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BG</t>
        </is>
      </c>
      <c r="E1" t="inlineStr">
        <is>
          <t>RELIABILITY_BG</t>
        </is>
      </c>
      <c r="F1" t="inlineStr">
        <is>
          <t>EVALUATION_BG</t>
        </is>
      </c>
      <c r="G1" t="inlineStr">
        <is>
          <t>DEFINITION_BG</t>
        </is>
      </c>
      <c r="H1" t="inlineStr">
        <is>
          <t>CS</t>
        </is>
      </c>
      <c r="I1" t="inlineStr">
        <is>
          <t>RELIABILITY_CS</t>
        </is>
      </c>
      <c r="J1" t="inlineStr">
        <is>
          <t>EVALUATION_CS</t>
        </is>
      </c>
      <c r="K1" t="inlineStr">
        <is>
          <t>DEFINITION_CS</t>
        </is>
      </c>
      <c r="L1" t="inlineStr">
        <is>
          <t>DA</t>
        </is>
      </c>
      <c r="M1" t="inlineStr">
        <is>
          <t>RELIABILITY_DA</t>
        </is>
      </c>
      <c r="N1" t="inlineStr">
        <is>
          <t>EVALUATION_DA</t>
        </is>
      </c>
      <c r="O1" t="inlineStr">
        <is>
          <t>DEFINITION_DA</t>
        </is>
      </c>
      <c r="P1" t="inlineStr">
        <is>
          <t>DE</t>
        </is>
      </c>
      <c r="Q1" t="inlineStr">
        <is>
          <t>RELIABILITY_DE</t>
        </is>
      </c>
      <c r="R1" t="inlineStr">
        <is>
          <t>EVALUATION_DE</t>
        </is>
      </c>
      <c r="S1" t="inlineStr">
        <is>
          <t>DEFINITION_DE</t>
        </is>
      </c>
      <c r="T1" t="inlineStr">
        <is>
          <t>EL</t>
        </is>
      </c>
      <c r="U1" t="inlineStr">
        <is>
          <t>RELIABILITY_EL</t>
        </is>
      </c>
      <c r="V1" t="inlineStr">
        <is>
          <t>EVALUATION_EL</t>
        </is>
      </c>
      <c r="W1" t="inlineStr">
        <is>
          <t>DEFINITION_EL</t>
        </is>
      </c>
      <c r="X1" t="inlineStr">
        <is>
          <t>EN</t>
        </is>
      </c>
      <c r="Y1" t="inlineStr">
        <is>
          <t>RELIABILITY_EN</t>
        </is>
      </c>
      <c r="Z1" t="inlineStr">
        <is>
          <t>EVALUATION_EN</t>
        </is>
      </c>
      <c r="AA1" t="inlineStr">
        <is>
          <t>DEFINITION_EN</t>
        </is>
      </c>
      <c r="AB1" t="inlineStr">
        <is>
          <t>ES</t>
        </is>
      </c>
      <c r="AC1" t="inlineStr">
        <is>
          <t>RELIABILITY_ES</t>
        </is>
      </c>
      <c r="AD1" t="inlineStr">
        <is>
          <t>EVALUATION_ES</t>
        </is>
      </c>
      <c r="AE1" t="inlineStr">
        <is>
          <t>DEFINITION_ES</t>
        </is>
      </c>
      <c r="AF1" t="inlineStr">
        <is>
          <t>ET</t>
        </is>
      </c>
      <c r="AG1" t="inlineStr">
        <is>
          <t>RELIABILITY_ET</t>
        </is>
      </c>
      <c r="AH1" t="inlineStr">
        <is>
          <t>EVALUATION_ET</t>
        </is>
      </c>
      <c r="AI1" t="inlineStr">
        <is>
          <t>DEFINITION_ET</t>
        </is>
      </c>
      <c r="AJ1" t="inlineStr">
        <is>
          <t>FI</t>
        </is>
      </c>
      <c r="AK1" t="inlineStr">
        <is>
          <t>RELIABILITY_FI</t>
        </is>
      </c>
      <c r="AL1" t="inlineStr">
        <is>
          <t>EVALUATION_FI</t>
        </is>
      </c>
      <c r="AM1" t="inlineStr">
        <is>
          <t>DEFINITION_FI</t>
        </is>
      </c>
      <c r="AN1" t="inlineStr">
        <is>
          <t>FR</t>
        </is>
      </c>
      <c r="AO1" t="inlineStr">
        <is>
          <t>RELIABILITY_FR</t>
        </is>
      </c>
      <c r="AP1" t="inlineStr">
        <is>
          <t>EVALUATION_FR</t>
        </is>
      </c>
      <c r="AQ1" t="inlineStr">
        <is>
          <t>DEFINITION_FR</t>
        </is>
      </c>
      <c r="AR1" t="inlineStr">
        <is>
          <t>GA</t>
        </is>
      </c>
      <c r="AS1" t="inlineStr">
        <is>
          <t>RELIABILITY_GA</t>
        </is>
      </c>
      <c r="AT1" t="inlineStr">
        <is>
          <t>EVALUATION_GA</t>
        </is>
      </c>
      <c r="AU1" t="inlineStr">
        <is>
          <t>DEFINITION_GA</t>
        </is>
      </c>
      <c r="AV1" t="inlineStr">
        <is>
          <t>HR</t>
        </is>
      </c>
      <c r="AW1" t="inlineStr">
        <is>
          <t>RELIABILITY_HR</t>
        </is>
      </c>
      <c r="AX1" t="inlineStr">
        <is>
          <t>EVALUATION_HR</t>
        </is>
      </c>
      <c r="AY1" t="inlineStr">
        <is>
          <t>DEFINITION_HR</t>
        </is>
      </c>
      <c r="AZ1" t="inlineStr">
        <is>
          <t>HU</t>
        </is>
      </c>
      <c r="BA1" t="inlineStr">
        <is>
          <t>RELIABILITY_HU</t>
        </is>
      </c>
      <c r="BB1" t="inlineStr">
        <is>
          <t>EVALUATION_HU</t>
        </is>
      </c>
      <c r="BC1" t="inlineStr">
        <is>
          <t>DEFINITION_HU</t>
        </is>
      </c>
      <c r="BD1" t="inlineStr">
        <is>
          <t>IT</t>
        </is>
      </c>
      <c r="BE1" t="inlineStr">
        <is>
          <t>RELIABILITY_IT</t>
        </is>
      </c>
      <c r="BF1" t="inlineStr">
        <is>
          <t>EVALUATION_IT</t>
        </is>
      </c>
      <c r="BG1" t="inlineStr">
        <is>
          <t>DEFINITION_IT</t>
        </is>
      </c>
      <c r="BH1" t="inlineStr">
        <is>
          <t>LT</t>
        </is>
      </c>
      <c r="BI1" t="inlineStr">
        <is>
          <t>RELIABILITY_LT</t>
        </is>
      </c>
      <c r="BJ1" t="inlineStr">
        <is>
          <t>EVALUATION_LT</t>
        </is>
      </c>
      <c r="BK1" t="inlineStr">
        <is>
          <t>DEFINITION_LT</t>
        </is>
      </c>
      <c r="BL1" t="inlineStr">
        <is>
          <t>LV</t>
        </is>
      </c>
      <c r="BM1" t="inlineStr">
        <is>
          <t>RELIABILITY_LV</t>
        </is>
      </c>
      <c r="BN1" t="inlineStr">
        <is>
          <t>EVALUATION_LV</t>
        </is>
      </c>
      <c r="BO1" t="inlineStr">
        <is>
          <t>DEFINITION_LV</t>
        </is>
      </c>
      <c r="BP1" t="inlineStr">
        <is>
          <t>MT</t>
        </is>
      </c>
      <c r="BQ1" t="inlineStr">
        <is>
          <t>RELIABILITY_MT</t>
        </is>
      </c>
      <c r="BR1" t="inlineStr">
        <is>
          <t>EVALUATION_MT</t>
        </is>
      </c>
      <c r="BS1" t="inlineStr">
        <is>
          <t>DEFINITION_MT</t>
        </is>
      </c>
      <c r="BT1" t="inlineStr">
        <is>
          <t>NL</t>
        </is>
      </c>
      <c r="BU1" t="inlineStr">
        <is>
          <t>RELIABILITY_NL</t>
        </is>
      </c>
      <c r="BV1" t="inlineStr">
        <is>
          <t>EVALUATION_NL</t>
        </is>
      </c>
      <c r="BW1" t="inlineStr">
        <is>
          <t>DEFINITION_NL</t>
        </is>
      </c>
      <c r="BX1" t="inlineStr">
        <is>
          <t>PL</t>
        </is>
      </c>
      <c r="BY1" t="inlineStr">
        <is>
          <t>RELIABILITY_PL</t>
        </is>
      </c>
      <c r="BZ1" t="inlineStr">
        <is>
          <t>EVALUATION_PL</t>
        </is>
      </c>
      <c r="CA1" t="inlineStr">
        <is>
          <t>DEFINITION_PL</t>
        </is>
      </c>
      <c r="CB1" t="inlineStr">
        <is>
          <t>PT</t>
        </is>
      </c>
      <c r="CC1" t="inlineStr">
        <is>
          <t>RELIABILITY_PT</t>
        </is>
      </c>
      <c r="CD1" t="inlineStr">
        <is>
          <t>EVALUATION_PT</t>
        </is>
      </c>
      <c r="CE1" t="inlineStr">
        <is>
          <t>DEFINITION_PT</t>
        </is>
      </c>
      <c r="CF1" t="inlineStr">
        <is>
          <t>RO</t>
        </is>
      </c>
      <c r="CG1" t="inlineStr">
        <is>
          <t>RELIABILITY_RO</t>
        </is>
      </c>
      <c r="CH1" t="inlineStr">
        <is>
          <t>EVALUATION_RO</t>
        </is>
      </c>
      <c r="CI1" t="inlineStr">
        <is>
          <t>DEFINITION_RO</t>
        </is>
      </c>
      <c r="CJ1" t="inlineStr">
        <is>
          <t>SK</t>
        </is>
      </c>
      <c r="CK1" t="inlineStr">
        <is>
          <t>RELIABILITY_SK</t>
        </is>
      </c>
      <c r="CL1" t="inlineStr">
        <is>
          <t>EVALUATION_SK</t>
        </is>
      </c>
      <c r="CM1" t="inlineStr">
        <is>
          <t>DEFINITION_SK</t>
        </is>
      </c>
      <c r="CN1" t="inlineStr">
        <is>
          <t>SL</t>
        </is>
      </c>
      <c r="CO1" t="inlineStr">
        <is>
          <t>RELIABILITY_SL</t>
        </is>
      </c>
      <c r="CP1" t="inlineStr">
        <is>
          <t>EVALUATION_SL</t>
        </is>
      </c>
      <c r="CQ1" t="inlineStr">
        <is>
          <t>DEFINITION_SL</t>
        </is>
      </c>
      <c r="CR1" t="inlineStr">
        <is>
          <t>SV</t>
        </is>
      </c>
      <c r="CS1" t="inlineStr">
        <is>
          <t>RELIABILITY_SV</t>
        </is>
      </c>
      <c r="CT1" t="inlineStr">
        <is>
          <t>EVALUATION_SV</t>
        </is>
      </c>
      <c r="CU1" t="inlineStr">
        <is>
          <t>DEFINITION_SV</t>
        </is>
      </c>
    </row>
    <row r="2">
      <c r="A2" s="1" t="str">
        <f>HYPERLINK("https://iate.europa.eu/entry/result/3564452/all", "3564452")</f>
        <v>3564452</v>
      </c>
      <c r="B2" t="inlineStr">
        <is>
          <t>INTERNATIONAL RELATIONS</t>
        </is>
      </c>
      <c r="C2" t="inlineStr">
        <is>
          <t>INTERNATIONAL RELATIONS|international balance|international conflict;INTERNATIONAL RELATIONS|international balance|peace</t>
        </is>
      </c>
      <c r="D2" s="2" t="inlineStr">
        <is>
          <t>споразумения от Минск</t>
        </is>
      </c>
      <c r="E2" s="2" t="inlineStr">
        <is>
          <t>3</t>
        </is>
      </c>
      <c r="F2" s="2" t="inlineStr">
        <is>
          <t/>
        </is>
      </c>
      <c r="G2" t="inlineStr">
        <is>
          <t>термин, с който се обозначават споразуменията, подписани в Минск под егидата на Тристранната контактна група в отговор на украинската криза</t>
        </is>
      </c>
      <c r="H2" s="2" t="inlineStr">
        <is>
          <t>dohody z Minsku|
minské dohody</t>
        </is>
      </c>
      <c r="I2" s="2" t="inlineStr">
        <is>
          <t>3|
3</t>
        </is>
      </c>
      <c r="J2" s="2" t="inlineStr">
        <is>
          <t xml:space="preserve">|
</t>
        </is>
      </c>
      <c r="K2" t="inlineStr">
        <is>
          <t>dohody o řešení krize na Ukrajině, podepsané v Minsku</t>
        </is>
      </c>
      <c r="L2" s="2" t="inlineStr">
        <is>
          <t>Minskaftalerne</t>
        </is>
      </c>
      <c r="M2" s="2" t="inlineStr">
        <is>
          <t>3</t>
        </is>
      </c>
      <c r="N2" s="2" t="inlineStr">
        <is>
          <t/>
        </is>
      </c>
      <c r="O2" t="inlineStr">
        <is>
          <t/>
        </is>
      </c>
      <c r="P2" s="2" t="inlineStr">
        <is>
          <t>Minsker Vereinbarungen</t>
        </is>
      </c>
      <c r="Q2" s="2" t="inlineStr">
        <is>
          <t>3</t>
        </is>
      </c>
      <c r="R2" s="2" t="inlineStr">
        <is>
          <t/>
        </is>
      </c>
      <c r="S2" t="inlineStr">
        <is>
          <t/>
        </is>
      </c>
      <c r="T2" s="2" t="inlineStr">
        <is>
          <t>συμφωνίες του Μινσκ</t>
        </is>
      </c>
      <c r="U2" s="2" t="inlineStr">
        <is>
          <t>3</t>
        </is>
      </c>
      <c r="V2" s="2" t="inlineStr">
        <is>
          <t/>
        </is>
      </c>
      <c r="W2" t="inlineStr">
        <is>
          <t/>
        </is>
      </c>
      <c r="X2" s="2" t="inlineStr">
        <is>
          <t>Minsk agreement|
minsk protocol|
minsk memorandum|
minsk package|
Minsk agreements|
minsk deal</t>
        </is>
      </c>
      <c r="Y2" s="2" t="inlineStr">
        <is>
          <t>1|
1|
1|
1|
3|
1</t>
        </is>
      </c>
      <c r="Z2" s="2" t="inlineStr">
        <is>
          <t xml:space="preserve">|
|
|
|
|
</t>
        </is>
      </c>
      <c r="AA2" t="inlineStr">
        <is>
          <t/>
        </is>
      </c>
      <c r="AB2" s="2" t="inlineStr">
        <is>
          <t>Acuerdos de Minsk</t>
        </is>
      </c>
      <c r="AC2" s="2" t="inlineStr">
        <is>
          <t>3</t>
        </is>
      </c>
      <c r="AD2" s="2" t="inlineStr">
        <is>
          <t/>
        </is>
      </c>
      <c r="AE2" t="inlineStr">
        <is>
          <t>Denominación con la que se conocen los diferentes acuerdos firmados en Minsk (Bielorrusia), bajo los auspicios de la OSCE [ &lt;a href="/entry/result/884803/all" id="ENTRY_TO_ENTRY_CONVERTER" target="_blank"&gt;IATE:884803&lt;/a&gt; ], por representantes de esta Organización, Ucrania [ &lt;a href="/entry/result/861209/all" id="ENTRY_TO_ENTRY_CONVERTER" target="_blank"&gt;IATE:861209&lt;/a&gt; ] y la Federación de Rusia [ &lt;a href="/entry/result/859037/all" id="ENTRY_TO_ENTRY_CONVERTER" target="_blank"&gt;IATE:859037&lt;/a&gt; ], con motivo de la crisis de Ucrania.</t>
        </is>
      </c>
      <c r="AF2" s="2" t="inlineStr">
        <is>
          <t>Minski kokkulepped</t>
        </is>
      </c>
      <c r="AG2" s="2" t="inlineStr">
        <is>
          <t>3</t>
        </is>
      </c>
      <c r="AH2" s="2" t="inlineStr">
        <is>
          <t/>
        </is>
      </c>
      <c r="AI2" t="inlineStr">
        <is>
          <t>kokkulepped, mis allkirjastati OSCE egiidi all Minskis toimunud Ukraina kriisi käsitlevate läbirääkimiste tulemusel</t>
        </is>
      </c>
      <c r="AJ2" s="2" t="inlineStr">
        <is>
          <t>Minskin sopimukset</t>
        </is>
      </c>
      <c r="AK2" s="2" t="inlineStr">
        <is>
          <t>3</t>
        </is>
      </c>
      <c r="AL2" s="2" t="inlineStr">
        <is>
          <t/>
        </is>
      </c>
      <c r="AM2" t="inlineStr">
        <is>
          <t/>
        </is>
      </c>
      <c r="AN2" s="2" t="inlineStr">
        <is>
          <t>accords de Minsk</t>
        </is>
      </c>
      <c r="AO2" s="2" t="inlineStr">
        <is>
          <t>3</t>
        </is>
      </c>
      <c r="AP2" s="2" t="inlineStr">
        <is>
          <t/>
        </is>
      </c>
      <c r="AQ2" t="inlineStr">
        <is>
          <t/>
        </is>
      </c>
      <c r="AR2" s="2" t="inlineStr">
        <is>
          <t>comhaontuithe Mhionsc</t>
        </is>
      </c>
      <c r="AS2" s="2" t="inlineStr">
        <is>
          <t>3</t>
        </is>
      </c>
      <c r="AT2" s="2" t="inlineStr">
        <is>
          <t/>
        </is>
      </c>
      <c r="AU2" t="inlineStr">
        <is>
          <t/>
        </is>
      </c>
      <c r="AV2" s="2" t="inlineStr">
        <is>
          <t>sporazumi iz Minska</t>
        </is>
      </c>
      <c r="AW2" s="2" t="inlineStr">
        <is>
          <t>3</t>
        </is>
      </c>
      <c r="AX2" s="2" t="inlineStr">
        <is>
          <t/>
        </is>
      </c>
      <c r="AY2" t="inlineStr">
        <is>
          <t/>
        </is>
      </c>
      <c r="AZ2" s="2" t="inlineStr">
        <is>
          <t>minszki megállapodások</t>
        </is>
      </c>
      <c r="BA2" s="2" t="inlineStr">
        <is>
          <t>4</t>
        </is>
      </c>
      <c r="BB2" s="2" t="inlineStr">
        <is>
          <t/>
        </is>
      </c>
      <c r="BC2" t="inlineStr">
        <is>
          <t>az EBESZ háromoldalú összekötő csoportjának [ &lt;a href="/entry/result/3561155/all" id="ENTRY_TO_ENTRY_CONVERTER" target="_blank"&gt;IATE:3561155&lt;/a&gt; ] égisze alatt az ukrajnai válság nyomán létrejött megállapodások összefoglaló megnevezése</t>
        </is>
      </c>
      <c r="BD2" s="2" t="inlineStr">
        <is>
          <t>accordi di Minsk</t>
        </is>
      </c>
      <c r="BE2" s="2" t="inlineStr">
        <is>
          <t>3</t>
        </is>
      </c>
      <c r="BF2" s="2" t="inlineStr">
        <is>
          <t/>
        </is>
      </c>
      <c r="BG2" t="inlineStr">
        <is>
          <t>termine collettivo che indica una serie di accordi siglati in momenti successivi tra la Russia e l'Ucraina per il cessate il fuoco&lt;p&gt;* protocollo, firmato a Minsk il 5 settembre 2014 (trattativa trilaterale di Minsk) che si articolava in 12 punti fissati dall'Osce, dalla Russia e dall'Ucraina&lt;/p&gt;&lt;p&gt;* accordo per il cessate il fuoco e la creazione di una zona demilitarizzata concluso il 19 settembre dopo sette ore di colloqui del cosiddetto 'gruppo di contatto' formato da Osce, Mosca, Kiev e separatisti filorussi per risolvere la crisi in Ucraina&lt;/p&gt;&lt;p&gt;* accordo in tredici punti stipulato nel febbraio 2015 a Minsk, dopo una notte di trattative tra Ucraina e Russia, in presenza di Germania (Merkel) e Francia (Hollande), per l'attuazione dei precedenti accordi di Minsk&lt;/p&gt;</t>
        </is>
      </c>
      <c r="BH2" s="2" t="inlineStr">
        <is>
          <t>Minsko susitarimai</t>
        </is>
      </c>
      <c r="BI2" s="2" t="inlineStr">
        <is>
          <t>3</t>
        </is>
      </c>
      <c r="BJ2" s="2" t="inlineStr">
        <is>
          <t/>
        </is>
      </c>
      <c r="BK2" t="inlineStr">
        <is>
          <t>&lt;p&gt;susitarimai, kurie 2014-2015 m. buvo pasirašyti Minske dalyvaujant ESBO trišalei kontaktinei grupei (&lt;a href="/entry/result/3561155/all" id="ENTRY_TO_ENTRY_CONVERTER" target="_blank"&gt;IATE:3561155&lt;/a&gt;), siekiant sureguliuoti krizę Ukrainoje&lt;/p&gt;</t>
        </is>
      </c>
      <c r="BL2" s="2" t="inlineStr">
        <is>
          <t>Minskas vienošanās</t>
        </is>
      </c>
      <c r="BM2" s="2" t="inlineStr">
        <is>
          <t>3</t>
        </is>
      </c>
      <c r="BN2" s="2" t="inlineStr">
        <is>
          <t/>
        </is>
      </c>
      <c r="BO2" t="inlineStr">
        <is>
          <t>kopīgs apzīmējums dokumentiem, kas, reaģējot uz krīzi Ukrainā, EDSO trīspusējās kontaktgrupas aizgādībā 2014. un 2015. gadā parakstīti Minskā</t>
        </is>
      </c>
      <c r="BP2" s="2" t="inlineStr">
        <is>
          <t>ftehimiet ta' Minsk</t>
        </is>
      </c>
      <c r="BQ2" s="2" t="inlineStr">
        <is>
          <t>3</t>
        </is>
      </c>
      <c r="BR2" s="2" t="inlineStr">
        <is>
          <t/>
        </is>
      </c>
      <c r="BS2" t="inlineStr">
        <is>
          <t>is-sett ta' ftehimiet li ġew iffirmati f'Minsk bħala reazzjoni għall-kriżi fl-Ukrajna:&lt;br&gt;-Protokoll dwar ir-riżultati tal-konsultazzjonijiet tal-Grupp ta' Kuntatt Trilaterali fil-5 ta' Settembru 2014;&lt;br&gt;-Memorandum fid-19 ta' Settembru 2014 li jistabbilixxi l-parametri għall-implimentazzjoni tal-impenji tal-Protokoll ta' Minsk;&lt;br&gt;-Pakkett ta' Miżuri għall-Implimentazzjoni tal-Ftehimiet ta' Minsk, magħruf ukoll bħala Minsk II (12 ta' Frar 2015)</t>
        </is>
      </c>
      <c r="BT2" s="2" t="inlineStr">
        <is>
          <t>Minsk-akkoorden|
akkoorden van Minsk</t>
        </is>
      </c>
      <c r="BU2" s="2" t="inlineStr">
        <is>
          <t>3|
3</t>
        </is>
      </c>
      <c r="BV2" s="2" t="inlineStr">
        <is>
          <t xml:space="preserve">|
</t>
        </is>
      </c>
      <c r="BW2" t="inlineStr">
        <is>
          <t/>
        </is>
      </c>
      <c r="BX2" s="2" t="inlineStr">
        <is>
          <t>porozumienia mińskie</t>
        </is>
      </c>
      <c r="BY2" s="2" t="inlineStr">
        <is>
          <t>3</t>
        </is>
      </c>
      <c r="BZ2" s="2" t="inlineStr">
        <is>
          <t/>
        </is>
      </c>
      <c r="CA2" t="inlineStr">
        <is>
          <t>zbiorcze określenie układów ws. zawieszenia broni w konflikcie między Rosją a Ukrainą zawartych w Mińsku (Białoruś) pod auspicjami trójstronnej grupy kontaktowej ws. rozwiązania kryzysu na Ukrainie (OBWE, Ukraina, Rosja) w latach 2014-2015</t>
        </is>
      </c>
      <c r="CB2" s="2" t="inlineStr">
        <is>
          <t>acordos de Minsk</t>
        </is>
      </c>
      <c r="CC2" s="2" t="inlineStr">
        <is>
          <t>3</t>
        </is>
      </c>
      <c r="CD2" s="2" t="inlineStr">
        <is>
          <t/>
        </is>
      </c>
      <c r="CE2" t="inlineStr">
        <is>
          <t>Nome por que são conhecidos os diferentes acordos assinados em Minsk no âmbito do grupo de contacto trilateral constituído por representantes da OSCE [ &lt;a href="/entry/result/884803/all" id="ENTRY_TO_ENTRY_CONVERTER" target="_blank"&gt;IATE:884803&lt;/a&gt; ], da Ucrânia e da Federação da Rússia em resposta à crise na Ucrânia.&lt;br&gt;Os documentos assinados são os seguintes:&lt;br&gt;- o &lt;i&gt;&lt;b&gt;Protocolo&lt;/b&gt;&lt;/i&gt;, assinado em 5 de setembro de 2014;&lt;br&gt;- o &lt;i&gt;&lt;b&gt;Memorando&lt;/b&gt;&lt;/i&gt; que completa o Protocolo, assinado em 19 de setembro de 2014;&lt;br&gt;- o &lt;i&gt;&lt;b&gt;Conjunto de medidas destinadas a aplicar os acordos de Minsk&lt;/b&gt;&lt;/i&gt;, de 12 de fevereiro de 2015, também conhecido como &lt;i&gt;&lt;b&gt;Minsk II&lt;/b&gt;&lt;/i&gt;.</t>
        </is>
      </c>
      <c r="CF2" s="2" t="inlineStr">
        <is>
          <t>acordurile de la Minsk</t>
        </is>
      </c>
      <c r="CG2" s="2" t="inlineStr">
        <is>
          <t>3</t>
        </is>
      </c>
      <c r="CH2" s="2" t="inlineStr">
        <is>
          <t/>
        </is>
      </c>
      <c r="CI2" t="inlineStr">
        <is>
          <t/>
        </is>
      </c>
      <c r="CJ2" s="2" t="inlineStr">
        <is>
          <t>dohody z Minska</t>
        </is>
      </c>
      <c r="CK2" s="2" t="inlineStr">
        <is>
          <t>3</t>
        </is>
      </c>
      <c r="CL2" s="2" t="inlineStr">
        <is>
          <t/>
        </is>
      </c>
      <c r="CM2" t="inlineStr">
        <is>
          <t>dokumenty podpísané v Minsku pod záštitou trojstrannej kontaktnej skupiny OBSE v snahe urovnať konflikt na Ukrajine</t>
        </is>
      </c>
      <c r="CN2" s="2" t="inlineStr">
        <is>
          <t>sporazumi iz Minska</t>
        </is>
      </c>
      <c r="CO2" s="2" t="inlineStr">
        <is>
          <t>3</t>
        </is>
      </c>
      <c r="CP2" s="2" t="inlineStr">
        <is>
          <t/>
        </is>
      </c>
      <c r="CQ2" t="inlineStr">
        <is>
          <t/>
        </is>
      </c>
      <c r="CR2" s="2" t="inlineStr">
        <is>
          <t>Minskavtalen</t>
        </is>
      </c>
      <c r="CS2" s="2" t="inlineStr">
        <is>
          <t>3</t>
        </is>
      </c>
      <c r="CT2" s="2" t="inlineStr">
        <is>
          <t/>
        </is>
      </c>
      <c r="CU2" t="inlineStr">
        <is>
          <t>de avtal (Minsk I och Minsk II) som undertecknades i Minsk under
överinseende av Organisationen för säkerhet och samarbete i Europa för att få
slut på striderna i östra Ukraina</t>
        </is>
      </c>
    </row>
    <row r="3">
      <c r="A3" s="1" t="str">
        <f>HYPERLINK("https://iate.europa.eu/entry/result/3564269/all", "3564269")</f>
        <v>3564269</v>
      </c>
      <c r="B3" t="inlineStr">
        <is>
          <t>INTERNATIONAL RELATIONS;EDUCATION AND COMMUNICATIONS</t>
        </is>
      </c>
      <c r="C3" t="inlineStr">
        <is>
          <t>INTERNATIONAL RELATIONS|international affairs;EDUCATION AND COMMUNICATIONS|information technology and data processing</t>
        </is>
      </c>
      <c r="D3" s="2" t="inlineStr">
        <is>
          <t>кибердипломация</t>
        </is>
      </c>
      <c r="E3" s="2" t="inlineStr">
        <is>
          <t>3</t>
        </is>
      </c>
      <c r="F3" s="2" t="inlineStr">
        <is>
          <t/>
        </is>
      </c>
      <c r="G3" t="inlineStr">
        <is>
          <t>дипломация, която се опира по-скоро на електронните средства за комуникация</t>
        </is>
      </c>
      <c r="H3" s="2" t="inlineStr">
        <is>
          <t>kybernetická diplomacie|
e-diplomacie</t>
        </is>
      </c>
      <c r="I3" s="2" t="inlineStr">
        <is>
          <t>3|
3</t>
        </is>
      </c>
      <c r="J3" s="2" t="inlineStr">
        <is>
          <t xml:space="preserve">|
</t>
        </is>
      </c>
      <c r="K3" t="inlineStr">
        <is>
          <t>Používání internetu a nových informačních a komunikačních technologií pro diplomatické účely.</t>
        </is>
      </c>
      <c r="L3" s="2" t="inlineStr">
        <is>
          <t>cyberdiplomati|
digitalt diplomati</t>
        </is>
      </c>
      <c r="M3" s="2" t="inlineStr">
        <is>
          <t>3|
3</t>
        </is>
      </c>
      <c r="N3" s="2" t="inlineStr">
        <is>
          <t xml:space="preserve">|
</t>
        </is>
      </c>
      <c r="O3" t="inlineStr">
        <is>
          <t>anvendelse af internettet og nye informations- og kommunikationsteknologier til at bidrage til at nå diplomatiske mål</t>
        </is>
      </c>
      <c r="P3" s="2" t="inlineStr">
        <is>
          <t>Cyberdiplomatie|
digitale Diplomatie</t>
        </is>
      </c>
      <c r="Q3" s="2" t="inlineStr">
        <is>
          <t>3|
3</t>
        </is>
      </c>
      <c r="R3" s="2" t="inlineStr">
        <is>
          <t xml:space="preserve">|
</t>
        </is>
      </c>
      <c r="S3" t="inlineStr">
        <is>
          <t>Einsatz "neuer" Informations- und Kommunikationstechnologien (Internet, soziale Medien…) im diplomatischen Dienst</t>
        </is>
      </c>
      <c r="T3" s="2" t="inlineStr">
        <is>
          <t>ψηφιακή διπλωματία|
κυβερνοδιπλωματία|
ηλεκτρονική διπλωματία</t>
        </is>
      </c>
      <c r="U3" s="2" t="inlineStr">
        <is>
          <t>3|
3|
3</t>
        </is>
      </c>
      <c r="V3" s="2" t="inlineStr">
        <is>
          <t xml:space="preserve">|
|
</t>
        </is>
      </c>
      <c r="W3" t="inlineStr">
        <is>
          <t/>
        </is>
      </c>
      <c r="X3" s="2" t="inlineStr">
        <is>
          <t>e-diplomacy|
cyber diplomacy|
digital diplomacy</t>
        </is>
      </c>
      <c r="Y3" s="2" t="inlineStr">
        <is>
          <t>3|
3|
3</t>
        </is>
      </c>
      <c r="Z3" s="2" t="inlineStr">
        <is>
          <t xml:space="preserve">|
|
</t>
        </is>
      </c>
      <c r="AA3" t="inlineStr">
        <is>
          <t>use of the web and new information and communications technologies to help achieve diplomatic objectives</t>
        </is>
      </c>
      <c r="AB3" s="2" t="inlineStr">
        <is>
          <t>ciberdiplomacia</t>
        </is>
      </c>
      <c r="AC3" s="2" t="inlineStr">
        <is>
          <t>3</t>
        </is>
      </c>
      <c r="AD3" s="2" t="inlineStr">
        <is>
          <t/>
        </is>
      </c>
      <c r="AE3" t="inlineStr">
        <is>
          <t>Uso de la web y las tecnologías de la información y las comunicaciones como ayuda para alcanzar los objetivos diplomáticos.</t>
        </is>
      </c>
      <c r="AF3" s="2" t="inlineStr">
        <is>
          <t>digidiplomaatia|
küberdiplomaatia</t>
        </is>
      </c>
      <c r="AG3" s="2" t="inlineStr">
        <is>
          <t>3|
3</t>
        </is>
      </c>
      <c r="AH3" s="2" t="inlineStr">
        <is>
          <t xml:space="preserve">|
</t>
        </is>
      </c>
      <c r="AI3" t="inlineStr">
        <is>
          <t>veebi ning uue &lt;i&gt;info- ja kommunikatsioonitehnoloogia&lt;/i&gt; &lt;a href="/entry/result/866454/all" id="ENTRY_TO_ENTRY_CONVERTER" target="_blank"&gt;IATE:866454&lt;/a&gt; kasutamine diplomaatiliste eesmärkide saavutamiseks</t>
        </is>
      </c>
      <c r="AJ3" s="2" t="inlineStr">
        <is>
          <t>digitaalinen diplomatia|
kyberdiplomatia</t>
        </is>
      </c>
      <c r="AK3" s="2" t="inlineStr">
        <is>
          <t>3|
3</t>
        </is>
      </c>
      <c r="AL3" s="2" t="inlineStr">
        <is>
          <t xml:space="preserve">|
</t>
        </is>
      </c>
      <c r="AM3" t="inlineStr">
        <is>
          <t>modernin tieto- ja viestintäteknologian välineiden (internet, sosiaalinen media jne.) käyttö díplomatiassa diplomatialle asetettujen tavoitteiden saavuttamiseksi</t>
        </is>
      </c>
      <c r="AN3" s="2" t="inlineStr">
        <is>
          <t>diplomatie en ligne|
cyberdiplomatie|
diplomatie numérique</t>
        </is>
      </c>
      <c r="AO3" s="2" t="inlineStr">
        <is>
          <t>3|
3|
3</t>
        </is>
      </c>
      <c r="AP3" s="2" t="inlineStr">
        <is>
          <t xml:space="preserve">|
|
</t>
        </is>
      </c>
      <c r="AQ3" t="inlineStr">
        <is>
          <t>diplomatie qui s'appuie sur les moyens électroniques de communication plutôt que sur l'action des représentations diplomatiques à l'étranger ou les déplacements de diplomates</t>
        </is>
      </c>
      <c r="AR3" s="2" t="inlineStr">
        <is>
          <t>cibearthaidhleoireacht</t>
        </is>
      </c>
      <c r="AS3" s="2" t="inlineStr">
        <is>
          <t>3</t>
        </is>
      </c>
      <c r="AT3" s="2" t="inlineStr">
        <is>
          <t/>
        </is>
      </c>
      <c r="AU3" t="inlineStr">
        <is>
          <t/>
        </is>
      </c>
      <c r="AV3" s="2" t="inlineStr">
        <is>
          <t>kiberdiplomacija</t>
        </is>
      </c>
      <c r="AW3" s="2" t="inlineStr">
        <is>
          <t>2</t>
        </is>
      </c>
      <c r="AX3" s="2" t="inlineStr">
        <is>
          <t/>
        </is>
      </c>
      <c r="AY3" t="inlineStr">
        <is>
          <t/>
        </is>
      </c>
      <c r="AZ3" s="2" t="inlineStr">
        <is>
          <t>kiberdiplomácia|
e-diplomácia|
digitális diplomácia</t>
        </is>
      </c>
      <c r="BA3" s="2" t="inlineStr">
        <is>
          <t>4|
4|
4</t>
        </is>
      </c>
      <c r="BB3" s="2" t="inlineStr">
        <is>
          <t xml:space="preserve">|
|
</t>
        </is>
      </c>
      <c r="BC3" t="inlineStr">
        <is>
          <t>a kibertérben [ &lt;a href="/entry/result/897005/all" id="ENTRY_TO_ENTRY_CONVERTER" target="_blank"&gt;IATE:897005&lt;/a&gt; ], informatikai eszközök segítségével megvalósuló diplomáciai törekvések</t>
        </is>
      </c>
      <c r="BD3" s="2" t="inlineStr">
        <is>
          <t>ciberdiplomazia|
diplomazia digitale</t>
        </is>
      </c>
      <c r="BE3" s="2" t="inlineStr">
        <is>
          <t>2|
3</t>
        </is>
      </c>
      <c r="BF3" s="2" t="inlineStr">
        <is>
          <t xml:space="preserve">|
</t>
        </is>
      </c>
      <c r="BG3" t="inlineStr">
        <is>
          <t>diplomazia che, per conseguire i propri obiettivi, si avvale dell'utilizzo del web e delle nuove tecnologie dell'informazione e della comunicazione</t>
        </is>
      </c>
      <c r="BH3" s="2" t="inlineStr">
        <is>
          <t>elektroninė diplomatija|
kibernetinė diplomatija|
skaitmeninė diplomatija</t>
        </is>
      </c>
      <c r="BI3" s="2" t="inlineStr">
        <is>
          <t>3|
3|
3</t>
        </is>
      </c>
      <c r="BJ3" s="2" t="inlineStr">
        <is>
          <t xml:space="preserve">|
|
</t>
        </is>
      </c>
      <c r="BK3" t="inlineStr">
        <is>
          <t>saityno ir naujų informacinių bei ryšių technologijų naudojimas siekiant diplomatinių tikslų</t>
        </is>
      </c>
      <c r="BL3" s="2" t="inlineStr">
        <is>
          <t>digitālā diplomātija|
e-diplomātija|
kiberdiplomātija</t>
        </is>
      </c>
      <c r="BM3" s="2" t="inlineStr">
        <is>
          <t>2|
2|
3</t>
        </is>
      </c>
      <c r="BN3" s="2" t="inlineStr">
        <is>
          <t xml:space="preserve">|
|
</t>
        </is>
      </c>
      <c r="BO3" t="inlineStr">
        <is>
          <t>daudzveidīgs sociālo mediju un jauno tehnoloģiju izmantošanas veids, kas palīdz sasniegt diplomātijas mērķus</t>
        </is>
      </c>
      <c r="BP3" s="2" t="inlineStr">
        <is>
          <t>diplomazija elettronika|
diplomazija diġitali|
ċiberdiplomazija</t>
        </is>
      </c>
      <c r="BQ3" s="2" t="inlineStr">
        <is>
          <t>3|
3|
3</t>
        </is>
      </c>
      <c r="BR3" s="2" t="inlineStr">
        <is>
          <t xml:space="preserve">|
|
</t>
        </is>
      </c>
      <c r="BS3" t="inlineStr">
        <is>
          <t>użu mill-Internet u minn teknoloġija ġdida ta' komunikazzjoni u informazzjoni sabiex jinkisbu objettivi diplomatiċi</t>
        </is>
      </c>
      <c r="BT3" s="2" t="inlineStr">
        <is>
          <t>digitale diplomatie|
e-diplomatie|
cyberdiplomatie</t>
        </is>
      </c>
      <c r="BU3" s="2" t="inlineStr">
        <is>
          <t>3|
2|
3</t>
        </is>
      </c>
      <c r="BV3" s="2" t="inlineStr">
        <is>
          <t xml:space="preserve">|
|
</t>
        </is>
      </c>
      <c r="BW3" t="inlineStr">
        <is>
          <t>"het managen van verschillende cyberaspecten binnen de traditionele thema’s van buitenlandbeleid (veiligheid, mensenrechten, ontwikkelingssamenwerking, Europese samenwerking) en het beoefenen van het diplomatieke vak met behulp van cybertoepassingen"</t>
        </is>
      </c>
      <c r="BX3" s="2" t="inlineStr">
        <is>
          <t>e-dyplomacja|
cyberdyplomacja|
dyplomacja cyfrowa</t>
        </is>
      </c>
      <c r="BY3" s="2" t="inlineStr">
        <is>
          <t>3|
3|
3</t>
        </is>
      </c>
      <c r="BZ3" s="2" t="inlineStr">
        <is>
          <t xml:space="preserve">|
|
</t>
        </is>
      </c>
      <c r="CA3" t="inlineStr">
        <is>
          <t>dyplomacja prowadzona za pomocą nowoczesnych technologii, zwłaszcza przy wykorzystaniu Internetu</t>
        </is>
      </c>
      <c r="CB3" s="2" t="inlineStr">
        <is>
          <t>diplomacia digital|
ciberdiplomacia</t>
        </is>
      </c>
      <c r="CC3" s="2" t="inlineStr">
        <is>
          <t>3|
3</t>
        </is>
      </c>
      <c r="CD3" s="2" t="inlineStr">
        <is>
          <t xml:space="preserve">|
</t>
        </is>
      </c>
      <c r="CE3" t="inlineStr">
        <is>
          <t>Diplomacia que recorre mais aos meios eletrónicos de comunicação do que à ação das representações diplomáticas no estrangeiro ou às deslocações de diplomatas.</t>
        </is>
      </c>
      <c r="CF3" s="2" t="inlineStr">
        <is>
          <t>diplomație cibernetică|
e-diplomație|
diplomație digitală</t>
        </is>
      </c>
      <c r="CG3" s="2" t="inlineStr">
        <is>
          <t>3|
2|
3</t>
        </is>
      </c>
      <c r="CH3" s="2" t="inlineStr">
        <is>
          <t xml:space="preserve">|
|
</t>
        </is>
      </c>
      <c r="CI3" t="inlineStr">
        <is>
          <t>utilizare a mediului online și a resurselor informaționale digitale în vederea unei comunicări bidirecționale, care vizează îndeplinirea unor obiective diplomatice</t>
        </is>
      </c>
      <c r="CJ3" s="2" t="inlineStr">
        <is>
          <t>kybernetická diplomacia|
digitálna diplomacia</t>
        </is>
      </c>
      <c r="CK3" s="2" t="inlineStr">
        <is>
          <t>3|
3</t>
        </is>
      </c>
      <c r="CL3" s="2" t="inlineStr">
        <is>
          <t xml:space="preserve">|
</t>
        </is>
      </c>
      <c r="CM3" t="inlineStr">
        <is>
          <t>využívanie webovej siete a nových informačných a kominukačných technológií na dosahovanie diplomatických cieľov</t>
        </is>
      </c>
      <c r="CN3" s="2" t="inlineStr">
        <is>
          <t>digitalna diplomacija|
kibernetska diplomacija</t>
        </is>
      </c>
      <c r="CO3" s="2" t="inlineStr">
        <is>
          <t>2|
3</t>
        </is>
      </c>
      <c r="CP3" s="2" t="inlineStr">
        <is>
          <t xml:space="preserve">|
</t>
        </is>
      </c>
      <c r="CQ3" t="inlineStr">
        <is>
          <t>nova oblika diplomacije v informacijski dobi, ki za svoje delovanje uporablja internet oziroma digitalna orodja</t>
        </is>
      </c>
      <c r="CR3" s="2" t="inlineStr">
        <is>
          <t>cyberdiplomati|
digital diplomati</t>
        </is>
      </c>
      <c r="CS3" s="2" t="inlineStr">
        <is>
          <t>2|
3</t>
        </is>
      </c>
      <c r="CT3" s="2" t="inlineStr">
        <is>
          <t xml:space="preserve">|
</t>
        </is>
      </c>
      <c r="CU3" t="inlineStr">
        <is>
          <t/>
        </is>
      </c>
    </row>
    <row r="4">
      <c r="A4" s="1" t="str">
        <f>HYPERLINK("https://iate.europa.eu/entry/result/809601/all", "809601")</f>
        <v>809601</v>
      </c>
      <c r="B4" t="inlineStr">
        <is>
          <t>EUROPEAN UNION;INTERNATIONAL RELATIONS</t>
        </is>
      </c>
      <c r="C4" t="inlineStr">
        <is>
          <t>EUROPEAN UNION|European construction|European Union|common foreign and security policy|EU restrictive measure;INTERNATIONAL RELATIONS|international affairs|international affairs|international sanctions</t>
        </is>
      </c>
      <c r="D4" s="2" t="inlineStr">
        <is>
          <t>ограничителна мярка</t>
        </is>
      </c>
      <c r="E4" s="2" t="inlineStr">
        <is>
          <t>4</t>
        </is>
      </c>
      <c r="F4" s="2" t="inlineStr">
        <is>
          <t/>
        </is>
      </c>
      <c r="G4" t="inlineStr">
        <is>
          <t>санкция от дипломатически или икономически характер, прилагана от ЕС спрямо правителства на трети държави, недържавни образувания или физически лица (терористи или терористични групировки) за изпълнение на конкретни цели на Общата външна политика и политика на сигурност на ЕС</t>
        </is>
      </c>
      <c r="H4" s="2" t="inlineStr">
        <is>
          <t>sankce|
omezující opatření</t>
        </is>
      </c>
      <c r="I4" s="2" t="inlineStr">
        <is>
          <t>3|
3</t>
        </is>
      </c>
      <c r="J4" s="2" t="inlineStr">
        <is>
          <t xml:space="preserve">|
</t>
        </is>
      </c>
      <c r="K4" t="inlineStr">
        <is>
          <t>jeden z nástrojů společné zahraniční a bezpečnostní politiky EU, který má za cíl dosažení změny v politice nebo chování dotčených subjektů</t>
        </is>
      </c>
      <c r="L4" s="2" t="inlineStr">
        <is>
          <t>restriktiv foranstaltning|
sanktion</t>
        </is>
      </c>
      <c r="M4" s="2" t="inlineStr">
        <is>
          <t>3|
3</t>
        </is>
      </c>
      <c r="N4" s="2" t="inlineStr">
        <is>
          <t xml:space="preserve">|
</t>
        </is>
      </c>
      <c r="O4" t="inlineStr">
        <is>
          <t>sanktion anvendt af EU over for et tredjelands regering eller over for personer, grupper eller enheder fra et tredjeland som led i EU's fælles udenrigs- og sikkerhedspolitik</t>
        </is>
      </c>
      <c r="P4" s="2" t="inlineStr">
        <is>
          <t>restriktive Maßnahme</t>
        </is>
      </c>
      <c r="Q4" s="2" t="inlineStr">
        <is>
          <t>3</t>
        </is>
      </c>
      <c r="R4" s="2" t="inlineStr">
        <is>
          <t/>
        </is>
      </c>
      <c r="S4" t="inlineStr">
        <is>
          <t>von der Europäischen Union zur Verwirklichung spezifischer Ziele der GASP &lt;a href="/entry/result/843618/all" id="ENTRY_TO_ENTRY_CONVERTER" target="_blank"&gt;IATE:843618&lt;/a&gt; gegen die Regierung eines Drittlandes, eine Organisation oder eine Einzelperson verhängte Sanktion</t>
        </is>
      </c>
      <c r="T4" s="2" t="inlineStr">
        <is>
          <t>περιοριστικό μέτρο</t>
        </is>
      </c>
      <c r="U4" s="2" t="inlineStr">
        <is>
          <t>3</t>
        </is>
      </c>
      <c r="V4" s="2" t="inlineStr">
        <is>
          <t/>
        </is>
      </c>
      <c r="W4" t="inlineStr">
        <is>
          <t/>
        </is>
      </c>
      <c r="X4" s="2" t="inlineStr">
        <is>
          <t>restrictive measure|
sanction|
restrictive measures</t>
        </is>
      </c>
      <c r="Y4" s="2" t="inlineStr">
        <is>
          <t>3|
3|
1</t>
        </is>
      </c>
      <c r="Z4" s="2" t="inlineStr">
        <is>
          <t xml:space="preserve">|
|
</t>
        </is>
      </c>
      <c r="AA4" t="inlineStr">
        <is>
          <t>sanction applied by the European Union against the government of a third country, a non-state entity or an individual, as part of an integrated and comprehensive policy approach, in pursuit of the specific objectives of the Common Foreign and Security Policy [ &lt;a href="/entry/result/843618/all" id="ENTRY_TO_ENTRY_CONVERTER" target="_blank"&gt;IATE:843618&lt;/a&gt; ]</t>
        </is>
      </c>
      <c r="AB4" s="2" t="inlineStr">
        <is>
          <t>medida restrictiva|
sanción</t>
        </is>
      </c>
      <c r="AC4" s="2" t="inlineStr">
        <is>
          <t>3|
3</t>
        </is>
      </c>
      <c r="AD4" s="2" t="inlineStr">
        <is>
          <t xml:space="preserve">|
</t>
        </is>
      </c>
      <c r="AE4" t="inlineStr">
        <is>
          <t>Medida o sanción dictada por la UE, de manera autónoma en virtud de una resolución del Consejo de Seguridad de las Naciones Unidas, para combatir una actividad o política del gobierno de un país tercero y dirigida contra entidades, organismos o particulares que facilitan tal actividad o política o son responsables de ella, con el objetivo de cumplir alguno de los objetivos de la &lt;a href="https://iate.europa.eu/entry/result/843618/es" target="_blank"&gt;política exterior y de seguridad común (PESC)&lt;/a&gt; de la Unión.</t>
        </is>
      </c>
      <c r="AF4" s="2" t="inlineStr">
        <is>
          <t>sanktsioon|
piirav meede</t>
        </is>
      </c>
      <c r="AG4" s="2" t="inlineStr">
        <is>
          <t>3|
3</t>
        </is>
      </c>
      <c r="AH4" s="2" t="inlineStr">
        <is>
          <t xml:space="preserve">|
</t>
        </is>
      </c>
      <c r="AI4" t="inlineStr">
        <is>
          <t/>
        </is>
      </c>
      <c r="AJ4" s="2" t="inlineStr">
        <is>
          <t>pakote|
rajoittava toimenpide</t>
        </is>
      </c>
      <c r="AK4" s="2" t="inlineStr">
        <is>
          <t>3|
3</t>
        </is>
      </c>
      <c r="AL4" s="2" t="inlineStr">
        <is>
          <t xml:space="preserve">|
</t>
        </is>
      </c>
      <c r="AM4" t="inlineStr">
        <is>
          <t/>
        </is>
      </c>
      <c r="AN4" s="2" t="inlineStr">
        <is>
          <t>mesure restrictive|
sanction</t>
        </is>
      </c>
      <c r="AO4" s="2" t="inlineStr">
        <is>
          <t>3|
3</t>
        </is>
      </c>
      <c r="AP4" s="2" t="inlineStr">
        <is>
          <t xml:space="preserve">|
</t>
        </is>
      </c>
      <c r="AQ4" t="inlineStr">
        <is>
          <t>instrument essentiel de la politique étrangère et de sécurité commune (PESC), utilisé par l'UE dans le cadre d'une action intégrée et globale et visant à susciter un changement de politique ou de comportement de la part des personnes ou entités visées (gouvernements de pays tiers, entités, groupes ou organisations), afin de promouvoir les objectifs de la PESC</t>
        </is>
      </c>
      <c r="AR4" s="2" t="inlineStr">
        <is>
          <t>smachtbhanna|
beart sriantach</t>
        </is>
      </c>
      <c r="AS4" s="2" t="inlineStr">
        <is>
          <t>3|
3</t>
        </is>
      </c>
      <c r="AT4" s="2" t="inlineStr">
        <is>
          <t xml:space="preserve">|
</t>
        </is>
      </c>
      <c r="AU4" t="inlineStr">
        <is>
          <t/>
        </is>
      </c>
      <c r="AV4" s="2" t="inlineStr">
        <is>
          <t>mjera ograničavanja</t>
        </is>
      </c>
      <c r="AW4" s="2" t="inlineStr">
        <is>
          <t>3</t>
        </is>
      </c>
      <c r="AX4" s="2" t="inlineStr">
        <is>
          <t/>
        </is>
      </c>
      <c r="AY4" t="inlineStr">
        <is>
          <t/>
        </is>
      </c>
      <c r="AZ4" s="2" t="inlineStr">
        <is>
          <t>korlátozó intézkedés|
szankció</t>
        </is>
      </c>
      <c r="BA4" s="2" t="inlineStr">
        <is>
          <t>4|
4</t>
        </is>
      </c>
      <c r="BB4" s="2" t="inlineStr">
        <is>
          <t xml:space="preserve">|
</t>
        </is>
      </c>
      <c r="BC4" t="inlineStr">
        <is>
          <t>az EU által harmadik országokkal, szervezetekkel vagy személyekkel szemben hozott diplomáciai vagy gazdasági jellegű korlátozó intézkedések, amelyek célja meghatározott közös kül- és biztonságpolitikai cékitűzések elérése</t>
        </is>
      </c>
      <c r="BD4" s="2" t="inlineStr">
        <is>
          <t>sanzione|
misura restrittiva</t>
        </is>
      </c>
      <c r="BE4" s="2" t="inlineStr">
        <is>
          <t>4|
4</t>
        </is>
      </c>
      <c r="BF4" s="2" t="inlineStr">
        <is>
          <t xml:space="preserve">|
</t>
        </is>
      </c>
      <c r="BG4" t="inlineStr">
        <is>
          <t>misura adottata dal Consiglio nei confronti di paesi terzi, gruppi o singoli allo scopo di far rispettare gli obiettivi della PESC enunciati nel trattato UE e, in generale, di produrre un cambiamento nella politica o nell'attività dei paesi, gruppi o singoli soggetti alla misura stessa</t>
        </is>
      </c>
      <c r="BH4" s="2" t="inlineStr">
        <is>
          <t>ribojamoji priemonė|
sankcija</t>
        </is>
      </c>
      <c r="BI4" s="2" t="inlineStr">
        <is>
          <t>3|
3</t>
        </is>
      </c>
      <c r="BJ4" s="2" t="inlineStr">
        <is>
          <t xml:space="preserve">|
</t>
        </is>
      </c>
      <c r="BK4" t="inlineStr">
        <is>
          <t>sankcija, kurią Europos Sąjunga, siekdama konkrečių bendros užsienio ir saugumo politikos tikslų, taiko trečiosios šalies vyriausybei, nevyriausybiniam subjektui arba asmeniui</t>
        </is>
      </c>
      <c r="BL4" s="2" t="inlineStr">
        <is>
          <t>ierobežojošs pasākums|
sankcija</t>
        </is>
      </c>
      <c r="BM4" s="2" t="inlineStr">
        <is>
          <t>3|
3</t>
        </is>
      </c>
      <c r="BN4" s="2" t="inlineStr">
        <is>
          <t xml:space="preserve">|
</t>
        </is>
      </c>
      <c r="BO4" t="inlineStr">
        <is>
          <t>diplomātiskas vai ekonomiskas sankcijas, ko ES, īstenojot Līgumos formulētos KĀDP [ &lt;a href="/entry/result/843618/all" id="ENTRY_TO_ENTRY_CONVERTER" target="_blank"&gt;IATE:843618&lt;/a&gt; ] mērķus (sk. jo īpaši Līguma par Eiropas Savienību 21. panta 2. punktu), piemēro trešo valstu valdībām, nevalstiskām organizācijām vai atsevišķām personām</t>
        </is>
      </c>
      <c r="BP4" s="2" t="inlineStr">
        <is>
          <t>miżura restrittiva|
sanzjoni</t>
        </is>
      </c>
      <c r="BQ4" s="2" t="inlineStr">
        <is>
          <t>3|
3</t>
        </is>
      </c>
      <c r="BR4" s="2" t="inlineStr">
        <is>
          <t xml:space="preserve">|
</t>
        </is>
      </c>
      <c r="BS4" t="inlineStr">
        <is>
          <t>għodda essenzjali tal-Politika Estera u ta' Sigurtà Komuni li tintuża mill-UE bħala parti minn approċċ ta' politika integrat u komprensiv biex twassal għal bidla fil-politika jew l-imġiba tal-persuni jew l-entitajiet (gvernijiet ta' pajjiżi terzi, entitajiet, individwi, gruppi jew organizzazzjonijiet) fil-mira, bil-ħsieb li jiġu promossi l-objettivi tal-PESK</t>
        </is>
      </c>
      <c r="BT4" s="2" t="inlineStr">
        <is>
          <t>beperkende maatregel|
sanctie</t>
        </is>
      </c>
      <c r="BU4" s="2" t="inlineStr">
        <is>
          <t>3|
3</t>
        </is>
      </c>
      <c r="BV4" s="2" t="inlineStr">
        <is>
          <t xml:space="preserve">|
</t>
        </is>
      </c>
      <c r="BW4" t="inlineStr">
        <is>
          <t>tegen regeringen, entiteiten, groeperingen, organisaties of personen getroffen maatregelen die worden opgelegd om een verandering in het beleid of de activiteiten van de betrokkene tot stand te brengen, en zodoende bij te dragen tot de verwezenlijking van de doelstellingen van het gemeenschappelijk buitenlands en veiligheidsbeleid</t>
        </is>
      </c>
      <c r="BX4" s="2" t="inlineStr">
        <is>
          <t>sankcja|
środek ograniczający|
środek restrykcyjny</t>
        </is>
      </c>
      <c r="BY4" s="2" t="inlineStr">
        <is>
          <t>3|
3|
2</t>
        </is>
      </c>
      <c r="BZ4" s="2" t="inlineStr">
        <is>
          <t>|
preferred|
admitted</t>
        </is>
      </c>
      <c r="CA4" t="inlineStr">
        <is>
          <t>rodzaj politycznych sankcji nakładanych przez UE na kraje o ustroju reżimowym lub osoby prawne, podmioty i grupy (np. propagujące terroryzm); ich celem jest np. uniemożliwienie wjazdu na teren UE urzędnikom reżimowym i ich rodzinom</t>
        </is>
      </c>
      <c r="CB4" s="2" t="inlineStr">
        <is>
          <t>medida restritiva|
sanção</t>
        </is>
      </c>
      <c r="CC4" s="2" t="inlineStr">
        <is>
          <t>3|
3</t>
        </is>
      </c>
      <c r="CD4" s="2" t="inlineStr">
        <is>
          <t xml:space="preserve">|
</t>
        </is>
      </c>
      <c r="CE4" t="inlineStr">
        <is>
          <t>No contexto da Política Externa e de Segurança Comum (PESC), medida sancionatória aplicada pela UE contra determinados países terceiros, entidades ou pessoas com o objectivo de fazer respeitar os princípios e objectivos específicos da PESC, nomeadamente os direitos humanos e o Estado de Direito, bem como em aplicação de resoluções adoptadas pelo Conselho de Segurança das Nações Unidas.&lt;br&gt;As sanções podem ser de natureza diplomática ou económica, incluindo, nomeadamente, restrições financeiras ou comerciais, embargo de armas e restrições de admissão [ &lt;a href="/entry/result/3504355/all" id="ENTRY_TO_ENTRY_CONVERTER" target="_blank"&gt;IATE:3504355&lt;/a&gt; ].</t>
        </is>
      </c>
      <c r="CF4" s="2" t="inlineStr">
        <is>
          <t>măsură restrictivă|
sancțiune</t>
        </is>
      </c>
      <c r="CG4" s="2" t="inlineStr">
        <is>
          <t>3|
3</t>
        </is>
      </c>
      <c r="CH4" s="2" t="inlineStr">
        <is>
          <t xml:space="preserve">|
</t>
        </is>
      </c>
      <c r="CI4" t="inlineStr">
        <is>
          <t>sancțiune aplicată de Uniunea Europeană împotriva guvernului unei țări terțe, unei entități nestatale sau unei persoane în vederea urmăririi unor obiective ale PESC</t>
        </is>
      </c>
      <c r="CJ4" s="2" t="inlineStr">
        <is>
          <t>sankcia|
reštriktívne opatrenie</t>
        </is>
      </c>
      <c r="CK4" s="2" t="inlineStr">
        <is>
          <t>3|
4</t>
        </is>
      </c>
      <c r="CL4" s="2" t="inlineStr">
        <is>
          <t xml:space="preserve">|
</t>
        </is>
      </c>
      <c r="CM4" t="inlineStr">
        <is>
          <t>nástroj spoločnej zahraničnej a bezpečnostnej politiky EÚ, ktorý je zameraný proti nečlenským krajinám v dôsledku ich politiky, proti subjektom (spoločnostiam), ktoré na realizáciu uvedených politík poskytujú prostriedky, proti skupinám alebo organizáciám, napr. teroristickým skupinám, a proti osobám, ktoré podporujú takéto politiky, vykonávajú teroristické aktivity, atď.</t>
        </is>
      </c>
      <c r="CN4" s="2" t="inlineStr">
        <is>
          <t>sankcija|
omejevalni ukrep</t>
        </is>
      </c>
      <c r="CO4" s="2" t="inlineStr">
        <is>
          <t>2|
3</t>
        </is>
      </c>
      <c r="CP4" s="2" t="inlineStr">
        <is>
          <t xml:space="preserve">|
</t>
        </is>
      </c>
      <c r="CQ4" t="inlineStr">
        <is>
          <t>omejitve oziroma obveznosti v razmerju do držav, ozemeljskih entitet, gibanj, mednarodnih organizacij in oseb, katerih namen je vzpostavitev ali ohranitev mednarodnega miru in varnosti, zagotavljanje spoštovanja človekovih pravic in temeljnih svoboščin, razvoj oziroma utrjevanje demokracije in pravne države ter doseganje drugih z mednarodnim pravom skladnih ciljev, in jih določajo pravni akti Organizacije združenih narodov, Evropske unije oziroma Evropske skupnosti in drugih mednarodnih organizacij, ki zavezujejo Republiko Slovenijo, ali pa omejitve oziroma obveznosti, ki jih v te namene Republika Slovenija uvede na drug način skladno z mednarodnim pravom oziroma pravom Evropske unije</t>
        </is>
      </c>
      <c r="CR4" s="2" t="inlineStr">
        <is>
          <t>sanktion|
restriktiv åtgärd</t>
        </is>
      </c>
      <c r="CS4" s="2" t="inlineStr">
        <is>
          <t>3|
3</t>
        </is>
      </c>
      <c r="CT4" s="2" t="inlineStr">
        <is>
          <t xml:space="preserve">|
</t>
        </is>
      </c>
      <c r="CU4" t="inlineStr">
        <is>
          <t>sanktion som EU använder som en del i en integrerad, övergripande politik som omfattar politisk dialog, kompletterande insatser och andra tillgängliga instrument och som riktar sig mot regeringar i länder utanför EU, enheter, grupper eller organisationer och enskilda personer</t>
        </is>
      </c>
    </row>
    <row r="5">
      <c r="A5" s="1" t="str">
        <f>HYPERLINK("https://iate.europa.eu/entry/result/749609/all", "749609")</f>
        <v>749609</v>
      </c>
      <c r="B5" t="inlineStr">
        <is>
          <t>EUROPEAN UNION</t>
        </is>
      </c>
      <c r="C5" t="inlineStr">
        <is>
          <t>EUROPEAN UNION|EU finance|Community budget;EUROPEAN UNION|EU finance</t>
        </is>
      </c>
      <c r="D5" s="2" t="inlineStr">
        <is>
          <t>безвъзмездни средства</t>
        </is>
      </c>
      <c r="E5" s="2" t="inlineStr">
        <is>
          <t>3</t>
        </is>
      </c>
      <c r="F5" s="2" t="inlineStr">
        <is>
          <t/>
        </is>
      </c>
      <c r="G5" t="inlineStr">
        <is>
          <t>финансова подкрепа под формата на дарение (по смисъла на Финансовия регламент)</t>
        </is>
      </c>
      <c r="H5" s="2" t="inlineStr">
        <is>
          <t>grant</t>
        </is>
      </c>
      <c r="I5" s="2" t="inlineStr">
        <is>
          <t>3</t>
        </is>
      </c>
      <c r="J5" s="2" t="inlineStr">
        <is>
          <t/>
        </is>
      </c>
      <c r="K5" t="inlineStr">
        <is>
          <t/>
        </is>
      </c>
      <c r="L5" s="2" t="inlineStr">
        <is>
          <t>tilskud</t>
        </is>
      </c>
      <c r="M5" s="2" t="inlineStr">
        <is>
          <t>3</t>
        </is>
      </c>
      <c r="N5" s="2" t="inlineStr">
        <is>
          <t/>
        </is>
      </c>
      <c r="O5" t="inlineStr">
        <is>
          <t>et finansielt bidrag i form af donation</t>
        </is>
      </c>
      <c r="P5" s="2" t="inlineStr">
        <is>
          <t>Finanzhilfe</t>
        </is>
      </c>
      <c r="Q5" s="2" t="inlineStr">
        <is>
          <t>3</t>
        </is>
      </c>
      <c r="R5" s="2" t="inlineStr">
        <is>
          <t/>
        </is>
      </c>
      <c r="S5" t="inlineStr">
        <is>
          <t>Finanzhilfen sind zulasten des Haushalts gehende Zuwendungen, mit denen ein unmittelbarer Beitrag geleistet wird zur Finanzierung a) einer Maßnahme, mit der die Verwirklichung eines politischen Ziels der Union gefördert wird, b) Betriebskosten einer Einrichtung, die Ziele verfolgt, die von allgemeinem europäischem Interesse oder Teil einer politischen Maßnahme der Union sind und diese unterstützen (Beiträge zu den Betriebskosten).</t>
        </is>
      </c>
      <c r="T5" s="2" t="inlineStr">
        <is>
          <t>επιχορήγηση</t>
        </is>
      </c>
      <c r="U5" s="2" t="inlineStr">
        <is>
          <t>3</t>
        </is>
      </c>
      <c r="V5" s="2" t="inlineStr">
        <is>
          <t/>
        </is>
      </c>
      <c r="W5" t="inlineStr">
        <is>
          <t>χρηματοδοτική συνεισφορά εν είδει χαριστικής παροχής</t>
        </is>
      </c>
      <c r="X5" s="2" t="inlineStr">
        <is>
          <t>grant</t>
        </is>
      </c>
      <c r="Y5" s="2" t="inlineStr">
        <is>
          <t>3</t>
        </is>
      </c>
      <c r="Z5" s="2" t="inlineStr">
        <is>
          <t/>
        </is>
      </c>
      <c r="AA5" t="inlineStr">
        <is>
          <t>financial contribution by way of donation</t>
        </is>
      </c>
      <c r="AB5" s="2" t="inlineStr">
        <is>
          <t>subvención</t>
        </is>
      </c>
      <c r="AC5" s="2" t="inlineStr">
        <is>
          <t>3</t>
        </is>
      </c>
      <c r="AD5" s="2" t="inlineStr">
        <is>
          <t/>
        </is>
      </c>
      <c r="AE5" t="inlineStr">
        <is>
          <t>Contribución financiera que se concede a título de liberalidad.</t>
        </is>
      </c>
      <c r="AF5" s="2" t="inlineStr">
        <is>
          <t>toetus</t>
        </is>
      </c>
      <c r="AG5" s="2" t="inlineStr">
        <is>
          <t>3</t>
        </is>
      </c>
      <c r="AH5" s="2" t="inlineStr">
        <is>
          <t/>
        </is>
      </c>
      <c r="AI5" t="inlineStr">
        <is>
          <t>annetuse vormis antav rahaline toetus. Kui sellist rahalist toetust antakse otsese eelarve täitmise raames, kohaldatakse selle suhtes [määruse (EL, Euratom) 2018/1046] VIII jaotist.</t>
        </is>
      </c>
      <c r="AJ5" s="2" t="inlineStr">
        <is>
          <t>avustus</t>
        </is>
      </c>
      <c r="AK5" s="2" t="inlineStr">
        <is>
          <t>3</t>
        </is>
      </c>
      <c r="AL5" s="2" t="inlineStr">
        <is>
          <t/>
        </is>
      </c>
      <c r="AM5" t="inlineStr">
        <is>
          <t>välitön vastikkeeton rahoitus, joka myönnetään talousarviosta johonkin seuraavista kohteista: 
&lt;p&gt;a) toimintaan, jolla pyritään edistämään unionin toimintapoliittisen tavoitteen toteutumista;&lt;/p&gt; 
&lt;p&gt;b) sellaisen elimen toimintaan, joka edistää unionin yleisen edun tai unionin politiikan mukaista ja sitä tukevaa tavoitetta (toiminta-avustukset).&lt;/p&gt;</t>
        </is>
      </c>
      <c r="AN5" s="2" t="inlineStr">
        <is>
          <t>subvention</t>
        </is>
      </c>
      <c r="AO5" s="2" t="inlineStr">
        <is>
          <t>3</t>
        </is>
      </c>
      <c r="AP5" s="2" t="inlineStr">
        <is>
          <t/>
        </is>
      </c>
      <c r="AQ5" t="inlineStr">
        <is>
          <t>(I) Les subventions sont des contributions financières directes à la charge du budget, accordées à titre de libéralité en vue de financer: a) soit une action destinée à promouvoir la réalisation d'un objectif qui s'inscrit dans le cadre d'une politique de l'Union européenne; b) soit le fonctionnement d'un organisme poursuivant un but d'intérêt général européen ou un objectif qui s'inscrit dans le cadre d'une politique de l'Union européenne. ; (II) (4) Die Prüfung der Rechtmäßigkeit und Ordnungsmäßigkeit der Einnahmen und Ausgaben sowie die Kontrolle der Wirtschaftlichkeit der Haushaltsführung erstrecken sich auch auf die Verwendung der Gemeinschaftsmittel durch Einrichtungen außerhalb der Organe, die diese Mittel in Form von Finanzhilfen erhalten.</t>
        </is>
      </c>
      <c r="AR5" s="2" t="inlineStr">
        <is>
          <t>deontas</t>
        </is>
      </c>
      <c r="AS5" s="2" t="inlineStr">
        <is>
          <t>3</t>
        </is>
      </c>
      <c r="AT5" s="2" t="inlineStr">
        <is>
          <t/>
        </is>
      </c>
      <c r="AU5" t="inlineStr">
        <is>
          <t/>
        </is>
      </c>
      <c r="AV5" s="2" t="inlineStr">
        <is>
          <t>bespovratna sredstva</t>
        </is>
      </c>
      <c r="AW5" s="2" t="inlineStr">
        <is>
          <t>4</t>
        </is>
      </c>
      <c r="AX5" s="2" t="inlineStr">
        <is>
          <t/>
        </is>
      </c>
      <c r="AY5" t="inlineStr">
        <is>
          <t/>
        </is>
      </c>
      <c r="AZ5" s="2" t="inlineStr">
        <is>
          <t>vissza nem térítendő támogatás</t>
        </is>
      </c>
      <c r="BA5" s="2" t="inlineStr">
        <is>
          <t>4</t>
        </is>
      </c>
      <c r="BB5" s="2" t="inlineStr">
        <is>
          <t/>
        </is>
      </c>
      <c r="BC5" t="inlineStr">
        <is>
          <t>adományozás útján nyújtott pénzügyi hozzájárulás</t>
        </is>
      </c>
      <c r="BD5" s="2" t="inlineStr">
        <is>
          <t>sovvenzione</t>
        </is>
      </c>
      <c r="BE5" s="2" t="inlineStr">
        <is>
          <t>3</t>
        </is>
      </c>
      <c r="BF5" s="2" t="inlineStr">
        <is>
          <t/>
        </is>
      </c>
      <c r="BG5" t="inlineStr">
        <is>
          <t>contributo finanziario accordato a titolo di liberalità</t>
        </is>
      </c>
      <c r="BH5" s="2" t="inlineStr">
        <is>
          <t>dotacija</t>
        </is>
      </c>
      <c r="BI5" s="2" t="inlineStr">
        <is>
          <t>3</t>
        </is>
      </c>
      <c r="BJ5" s="2" t="inlineStr">
        <is>
          <t/>
        </is>
      </c>
      <c r="BK5" t="inlineStr">
        <is>
          <t>finansinis įnašas dovanojimo būdu</t>
        </is>
      </c>
      <c r="BL5" s="2" t="inlineStr">
        <is>
          <t>dotācija</t>
        </is>
      </c>
      <c r="BM5" s="2" t="inlineStr">
        <is>
          <t>3</t>
        </is>
      </c>
      <c r="BN5" s="2" t="inlineStr">
        <is>
          <t/>
        </is>
      </c>
      <c r="BO5" t="inlineStr">
        <is>
          <t>finanšu iemaksa ziedojumu veidā</t>
        </is>
      </c>
      <c r="BP5" s="2" t="inlineStr">
        <is>
          <t>għotja</t>
        </is>
      </c>
      <c r="BQ5" s="2" t="inlineStr">
        <is>
          <t>3</t>
        </is>
      </c>
      <c r="BR5" s="2" t="inlineStr">
        <is>
          <t/>
        </is>
      </c>
      <c r="BS5" t="inlineStr">
        <is>
          <t>kontribuzzjoni finanzjarja permezz ta' donazzjoni</t>
        </is>
      </c>
      <c r="BT5" s="2" t="inlineStr">
        <is>
          <t>subsidie</t>
        </is>
      </c>
      <c r="BU5" s="2" t="inlineStr">
        <is>
          <t>3</t>
        </is>
      </c>
      <c r="BV5" s="2" t="inlineStr">
        <is>
          <t/>
        </is>
      </c>
      <c r="BW5" t="inlineStr">
        <is>
          <t>(I) Subsidies zijn rechtstreekse financiële bijdragen ten laste van de begroting, bij wijze van schenking verleend voor de financiering van: a) een actie die moet bijdragen tot de verwezenlijking van een in het kader van het beleid van de Europese Unie passende doelstelling; of b) de werking van een orgaan dat een doelstelling van algemeen Europees belang of een in het kader van het beleid van de Europese Unie passende doelstelling nastreeft. Subsidies zijn voorwerp van een schriftelijke overeenkomst.</t>
        </is>
      </c>
      <c r="BX5" s="2" t="inlineStr">
        <is>
          <t>dotacja</t>
        </is>
      </c>
      <c r="BY5" s="2" t="inlineStr">
        <is>
          <t>2</t>
        </is>
      </c>
      <c r="BZ5" s="2" t="inlineStr">
        <is>
          <t/>
        </is>
      </c>
      <c r="CA5" t="inlineStr">
        <is>
          <t>Dotacje są bezpośrednimi wkładami finansowymi, przyznawanymi na zasadzie przysporzenia, pochodzącymi z budżetu i przeznaczonymi na finansowanie: 
&lt;br&gt;a) działania zmierzającego do osiągnięcia celu stanowiącego część polityki Unii Europejskiej; lub 
&lt;br&gt;b) funkcjonowania organu, który dąży do osiągnięcia celu będącego przedmiotem interesu ogólnoeuropejskiego lub który posiada cel stanowiący część polityki Unii Europejskiej</t>
        </is>
      </c>
      <c r="CB5" s="2" t="inlineStr">
        <is>
          <t>subvenção</t>
        </is>
      </c>
      <c r="CC5" s="2" t="inlineStr">
        <is>
          <t>3</t>
        </is>
      </c>
      <c r="CD5" s="2" t="inlineStr">
        <is>
          <t/>
        </is>
      </c>
      <c r="CE5" t="inlineStr">
        <is>
          <t>Contribuição financeira sob a forma de doação.</t>
        </is>
      </c>
      <c r="CF5" s="2" t="inlineStr">
        <is>
          <t>grant</t>
        </is>
      </c>
      <c r="CG5" s="2" t="inlineStr">
        <is>
          <t>3</t>
        </is>
      </c>
      <c r="CH5" s="2" t="inlineStr">
        <is>
          <t/>
        </is>
      </c>
      <c r="CI5" t="inlineStr">
        <is>
          <t>contribuție financiară acordată sub formă de donație</t>
        </is>
      </c>
      <c r="CJ5" s="2" t="inlineStr">
        <is>
          <t>grant</t>
        </is>
      </c>
      <c r="CK5" s="2" t="inlineStr">
        <is>
          <t>3</t>
        </is>
      </c>
      <c r="CL5" s="2" t="inlineStr">
        <is>
          <t/>
        </is>
      </c>
      <c r="CM5" t="inlineStr">
        <is>
          <t>finančný príspevok vo forme donácie</t>
        </is>
      </c>
      <c r="CN5" s="2" t="inlineStr">
        <is>
          <t>nepovratna sredstva</t>
        </is>
      </c>
      <c r="CO5" s="2" t="inlineStr">
        <is>
          <t>3</t>
        </is>
      </c>
      <c r="CP5" s="2" t="inlineStr">
        <is>
          <t/>
        </is>
      </c>
      <c r="CQ5" t="inlineStr">
        <is>
          <t>finančni prispevek v obliki donacij</t>
        </is>
      </c>
      <c r="CR5" s="2" t="inlineStr">
        <is>
          <t>bidrag</t>
        </is>
      </c>
      <c r="CS5" s="2" t="inlineStr">
        <is>
          <t>3</t>
        </is>
      </c>
      <c r="CT5" s="2" t="inlineStr">
        <is>
          <t/>
        </is>
      </c>
      <c r="CU5" t="inlineStr">
        <is>
          <t>ett ekonomiskt bidrag genom donation</t>
        </is>
      </c>
    </row>
    <row r="6">
      <c r="A6" s="1" t="str">
        <f>HYPERLINK("https://iate.europa.eu/entry/result/1376396/all", "1376396")</f>
        <v>1376396</v>
      </c>
      <c r="B6" t="inlineStr">
        <is>
          <t>ENERGY</t>
        </is>
      </c>
      <c r="C6" t="inlineStr">
        <is>
          <t>ENERGY|electrical and nuclear industries|electrical industry</t>
        </is>
      </c>
      <c r="D6" t="inlineStr">
        <is>
          <t/>
        </is>
      </c>
      <c r="E6" t="inlineStr">
        <is>
          <t/>
        </is>
      </c>
      <c r="F6" t="inlineStr">
        <is>
          <t/>
        </is>
      </c>
      <c r="G6" t="inlineStr">
        <is>
          <t/>
        </is>
      </c>
      <c r="H6" s="2" t="inlineStr">
        <is>
          <t>elektrárna</t>
        </is>
      </c>
      <c r="I6" s="2" t="inlineStr">
        <is>
          <t>3</t>
        </is>
      </c>
      <c r="J6" s="2" t="inlineStr">
        <is>
          <t/>
        </is>
      </c>
      <c r="K6" t="inlineStr">
        <is>
          <t>zařízení, které slouží k výrobě elektrické energie</t>
        </is>
      </c>
      <c r="L6" s="2" t="inlineStr">
        <is>
          <t>elektricitetsværk|
kraftværk</t>
        </is>
      </c>
      <c r="M6" s="2" t="inlineStr">
        <is>
          <t>3|
3</t>
        </is>
      </c>
      <c r="N6" s="2" t="inlineStr">
        <is>
          <t xml:space="preserve">|
</t>
        </is>
      </c>
      <c r="O6" t="inlineStr">
        <is>
          <t>"Kraftværk: anlæg til elektricitetsproduktion; hvis anlægget samtidig leverer varme, f.eks. til udnyttelse i et fjernvarmesystem, kaldes det et kraftvarmeværk."</t>
        </is>
      </c>
      <c r="P6" s="2" t="inlineStr">
        <is>
          <t>Elektrizitätswerk|
Kraftwerk</t>
        </is>
      </c>
      <c r="Q6" s="2" t="inlineStr">
        <is>
          <t>3|
3</t>
        </is>
      </c>
      <c r="R6" s="2" t="inlineStr">
        <is>
          <t xml:space="preserve">|
</t>
        </is>
      </c>
      <c r="S6" t="inlineStr">
        <is>
          <t>technische Anlage zur Produktion von Elektrizität</t>
        </is>
      </c>
      <c r="T6" s="2" t="inlineStr">
        <is>
          <t>σταθμός παραγωγής ηλεκτρισμού|
μονάδα παραγωγής ηλεκτρικής ισχύος|
μονάδα παραγωγής ενεργείας|
σταθμός παραγωγής ηλεκτρικής ενέργειας|
εγκατάσταση παραγωγής ηλεκτρικής ενέργειας</t>
        </is>
      </c>
      <c r="U6" s="2" t="inlineStr">
        <is>
          <t>2|
3|
3|
3|
3</t>
        </is>
      </c>
      <c r="V6" s="2" t="inlineStr">
        <is>
          <t xml:space="preserve">|
|
|
|
</t>
        </is>
      </c>
      <c r="W6" t="inlineStr">
        <is>
          <t/>
        </is>
      </c>
      <c r="X6" s="2" t="inlineStr">
        <is>
          <t>generating station|
power station|
power plant</t>
        </is>
      </c>
      <c r="Y6" s="2" t="inlineStr">
        <is>
          <t>3|
3|
3</t>
        </is>
      </c>
      <c r="Z6" s="2" t="inlineStr">
        <is>
          <t xml:space="preserve">|
preferred|
</t>
        </is>
      </c>
      <c r="AA6" t="inlineStr">
        <is>
          <t>industrial facility for the generation of electric power</t>
        </is>
      </c>
      <c r="AB6" s="2" t="inlineStr">
        <is>
          <t>central generadora|
central eléctrica</t>
        </is>
      </c>
      <c r="AC6" s="2" t="inlineStr">
        <is>
          <t>3|
4</t>
        </is>
      </c>
      <c r="AD6" s="2" t="inlineStr">
        <is>
          <t xml:space="preserve">|
</t>
        </is>
      </c>
      <c r="AE6" t="inlineStr">
        <is>
          <t>Instalación capaz de convertir la energía mecánica en energía eléctrica. Las principales fuentes de energía son el agua, el gas, el uranio, el viento y la energía solar. Estas fuentes de energía primaria hacen mover los álabes de una turbina, que a su vez está conectada en un generador eléctrico.</t>
        </is>
      </c>
      <c r="AF6" s="2" t="inlineStr">
        <is>
          <t>elektrijaam</t>
        </is>
      </c>
      <c r="AG6" s="2" t="inlineStr">
        <is>
          <t>3</t>
        </is>
      </c>
      <c r="AH6" s="2" t="inlineStr">
        <is>
          <t/>
        </is>
      </c>
      <c r="AI6" t="inlineStr">
        <is>
          <t/>
        </is>
      </c>
      <c r="AJ6" s="2" t="inlineStr">
        <is>
          <t>voimala|
voimalaitos</t>
        </is>
      </c>
      <c r="AK6" s="2" t="inlineStr">
        <is>
          <t>3|
3</t>
        </is>
      </c>
      <c r="AL6" s="2" t="inlineStr">
        <is>
          <t xml:space="preserve">|
</t>
        </is>
      </c>
      <c r="AM6" t="inlineStr">
        <is>
          <t>energiantuotantolaitos, jossa tuotetaan sähköenergiaa</t>
        </is>
      </c>
      <c r="AN6" s="2" t="inlineStr">
        <is>
          <t>centrale de force|
centrale électrique|
groupe moteur|
centrale énergétique</t>
        </is>
      </c>
      <c r="AO6" s="2" t="inlineStr">
        <is>
          <t>3|
3|
3|
3</t>
        </is>
      </c>
      <c r="AP6" s="2" t="inlineStr">
        <is>
          <t xml:space="preserve">|
|
|
</t>
        </is>
      </c>
      <c r="AQ6" t="inlineStr">
        <is>
          <t>équipement destiné à la production d'énergie électrique qui comprend des ouvrages de génie civil, de conversion énergétique et l'appareillage associé</t>
        </is>
      </c>
      <c r="AR6" t="inlineStr">
        <is>
          <t/>
        </is>
      </c>
      <c r="AS6" t="inlineStr">
        <is>
          <t/>
        </is>
      </c>
      <c r="AT6" t="inlineStr">
        <is>
          <t/>
        </is>
      </c>
      <c r="AU6" t="inlineStr">
        <is>
          <t/>
        </is>
      </c>
      <c r="AV6" t="inlineStr">
        <is>
          <t/>
        </is>
      </c>
      <c r="AW6" t="inlineStr">
        <is>
          <t/>
        </is>
      </c>
      <c r="AX6" t="inlineStr">
        <is>
          <t/>
        </is>
      </c>
      <c r="AY6" t="inlineStr">
        <is>
          <t/>
        </is>
      </c>
      <c r="AZ6" s="2" t="inlineStr">
        <is>
          <t>erőmű</t>
        </is>
      </c>
      <c r="BA6" s="2" t="inlineStr">
        <is>
          <t>4</t>
        </is>
      </c>
      <c r="BB6" s="2" t="inlineStr">
        <is>
          <t/>
        </is>
      </c>
      <c r="BC6" t="inlineStr">
        <is>
          <t>egy telephelyen lévő olyan energia-átalakító létesítmény, amely elsődleges energiaforrás felhasználásával villamos energiát termel</t>
        </is>
      </c>
      <c r="BD6" s="2" t="inlineStr">
        <is>
          <t>centrale elettrica</t>
        </is>
      </c>
      <c r="BE6" s="2" t="inlineStr">
        <is>
          <t>3</t>
        </is>
      </c>
      <c r="BF6" s="2" t="inlineStr">
        <is>
          <t/>
        </is>
      </c>
      <c r="BG6" t="inlineStr">
        <is>
          <t/>
        </is>
      </c>
      <c r="BH6" s="2" t="inlineStr">
        <is>
          <t>elektrinė</t>
        </is>
      </c>
      <c r="BI6" s="2" t="inlineStr">
        <is>
          <t>3</t>
        </is>
      </c>
      <c r="BJ6" s="2" t="inlineStr">
        <is>
          <t/>
        </is>
      </c>
      <c r="BK6" t="inlineStr">
        <is>
          <t>elektros energiją gaminanti įmonė, kurioje į elektros energiją verčiama kuri nors kita energijos rūšis</t>
        </is>
      </c>
      <c r="BL6" s="2" t="inlineStr">
        <is>
          <t>elektrostacija|
spēkstacija</t>
        </is>
      </c>
      <c r="BM6" s="2" t="inlineStr">
        <is>
          <t>3|
2</t>
        </is>
      </c>
      <c r="BN6" s="2" t="inlineStr">
        <is>
          <t xml:space="preserve">preferred|
</t>
        </is>
      </c>
      <c r="BO6" t="inlineStr">
        <is>
          <t>energoietaise, kas paredzēta elektroenerģijas ģenerēšanai</t>
        </is>
      </c>
      <c r="BP6" s="2" t="inlineStr">
        <is>
          <t>stazzjon tal-enerġija|
impjant tal-enerġija</t>
        </is>
      </c>
      <c r="BQ6" s="2" t="inlineStr">
        <is>
          <t>3|
3</t>
        </is>
      </c>
      <c r="BR6" s="2" t="inlineStr">
        <is>
          <t xml:space="preserve">|
</t>
        </is>
      </c>
      <c r="BS6" t="inlineStr">
        <is>
          <t>installazzjoni li għandha l-għan li tiġġenera l-enerġija elettrika u li tinkludi xogħlijiet tal-inġinerija ċivili, tagħmir tal-konverżjoni tal-enerġija u kull tagħmir anċillari ieħor meħtieġ</t>
        </is>
      </c>
      <c r="BT6" s="2" t="inlineStr">
        <is>
          <t>electriciteitscentrale|
electrische centrale|
krachtcentrale</t>
        </is>
      </c>
      <c r="BU6" s="2" t="inlineStr">
        <is>
          <t>3|
3|
1</t>
        </is>
      </c>
      <c r="BV6" s="2" t="inlineStr">
        <is>
          <t xml:space="preserve">|
|
</t>
        </is>
      </c>
      <c r="BW6" t="inlineStr">
        <is>
          <t/>
        </is>
      </c>
      <c r="BX6" s="2" t="inlineStr">
        <is>
          <t>elektrownia</t>
        </is>
      </c>
      <c r="BY6" s="2" t="inlineStr">
        <is>
          <t>3</t>
        </is>
      </c>
      <c r="BZ6" s="2" t="inlineStr">
        <is>
          <t/>
        </is>
      </c>
      <c r="CA6" t="inlineStr">
        <is>
          <t>zakład energetyczny wytwarzający energię elektryczną w wyniku przetwarzania innych rodzajów energii</t>
        </is>
      </c>
      <c r="CB6" s="2" t="inlineStr">
        <is>
          <t>central elétrica</t>
        </is>
      </c>
      <c r="CC6" s="2" t="inlineStr">
        <is>
          <t>3</t>
        </is>
      </c>
      <c r="CD6" s="2" t="inlineStr">
        <is>
          <t/>
        </is>
      </c>
      <c r="CE6" t="inlineStr">
        <is>
          <t>Instalação industrial utilizada para produzir energia elétrica.</t>
        </is>
      </c>
      <c r="CF6" s="2" t="inlineStr">
        <is>
          <t>centrală electrică</t>
        </is>
      </c>
      <c r="CG6" s="2" t="inlineStr">
        <is>
          <t>3</t>
        </is>
      </c>
      <c r="CH6" s="2" t="inlineStr">
        <is>
          <t/>
        </is>
      </c>
      <c r="CI6" t="inlineStr">
        <is>
          <t>ansamblu de instalații, construcții și echipamente care are ca scop producerea energiei electrice</t>
        </is>
      </c>
      <c r="CJ6" s="2" t="inlineStr">
        <is>
          <t>elektráreň</t>
        </is>
      </c>
      <c r="CK6" s="2" t="inlineStr">
        <is>
          <t>3</t>
        </is>
      </c>
      <c r="CL6" s="2" t="inlineStr">
        <is>
          <t/>
        </is>
      </c>
      <c r="CM6" t="inlineStr">
        <is>
          <t>technické zariadenie a prípadne i komplex stavieb produkujúce elektrickú energiu premenou iného druhu energie</t>
        </is>
      </c>
      <c r="CN6" s="2" t="inlineStr">
        <is>
          <t>elektrarna</t>
        </is>
      </c>
      <c r="CO6" s="2" t="inlineStr">
        <is>
          <t>2</t>
        </is>
      </c>
      <c r="CP6" s="2" t="inlineStr">
        <is>
          <t/>
        </is>
      </c>
      <c r="CQ6" t="inlineStr">
        <is>
          <t/>
        </is>
      </c>
      <c r="CR6" s="2" t="inlineStr">
        <is>
          <t>kraftverk</t>
        </is>
      </c>
      <c r="CS6" s="2" t="inlineStr">
        <is>
          <t>3</t>
        </is>
      </c>
      <c r="CT6" s="2" t="inlineStr">
        <is>
          <t/>
        </is>
      </c>
      <c r="CU6" t="inlineStr">
        <is>
          <t>anläggning för omvandling av primärenergi till el</t>
        </is>
      </c>
    </row>
    <row r="7">
      <c r="A7" s="1" t="str">
        <f>HYPERLINK("https://iate.europa.eu/entry/result/3628088/all", "3628088")</f>
        <v>3628088</v>
      </c>
      <c r="B7" t="inlineStr">
        <is>
          <t>TRADE;INTERNATIONAL RELATIONS</t>
        </is>
      </c>
      <c r="C7" t="inlineStr">
        <is>
          <t>TRADE|trade policy|public contract;INTERNATIONAL RELATIONS|defence|defence policy|European defence policy</t>
        </is>
      </c>
      <c r="D7" t="inlineStr">
        <is>
          <t/>
        </is>
      </c>
      <c r="E7" t="inlineStr">
        <is>
          <t/>
        </is>
      </c>
      <c r="F7" t="inlineStr">
        <is>
          <t/>
        </is>
      </c>
      <c r="G7" t="inlineStr">
        <is>
          <t/>
        </is>
      </c>
      <c r="H7" s="2" t="inlineStr">
        <is>
          <t>pracovní skupina pro společné zadávání veřejných zakázek v oblasti obrany</t>
        </is>
      </c>
      <c r="I7" s="2" t="inlineStr">
        <is>
          <t>3</t>
        </is>
      </c>
      <c r="J7" s="2" t="inlineStr">
        <is>
          <t/>
        </is>
      </c>
      <c r="K7" t="inlineStr">
        <is>
          <t>pracovní skupina, jejímž úkolem je ve spolupráci s členskými státy podporovat koordinaci vojenské pomoci Ukrajině a umožnit pokrývání velmi krátkodobých potřeb v oblasti zadávání veřejných zakázek, aby bylo možné čelit nové bezpečnostní situaci</t>
        </is>
      </c>
      <c r="L7" s="2" t="inlineStr">
        <is>
          <t>Taskforcen for Fælles Indkøb af Forsvarsmateriel</t>
        </is>
      </c>
      <c r="M7" s="2" t="inlineStr">
        <is>
          <t>3</t>
        </is>
      </c>
      <c r="N7" s="2" t="inlineStr">
        <is>
          <t/>
        </is>
      </c>
      <c r="O7" t="inlineStr">
        <is>
          <t>taskforce, der i samarbejde med EU-medlemsstaterne letter koordineringen af militær bistand til Ukraine og imødekommer medlemsstaternes indkøbsbehov på meget kort sigt, så de er rustet til den nye sikkerhedssituation</t>
        </is>
      </c>
      <c r="P7" s="2" t="inlineStr">
        <is>
          <t>Task Force für die gemeinsame Beschaffung im Verteidigungsbereich</t>
        </is>
      </c>
      <c r="Q7" s="2" t="inlineStr">
        <is>
          <t>3</t>
        </is>
      </c>
      <c r="R7" s="2" t="inlineStr">
        <is>
          <t/>
        </is>
      </c>
      <c r="S7" t="inlineStr">
        <is>
          <t>Taskforce, die die mit den Mitgliedstaaten zusammenarbeitet, um die Koordinierung der Militärhilfe für die Ukraine und den kurzfristigen dringenden Rüstungsbedarf angesichts der neu entstandenen Sicherheitslage zu unterstützen</t>
        </is>
      </c>
      <c r="T7" s="2" t="inlineStr">
        <is>
          <t>ειδική ομάδα για τις κοινές προμήθειες στον τομέα της άμυνας</t>
        </is>
      </c>
      <c r="U7" s="2" t="inlineStr">
        <is>
          <t>3</t>
        </is>
      </c>
      <c r="V7" s="2" t="inlineStr">
        <is>
          <t/>
        </is>
      </c>
      <c r="W7" t="inlineStr">
        <is>
          <t/>
        </is>
      </c>
      <c r="X7" s="2" t="inlineStr">
        <is>
          <t>Defence Joint Procurement Task Force</t>
        </is>
      </c>
      <c r="Y7" s="2" t="inlineStr">
        <is>
          <t>3</t>
        </is>
      </c>
      <c r="Z7" s="2" t="inlineStr">
        <is>
          <t/>
        </is>
      </c>
      <c r="AA7" t="inlineStr">
        <is>
          <t>task force that works with Member
States to facilitate the coordination of military assistance to Ukraine and very
short-term procurement needs to face the new security situation</t>
        </is>
      </c>
      <c r="AB7" s="2" t="inlineStr">
        <is>
          <t>grupo de trabajo para la adquisición conjunta de equipos de defensa</t>
        </is>
      </c>
      <c r="AC7" s="2" t="inlineStr">
        <is>
          <t>3</t>
        </is>
      </c>
      <c r="AD7" s="2" t="inlineStr">
        <is>
          <t/>
        </is>
      </c>
      <c r="AE7" t="inlineStr">
        <is>
          <t>Grupo de trabajo que colaborará con los Estados miembros y prestará apoyo para la coordinación de sus necesidades de adquisición de equipos de defensa a muy corto plazo.</t>
        </is>
      </c>
      <c r="AF7" s="2" t="inlineStr">
        <is>
          <t>kaitsevaldkonna ühishangete rakkerühm</t>
        </is>
      </c>
      <c r="AG7" s="2" t="inlineStr">
        <is>
          <t>3</t>
        </is>
      </c>
      <c r="AH7" s="2" t="inlineStr">
        <is>
          <t/>
        </is>
      </c>
      <c r="AI7" t="inlineStr">
        <is>
          <t/>
        </is>
      </c>
      <c r="AJ7" s="2" t="inlineStr">
        <is>
          <t>yhteisten puolustushankintojen työryhmä</t>
        </is>
      </c>
      <c r="AK7" s="2" t="inlineStr">
        <is>
          <t>3</t>
        </is>
      </c>
      <c r="AL7" s="2" t="inlineStr">
        <is>
          <t/>
        </is>
      </c>
      <c r="AM7" t="inlineStr">
        <is>
          <t>työryhmä, jonka tehtävänä on toimia yhdessä EU-maiden kanssa ja tukea niiden erittäin lyhyen aikavälin hankintatarpeiden koordinointia sekä vähentää törmäysriskejä uudessa turvallisuustilanteessa</t>
        </is>
      </c>
      <c r="AN7" s="2" t="inlineStr">
        <is>
          <t>task-force pour les acquisitions conjointes dans le domaine de la défense</t>
        </is>
      </c>
      <c r="AO7" s="2" t="inlineStr">
        <is>
          <t>3</t>
        </is>
      </c>
      <c r="AP7" s="2" t="inlineStr">
        <is>
          <t/>
        </is>
      </c>
      <c r="AQ7" t="inlineStr">
        <is>
          <t>groupe de travail qui travaille avec les États membres afin de faciliter la coordination de l'aide militaire apportée à l'Ukraine et de soutenir les acquisitions nécessaires à très court terme pour faire face au nouveau contexte sécuritaire</t>
        </is>
      </c>
      <c r="AR7" t="inlineStr">
        <is>
          <t/>
        </is>
      </c>
      <c r="AS7" t="inlineStr">
        <is>
          <t/>
        </is>
      </c>
      <c r="AT7" t="inlineStr">
        <is>
          <t/>
        </is>
      </c>
      <c r="AU7" t="inlineStr">
        <is>
          <t/>
        </is>
      </c>
      <c r="AV7" s="2" t="inlineStr">
        <is>
          <t>radna skupina za zajedničku nabavu u području obrane</t>
        </is>
      </c>
      <c r="AW7" s="2" t="inlineStr">
        <is>
          <t>3</t>
        </is>
      </c>
      <c r="AX7" s="2" t="inlineStr">
        <is>
          <t/>
        </is>
      </c>
      <c r="AY7" t="inlineStr">
        <is>
          <t/>
        </is>
      </c>
      <c r="AZ7" s="2" t="inlineStr">
        <is>
          <t>közös védelmi közbeszerzési munkacsoport</t>
        </is>
      </c>
      <c r="BA7" s="2" t="inlineStr">
        <is>
          <t>3</t>
        </is>
      </c>
      <c r="BB7" s="2" t="inlineStr">
        <is>
          <t/>
        </is>
      </c>
      <c r="BC7" t="inlineStr">
        <is>
          <t>a tagállamokkal az új biztonsági helyzet által támasztott, rendkívül rövid távú közbeszerzési szükségleteik koordinálásának támogatása érdekében együttműködő munkacsoport</t>
        </is>
      </c>
      <c r="BD7" s="2" t="inlineStr">
        <is>
          <t>task force per le acquisizioni congiunte nel settore della difesa</t>
        </is>
      </c>
      <c r="BE7" s="2" t="inlineStr">
        <is>
          <t>3</t>
        </is>
      </c>
      <c r="BF7" s="2" t="inlineStr">
        <is>
          <t/>
        </is>
      </c>
      <c r="BG7" t="inlineStr">
        <is>
          <t/>
        </is>
      </c>
      <c r="BH7" s="2" t="inlineStr">
        <is>
          <t>Bendrų viešųjų pirkimų gynybos srityje darbo grupė</t>
        </is>
      </c>
      <c r="BI7" s="2" t="inlineStr">
        <is>
          <t>3</t>
        </is>
      </c>
      <c r="BJ7" s="2" t="inlineStr">
        <is>
          <t/>
        </is>
      </c>
      <c r="BK7" t="inlineStr">
        <is>
          <t/>
        </is>
      </c>
      <c r="BL7" t="inlineStr">
        <is>
          <t/>
        </is>
      </c>
      <c r="BM7" t="inlineStr">
        <is>
          <t/>
        </is>
      </c>
      <c r="BN7" t="inlineStr">
        <is>
          <t/>
        </is>
      </c>
      <c r="BO7" t="inlineStr">
        <is>
          <t/>
        </is>
      </c>
      <c r="BP7" s="2" t="inlineStr">
        <is>
          <t>Task Force ta' Akkwist Konġunt għad-Difiża</t>
        </is>
      </c>
      <c r="BQ7" s="2" t="inlineStr">
        <is>
          <t>3</t>
        </is>
      </c>
      <c r="BR7" s="2" t="inlineStr">
        <is>
          <t/>
        </is>
      </c>
      <c r="BS7" t="inlineStr">
        <is>
          <t/>
        </is>
      </c>
      <c r="BT7" t="inlineStr">
        <is>
          <t/>
        </is>
      </c>
      <c r="BU7" t="inlineStr">
        <is>
          <t/>
        </is>
      </c>
      <c r="BV7" t="inlineStr">
        <is>
          <t/>
        </is>
      </c>
      <c r="BW7" t="inlineStr">
        <is>
          <t/>
        </is>
      </c>
      <c r="BX7" s="2" t="inlineStr">
        <is>
          <t>Grupa Zadaniowa ds. Wspólnych Zamówień w dziedzinie Obronności</t>
        </is>
      </c>
      <c r="BY7" s="2" t="inlineStr">
        <is>
          <t>3</t>
        </is>
      </c>
      <c r="BZ7" s="2" t="inlineStr">
        <is>
          <t/>
        </is>
      </c>
      <c r="CA7" t="inlineStr">
        <is>
          <t>współpracująca z państwami członkowskimi grupa zadaniowa wspierająca koordynację pomocy wojskowej dla Ukrainy oraz krótkoterminowe potrzeby w zakresie zamówień publicznych, aby stawić czoła nowej sytuacji w zakresie bezpieczeństwa</t>
        </is>
      </c>
      <c r="CB7" s="2" t="inlineStr">
        <is>
          <t>grupo de trabalho para a contratação pública conjunta no domínio da defesa</t>
        </is>
      </c>
      <c r="CC7" s="2" t="inlineStr">
        <is>
          <t>3</t>
        </is>
      </c>
      <c r="CD7" s="2" t="inlineStr">
        <is>
          <t/>
        </is>
      </c>
      <c r="CE7" t="inlineStr">
        <is>
          <t>Grupo de trabalho criado com o objetivo de desconflitualizar e coordenar a contratação pública da União Europeia no domínio da defesa através da recolha de informações, da prestação de apoio metodológico, da coordenação ou gestão das aquisições, da prestação de estimativas agregadas das necessidades e da identificação e do apoio à expansão das capacidades de produção industrial da UE necessárias para responder às necessidades.</t>
        </is>
      </c>
      <c r="CF7" s="2" t="inlineStr">
        <is>
          <t>grup operativ pentru achiziții publice comune în domeniul apărării</t>
        </is>
      </c>
      <c r="CG7" s="2" t="inlineStr">
        <is>
          <t>3</t>
        </is>
      </c>
      <c r="CH7" s="2" t="inlineStr">
        <is>
          <t/>
        </is>
      </c>
      <c r="CI7" t="inlineStr">
        <is>
          <t/>
        </is>
      </c>
      <c r="CJ7" s="2" t="inlineStr">
        <is>
          <t>osobitná skupina pre spoločné obstarávanie v oblasti obrany</t>
        </is>
      </c>
      <c r="CK7" s="2" t="inlineStr">
        <is>
          <t>3</t>
        </is>
      </c>
      <c r="CL7" s="2" t="inlineStr">
        <is>
          <t/>
        </is>
      </c>
      <c r="CM7" t="inlineStr">
        <is>
          <t>osobitná skupina spolupracujúca s členskými štátmi s cieľom podporiť koordináciu a zosúladiť ich veľmi krátkodobé potreby v oblasti obstarávania, aby mohli čeliť novej bezpečnostnej situácii</t>
        </is>
      </c>
      <c r="CN7" s="2" t="inlineStr">
        <is>
          <t>projektna skupina za skupna javna naročila za obrambo</t>
        </is>
      </c>
      <c r="CO7" s="2" t="inlineStr">
        <is>
          <t>3</t>
        </is>
      </c>
      <c r="CP7" s="2" t="inlineStr">
        <is>
          <t/>
        </is>
      </c>
      <c r="CQ7" t="inlineStr">
        <is>
          <t/>
        </is>
      </c>
      <c r="CR7" s="2" t="inlineStr">
        <is>
          <t>arbetsgrupp för gemensam upphandling på försvarsområdet</t>
        </is>
      </c>
      <c r="CS7" s="2" t="inlineStr">
        <is>
          <t>3</t>
        </is>
      </c>
      <c r="CT7" s="2" t="inlineStr">
        <is>
          <t/>
        </is>
      </c>
      <c r="CU7" t="inlineStr">
        <is>
          <t/>
        </is>
      </c>
    </row>
    <row r="8">
      <c r="A8" s="1" t="str">
        <f>HYPERLINK("https://iate.europa.eu/entry/result/3628123/all", "3628123")</f>
        <v>3628123</v>
      </c>
      <c r="B8" t="inlineStr">
        <is>
          <t>ECONOMICS;ENERGY;GEOGRAPHY</t>
        </is>
      </c>
      <c r="C8" t="inlineStr">
        <is>
          <t>ECONOMICS|economic conditions|economic development|economic reconstruction;ENERGY|energy policy;GEOGRAPHY|Europe|Eastern Europe|Ukraine</t>
        </is>
      </c>
      <c r="D8" t="inlineStr">
        <is>
          <t/>
        </is>
      </c>
      <c r="E8" t="inlineStr">
        <is>
          <t/>
        </is>
      </c>
      <c r="F8" t="inlineStr">
        <is>
          <t/>
        </is>
      </c>
      <c r="G8" t="inlineStr">
        <is>
          <t/>
        </is>
      </c>
      <c r="H8" s="2" t="inlineStr">
        <is>
          <t>Iniciativa REPowerUkraine</t>
        </is>
      </c>
      <c r="I8" s="2" t="inlineStr">
        <is>
          <t>3</t>
        </is>
      </c>
      <c r="J8" s="2" t="inlineStr">
        <is>
          <t/>
        </is>
      </c>
      <c r="K8" t="inlineStr">
        <is>
          <t>iniciativa EU, jejímž cílem je zajistit dodávky energie a obnovit energetický sektor Ukrajiny po válce</t>
        </is>
      </c>
      <c r="L8" s="2" t="inlineStr">
        <is>
          <t>REPowerUkraine-initiativet</t>
        </is>
      </c>
      <c r="M8" s="2" t="inlineStr">
        <is>
          <t>3</t>
        </is>
      </c>
      <c r="N8" s="2" t="inlineStr">
        <is>
          <t/>
        </is>
      </c>
      <c r="O8" t="inlineStr">
        <is>
          <t/>
        </is>
      </c>
      <c r="P8" s="2" t="inlineStr">
        <is>
          <t>Initiative REPowerUkraine</t>
        </is>
      </c>
      <c r="Q8" s="2" t="inlineStr">
        <is>
          <t>3</t>
        </is>
      </c>
      <c r="R8" s="2" t="inlineStr">
        <is>
          <t/>
        </is>
      </c>
      <c r="S8" t="inlineStr">
        <is>
          <t/>
        </is>
      </c>
      <c r="T8" s="2" t="inlineStr">
        <is>
          <t>πρωτοβουλία REPowerUkraine</t>
        </is>
      </c>
      <c r="U8" s="2" t="inlineStr">
        <is>
          <t>3</t>
        </is>
      </c>
      <c r="V8" s="2" t="inlineStr">
        <is>
          <t/>
        </is>
      </c>
      <c r="W8" t="inlineStr">
        <is>
          <t>πρωτοβουλία της ΕΕ για τη διασφάλιση του ενεργειακού εφοδιασμού και την ανοικοδόμηση του ουκρανικού ενεργειακού τομέα μετά τον πόλεμο</t>
        </is>
      </c>
      <c r="X8" s="2" t="inlineStr">
        <is>
          <t>REPowerUkraine initiative</t>
        </is>
      </c>
      <c r="Y8" s="2" t="inlineStr">
        <is>
          <t>3</t>
        </is>
      </c>
      <c r="Z8" s="2" t="inlineStr">
        <is>
          <t/>
        </is>
      </c>
      <c r="AA8" t="inlineStr">
        <is>
          <t>EU initiative to ensure energy supply and to rebuild the Ukrainian energy sector after the war</t>
        </is>
      </c>
      <c r="AB8" s="2" t="inlineStr">
        <is>
          <t>iniciativa REPowerUkraine</t>
        </is>
      </c>
      <c r="AC8" s="2" t="inlineStr">
        <is>
          <t>3</t>
        </is>
      </c>
      <c r="AD8" s="2" t="inlineStr">
        <is>
          <t/>
        </is>
      </c>
      <c r="AE8" t="inlineStr">
        <is>
          <t>Iniciativa de colaboración de la UE para garantizar la seguridad del suministro y un sistema energético operativo en Ucrania, así como la reconstrucción del sistema energético de ese país.</t>
        </is>
      </c>
      <c r="AF8" s="2" t="inlineStr">
        <is>
          <t>algatus „REPower Ukraine“</t>
        </is>
      </c>
      <c r="AG8" s="2" t="inlineStr">
        <is>
          <t>3</t>
        </is>
      </c>
      <c r="AH8" s="2" t="inlineStr">
        <is>
          <t/>
        </is>
      </c>
      <c r="AI8" t="inlineStr">
        <is>
          <t>ELi algatus Ukraina energiasüsteemi taastamiseks pärast sõda</t>
        </is>
      </c>
      <c r="AJ8" s="2" t="inlineStr">
        <is>
          <t>REPowerUkraine-aloite</t>
        </is>
      </c>
      <c r="AK8" s="2" t="inlineStr">
        <is>
          <t>3</t>
        </is>
      </c>
      <c r="AL8" s="2" t="inlineStr">
        <is>
          <t/>
        </is>
      </c>
      <c r="AM8" t="inlineStr">
        <is>
          <t/>
        </is>
      </c>
      <c r="AN8" s="2" t="inlineStr">
        <is>
          <t>initiative REPowerUkraine</t>
        </is>
      </c>
      <c r="AO8" s="2" t="inlineStr">
        <is>
          <t>3</t>
        </is>
      </c>
      <c r="AP8" s="2" t="inlineStr">
        <is>
          <t/>
        </is>
      </c>
      <c r="AQ8" t="inlineStr">
        <is>
          <t>initiative de l'UE visant à garantir son approvisionnement énergétique et à reconstruire le secteur de l'énergie en Ukraine après la guerre</t>
        </is>
      </c>
      <c r="AR8" t="inlineStr">
        <is>
          <t/>
        </is>
      </c>
      <c r="AS8" t="inlineStr">
        <is>
          <t/>
        </is>
      </c>
      <c r="AT8" t="inlineStr">
        <is>
          <t/>
        </is>
      </c>
      <c r="AU8" t="inlineStr">
        <is>
          <t/>
        </is>
      </c>
      <c r="AV8" s="2" t="inlineStr">
        <is>
          <t>inicijativa REPowerUkraine</t>
        </is>
      </c>
      <c r="AW8" s="2" t="inlineStr">
        <is>
          <t>3</t>
        </is>
      </c>
      <c r="AX8" s="2" t="inlineStr">
        <is>
          <t/>
        </is>
      </c>
      <c r="AY8" t="inlineStr">
        <is>
          <t/>
        </is>
      </c>
      <c r="AZ8" s="2" t="inlineStr">
        <is>
          <t>„REPowerUkraine” kezdeményezés</t>
        </is>
      </c>
      <c r="BA8" s="2" t="inlineStr">
        <is>
          <t>3</t>
        </is>
      </c>
      <c r="BB8" s="2" t="inlineStr">
        <is>
          <t/>
        </is>
      </c>
      <c r="BC8" t="inlineStr">
        <is>
          <t/>
        </is>
      </c>
      <c r="BD8" s="2" t="inlineStr">
        <is>
          <t>iniziativa REPowerUkrain</t>
        </is>
      </c>
      <c r="BE8" s="2" t="inlineStr">
        <is>
          <t>3</t>
        </is>
      </c>
      <c r="BF8" s="2" t="inlineStr">
        <is>
          <t/>
        </is>
      </c>
      <c r="BG8" t="inlineStr">
        <is>
          <t>iniziativa dell’UE
destinata ad assicurare le forniture energetiche e a ricostruire il settore
energetico dell'Ucraina dopo la guerra</t>
        </is>
      </c>
      <c r="BH8" s="2" t="inlineStr">
        <is>
          <t>iniciatyva „REPowerUkraine“</t>
        </is>
      </c>
      <c r="BI8" s="2" t="inlineStr">
        <is>
          <t>3</t>
        </is>
      </c>
      <c r="BJ8" s="2" t="inlineStr">
        <is>
          <t/>
        </is>
      </c>
      <c r="BK8" t="inlineStr">
        <is>
          <t/>
        </is>
      </c>
      <c r="BL8" t="inlineStr">
        <is>
          <t/>
        </is>
      </c>
      <c r="BM8" t="inlineStr">
        <is>
          <t/>
        </is>
      </c>
      <c r="BN8" t="inlineStr">
        <is>
          <t/>
        </is>
      </c>
      <c r="BO8" t="inlineStr">
        <is>
          <t/>
        </is>
      </c>
      <c r="BP8" s="2" t="inlineStr">
        <is>
          <t>inizjattiva REPowerUkraine</t>
        </is>
      </c>
      <c r="BQ8" s="2" t="inlineStr">
        <is>
          <t>3</t>
        </is>
      </c>
      <c r="BR8" s="2" t="inlineStr">
        <is>
          <t/>
        </is>
      </c>
      <c r="BS8" t="inlineStr">
        <is>
          <t/>
        </is>
      </c>
      <c r="BT8" t="inlineStr">
        <is>
          <t/>
        </is>
      </c>
      <c r="BU8" t="inlineStr">
        <is>
          <t/>
        </is>
      </c>
      <c r="BV8" t="inlineStr">
        <is>
          <t/>
        </is>
      </c>
      <c r="BW8" t="inlineStr">
        <is>
          <t/>
        </is>
      </c>
      <c r="BX8" s="2" t="inlineStr">
        <is>
          <t>inicjatywa REPowerUkraine</t>
        </is>
      </c>
      <c r="BY8" s="2" t="inlineStr">
        <is>
          <t>3</t>
        </is>
      </c>
      <c r="BZ8" s="2" t="inlineStr">
        <is>
          <t/>
        </is>
      </c>
      <c r="CA8" t="inlineStr">
        <is>
          <t>inicjatywa UE mająca na celu zapewnienie dostaw energii i odbudowę ukraińskiego sektora energetycznego po wojnie</t>
        </is>
      </c>
      <c r="CB8" s="2" t="inlineStr">
        <is>
          <t>Iniciativa REPowerUkraine</t>
        </is>
      </c>
      <c r="CC8" s="2" t="inlineStr">
        <is>
          <t>3</t>
        </is>
      </c>
      <c r="CD8" s="2" t="inlineStr">
        <is>
          <t/>
        </is>
      </c>
      <c r="CE8" t="inlineStr">
        <is>
          <t>Iniciativa da União Europeia cujo objetivo é garantir a segurança do aprovisionamento e o bom funcionamento do setor da energia e assegurar a reconstrução do sistema energético da Ucrânia depois da guerra.</t>
        </is>
      </c>
      <c r="CF8" s="2" t="inlineStr">
        <is>
          <t>inițiativa REPowerUkraine</t>
        </is>
      </c>
      <c r="CG8" s="2" t="inlineStr">
        <is>
          <t>3</t>
        </is>
      </c>
      <c r="CH8" s="2" t="inlineStr">
        <is>
          <t/>
        </is>
      </c>
      <c r="CI8" t="inlineStr">
        <is>
          <t/>
        </is>
      </c>
      <c r="CJ8" s="2" t="inlineStr">
        <is>
          <t>iniciatíva REPowerUkraine</t>
        </is>
      </c>
      <c r="CK8" s="2" t="inlineStr">
        <is>
          <t>3</t>
        </is>
      </c>
      <c r="CL8" s="2" t="inlineStr">
        <is>
          <t/>
        </is>
      </c>
      <c r="CM8" t="inlineStr">
        <is>
          <t>iniciatíva EÚ, ktorej cieľom je pomôcť pri zabezpečovaní dodávok energie a obnove ukrajinského energetického sektora po skončení vojny</t>
        </is>
      </c>
      <c r="CN8" s="2" t="inlineStr">
        <is>
          <t>pobuda REPowerUkraine</t>
        </is>
      </c>
      <c r="CO8" s="2" t="inlineStr">
        <is>
          <t>3</t>
        </is>
      </c>
      <c r="CP8" s="2" t="inlineStr">
        <is>
          <t/>
        </is>
      </c>
      <c r="CQ8" t="inlineStr">
        <is>
          <t/>
        </is>
      </c>
      <c r="CR8" s="2" t="inlineStr">
        <is>
          <t>REPowerUkraine-initiativet</t>
        </is>
      </c>
      <c r="CS8" s="2" t="inlineStr">
        <is>
          <t>3</t>
        </is>
      </c>
      <c r="CT8" s="2" t="inlineStr">
        <is>
          <t/>
        </is>
      </c>
      <c r="CU8" t="inlineStr">
        <is>
          <t/>
        </is>
      </c>
    </row>
    <row r="9">
      <c r="A9" s="1" t="str">
        <f>HYPERLINK("https://iate.europa.eu/entry/result/3628056/all", "3628056")</f>
        <v>3628056</v>
      </c>
      <c r="B9" t="inlineStr">
        <is>
          <t>ECONOMICS;GEOGRAPHY</t>
        </is>
      </c>
      <c r="C9" t="inlineStr">
        <is>
          <t>ECONOMICS|economic conditions|economic development|economic reconstruction;ECONOMICS|economic policy;GEOGRAPHY|Europe|Eastern Europe|Ukraine</t>
        </is>
      </c>
      <c r="D9" t="inlineStr">
        <is>
          <t/>
        </is>
      </c>
      <c r="E9" t="inlineStr">
        <is>
          <t/>
        </is>
      </c>
      <c r="F9" t="inlineStr">
        <is>
          <t/>
        </is>
      </c>
      <c r="G9" t="inlineStr">
        <is>
          <t/>
        </is>
      </c>
      <c r="H9" s="2" t="inlineStr">
        <is>
          <t>plán obnovy „RebuildUkraine“</t>
        </is>
      </c>
      <c r="I9" s="2" t="inlineStr">
        <is>
          <t>3</t>
        </is>
      </c>
      <c r="J9" s="2" t="inlineStr">
        <is>
          <t/>
        </is>
      </c>
      <c r="K9" t="inlineStr">
        <is>
          <t>strategický plán obnovy na vysoké úrovni, který má být schválen EU a dalšími mezinárodními partnery a který má nastínit klíčové reformy a investice nezbytné pro vybudování prosperující a udržitelné budoucnosti Ukrajiny</t>
        </is>
      </c>
      <c r="L9" s="2" t="inlineStr">
        <is>
          <t>genopbygningsplanen "RebuildUkraine"</t>
        </is>
      </c>
      <c r="M9" s="2" t="inlineStr">
        <is>
          <t>3</t>
        </is>
      </c>
      <c r="N9" s="2" t="inlineStr">
        <is>
          <t/>
        </is>
      </c>
      <c r="O9" t="inlineStr">
        <is>
          <t>strategisk genopbygningsplan på højt plan, der danner grundlag for, at Den Europæiske Union og øvrige partnere kan fastlægge prioritetsområder, der udvælges til at modtage støtte, og specifikke projekter, der vedrører genopbygningen af Ukraine</t>
        </is>
      </c>
      <c r="P9" s="2" t="inlineStr">
        <is>
          <t>Wiederaufbauplan „RebuildUkraine“</t>
        </is>
      </c>
      <c r="Q9" s="2" t="inlineStr">
        <is>
          <t>3</t>
        </is>
      </c>
      <c r="R9" s="2" t="inlineStr">
        <is>
          <t/>
        </is>
      </c>
      <c r="S9" t="inlineStr">
        <is>
          <t>übergeordneter strategischer Plan, in dem die wichtigsten Reformen und Investitionen dargelegt werden, die für den Aufbau einer florierenden, zukunftsfähigen Ukraine erforderlich sind</t>
        </is>
      </c>
      <c r="T9" s="2" t="inlineStr">
        <is>
          <t>σχέδιο ανασυγκρότησης «RebuildUkraine»</t>
        </is>
      </c>
      <c r="U9" s="2" t="inlineStr">
        <is>
          <t>3</t>
        </is>
      </c>
      <c r="V9" s="2" t="inlineStr">
        <is>
          <t/>
        </is>
      </c>
      <c r="W9" t="inlineStr">
        <is>
          <t>&lt;div&gt;στρατηγικό σχέδιο ανασυγκρότησης υψηλού επιπέδου το οποίο θα αποτελέσει τη βάση για να καθορίσουν η Ευρωπαϊκή Ένωση και οι άλλοι εταίροι τους τομείς προτεραιότητας που θα επιλεγούν για χρηματοδότηση και τα συγκεκριμένα έργα που συνδέονται με την ανασυγκρότηση της Ουκρανίας&lt;/div&gt;</t>
        </is>
      </c>
      <c r="X9" s="2" t="inlineStr">
        <is>
          <t>Strategic Reconstruction Plan ‘RebuildUkraine’|
‘RebuildUkraine' reconstruction plan</t>
        </is>
      </c>
      <c r="Y9" s="2" t="inlineStr">
        <is>
          <t>1|
3</t>
        </is>
      </c>
      <c r="Z9" s="2" t="inlineStr">
        <is>
          <t xml:space="preserve">|
</t>
        </is>
      </c>
      <c r="AA9" t="inlineStr">
        <is>
          <t>high-level strategic reconstruction plan that serves as a basis for the European Union and other partners to determine priority areas selected for financing and specific projects related to the reconstruction of Ukraine</t>
        </is>
      </c>
      <c r="AB9" s="2" t="inlineStr">
        <is>
          <t>plan de reconstrucción RebuildUkraine</t>
        </is>
      </c>
      <c r="AC9" s="2" t="inlineStr">
        <is>
          <t>3</t>
        </is>
      </c>
      <c r="AD9" s="2" t="inlineStr">
        <is>
          <t/>
        </is>
      </c>
      <c r="AE9" t="inlineStr">
        <is>
          <t>Plan estratégico en el que debe enmarcarse el esfuerzo de reconstrucción de Ucrania, bajo la plena responsabilidad de las autoridades ucranianas y con el respaldo de la Unión y otros socios internacionales, en el que se esbozarán las principales reformas e inversiones necesarias para la reconstrucción del país.</t>
        </is>
      </c>
      <c r="AF9" s="2" t="inlineStr">
        <is>
          <t>ülesehituskava „RebuildUkraine“</t>
        </is>
      </c>
      <c r="AG9" s="2" t="inlineStr">
        <is>
          <t>3</t>
        </is>
      </c>
      <c r="AH9" s="2" t="inlineStr">
        <is>
          <t/>
        </is>
      </c>
      <c r="AI9" t="inlineStr">
        <is>
          <t>kõrgetasemeline strateegiline ülesehituskava, mille alusel EL ja partnerid määraks kindlaks esmatähtsad valdkonnad, mis vajavad rahastamist, ja konkreetsed nendes valdkondades elluviidavad projektid, koordineeriks rahaliste vahendite kasutamise optimeerimiseks rahastamisallikaid ja seda, kuhu rahalised vahendid lähevad</t>
        </is>
      </c>
      <c r="AJ9" s="2" t="inlineStr">
        <is>
          <t>RebuildUkraine-jälleenrakennussuunnitelma</t>
        </is>
      </c>
      <c r="AK9" s="2" t="inlineStr">
        <is>
          <t>3</t>
        </is>
      </c>
      <c r="AL9" s="2" t="inlineStr">
        <is>
          <t/>
        </is>
      </c>
      <c r="AM9" t="inlineStr">
        <is>
          <t/>
        </is>
      </c>
      <c r="AN9" s="2" t="inlineStr">
        <is>
          <t>plan de reconstruction «RebuildUkraine»</t>
        </is>
      </c>
      <c r="AO9" s="2" t="inlineStr">
        <is>
          <t>3</t>
        </is>
      </c>
      <c r="AP9" s="2" t="inlineStr">
        <is>
          <t/>
        </is>
      </c>
      <c r="AQ9" t="inlineStr">
        <is>
          <t>plan stratégique de reconstruction de haut niveau dans le cadre duquel l'Union européenne et ses partenaires déterminent les domaines prioritaires retenus pour un financement et les projets spécifiques liés à la reconstruction de l'Ukraine</t>
        </is>
      </c>
      <c r="AR9" t="inlineStr">
        <is>
          <t/>
        </is>
      </c>
      <c r="AS9" t="inlineStr">
        <is>
          <t/>
        </is>
      </c>
      <c r="AT9" t="inlineStr">
        <is>
          <t/>
        </is>
      </c>
      <c r="AU9" t="inlineStr">
        <is>
          <t/>
        </is>
      </c>
      <c r="AV9" s="2" t="inlineStr">
        <is>
          <t>plan „RebuildUkraine"</t>
        </is>
      </c>
      <c r="AW9" s="2" t="inlineStr">
        <is>
          <t>3</t>
        </is>
      </c>
      <c r="AX9" s="2" t="inlineStr">
        <is>
          <t/>
        </is>
      </c>
      <c r="AY9" t="inlineStr">
        <is>
          <t/>
        </is>
      </c>
      <c r="AZ9" s="2" t="inlineStr">
        <is>
          <t>„RebuildUkraine” újjáépítési terv</t>
        </is>
      </c>
      <c r="BA9" s="2" t="inlineStr">
        <is>
          <t>3</t>
        </is>
      </c>
      <c r="BB9" s="2" t="inlineStr">
        <is>
          <t/>
        </is>
      </c>
      <c r="BC9" t="inlineStr">
        <is>
          <t/>
        </is>
      </c>
      <c r="BD9" s="2" t="inlineStr">
        <is>
          <t>piano di ricostruzione "RebuildUkraine"</t>
        </is>
      </c>
      <c r="BE9" s="2" t="inlineStr">
        <is>
          <t>3</t>
        </is>
      </c>
      <c r="BF9" s="2" t="inlineStr">
        <is>
          <t/>
        </is>
      </c>
      <c r="BG9" t="inlineStr">
        <is>
          <t>piano strategico
di ricostruzione ad alto livello che funge da base di cui l'Unione europea e
gli altri partner si serviranno per individuare i settori prioritari cui
destinare i finanziamenti e i progetti specifici relativi alla ricostruzione
dell’Ucraina</t>
        </is>
      </c>
      <c r="BH9" s="2" t="inlineStr">
        <is>
          <t>atstatymo planas „RebuildUkraine“</t>
        </is>
      </c>
      <c r="BI9" s="2" t="inlineStr">
        <is>
          <t>3</t>
        </is>
      </c>
      <c r="BJ9" s="2" t="inlineStr">
        <is>
          <t/>
        </is>
      </c>
      <c r="BK9" t="inlineStr">
        <is>
          <t/>
        </is>
      </c>
      <c r="BL9" t="inlineStr">
        <is>
          <t/>
        </is>
      </c>
      <c r="BM9" t="inlineStr">
        <is>
          <t/>
        </is>
      </c>
      <c r="BN9" t="inlineStr">
        <is>
          <t/>
        </is>
      </c>
      <c r="BO9" t="inlineStr">
        <is>
          <t/>
        </is>
      </c>
      <c r="BP9" s="2" t="inlineStr">
        <is>
          <t>pjan ta' rikostruzzjoni “RebuildUkraine”</t>
        </is>
      </c>
      <c r="BQ9" s="2" t="inlineStr">
        <is>
          <t>3</t>
        </is>
      </c>
      <c r="BR9" s="2" t="inlineStr">
        <is>
          <t/>
        </is>
      </c>
      <c r="BS9" t="inlineStr">
        <is>
          <t/>
        </is>
      </c>
      <c r="BT9" t="inlineStr">
        <is>
          <t/>
        </is>
      </c>
      <c r="BU9" t="inlineStr">
        <is>
          <t/>
        </is>
      </c>
      <c r="BV9" t="inlineStr">
        <is>
          <t/>
        </is>
      </c>
      <c r="BW9" t="inlineStr">
        <is>
          <t/>
        </is>
      </c>
      <c r="BX9" s="2" t="inlineStr">
        <is>
          <t>plan odbudowy RebuildUkraine</t>
        </is>
      </c>
      <c r="BY9" s="2" t="inlineStr">
        <is>
          <t>3</t>
        </is>
      </c>
      <c r="BZ9" s="2" t="inlineStr">
        <is>
          <t/>
        </is>
      </c>
      <c r="CA9" t="inlineStr">
        <is>
          <t>strategiczny plan odbudowy wysokiego szczebla, które będą stanowić dla Unii Euopejskiej i innych partnerów podstawę do określenia obszarów priorytetowych wybranych do finansowania oraz konkretne projekty związane z odbudową Ukrainy</t>
        </is>
      </c>
      <c r="CB9" s="2" t="inlineStr">
        <is>
          <t>plano de reconstrução RebuildUkraine</t>
        </is>
      </c>
      <c r="CC9" s="2" t="inlineStr">
        <is>
          <t>3</t>
        </is>
      </c>
      <c r="CD9" s="2" t="inlineStr">
        <is>
          <t/>
        </is>
      </c>
      <c r="CE9" t="inlineStr">
        <is>
          <t>Plano estratégico de alto nível que serve de base para a União Europeia e outros parceiros determinarem os domínios prioritários de financiamentos e os projetos concretos para reconstruir a Ucrânia.</t>
        </is>
      </c>
      <c r="CF9" s="2" t="inlineStr">
        <is>
          <t>planul de reconstrucție „RebuildUkraine”</t>
        </is>
      </c>
      <c r="CG9" s="2" t="inlineStr">
        <is>
          <t>3</t>
        </is>
      </c>
      <c r="CH9" s="2" t="inlineStr">
        <is>
          <t/>
        </is>
      </c>
      <c r="CI9" t="inlineStr">
        <is>
          <t/>
        </is>
      </c>
      <c r="CJ9" s="2" t="inlineStr">
        <is>
          <t>plán obnovy RebuildUkraine|
plán RebuildUkraine</t>
        </is>
      </c>
      <c r="CK9" s="2" t="inlineStr">
        <is>
          <t>3|
3</t>
        </is>
      </c>
      <c r="CL9" s="2" t="inlineStr">
        <is>
          <t xml:space="preserve">|
</t>
        </is>
      </c>
      <c r="CM9" t="inlineStr">
        <is>
          <t>strategický plán obnovy na vysokej úrovni slúžiaci pre Európsku úniu a ostatných partnerov ako východisko na určenie prioritných oblastí vybraných na financovanie a konkrétne projekty týkajúce sa obnovy Ukrajiny</t>
        </is>
      </c>
      <c r="CN9" s="2" t="inlineStr">
        <is>
          <t>načrt za obnovo „RebuildUkraine“</t>
        </is>
      </c>
      <c r="CO9" s="2" t="inlineStr">
        <is>
          <t>3</t>
        </is>
      </c>
      <c r="CP9" s="2" t="inlineStr">
        <is>
          <t/>
        </is>
      </c>
      <c r="CQ9" t="inlineStr">
        <is>
          <t/>
        </is>
      </c>
      <c r="CR9" s="2" t="inlineStr">
        <is>
          <t>återuppbyggnadsplanen RebuildUkraine</t>
        </is>
      </c>
      <c r="CS9" s="2" t="inlineStr">
        <is>
          <t>3</t>
        </is>
      </c>
      <c r="CT9" s="2" t="inlineStr">
        <is>
          <t/>
        </is>
      </c>
      <c r="CU9" t="inlineStr">
        <is>
          <t/>
        </is>
      </c>
    </row>
    <row r="10">
      <c r="A10" s="1" t="str">
        <f>HYPERLINK("https://iate.europa.eu/entry/result/3628054/all", "3628054")</f>
        <v>3628054</v>
      </c>
      <c r="B10" t="inlineStr">
        <is>
          <t>ECONOMICS;EUROPEAN UNION;GEOGRAPHY</t>
        </is>
      </c>
      <c r="C10" t="inlineStr">
        <is>
          <t>ECONOMICS|economic conditions|economic development|economic reconstruction;ECONOMICS|economic policy;EUROPEAN UNION|EU finance|EU financing|EU financial instrument;GEOGRAPHY|Europe|Eastern Europe|Ukraine</t>
        </is>
      </c>
      <c r="D10" t="inlineStr">
        <is>
          <t/>
        </is>
      </c>
      <c r="E10" t="inlineStr">
        <is>
          <t/>
        </is>
      </c>
      <c r="F10" t="inlineStr">
        <is>
          <t/>
        </is>
      </c>
      <c r="G10" t="inlineStr">
        <is>
          <t/>
        </is>
      </c>
      <c r="H10" s="2" t="inlineStr">
        <is>
          <t>nástroj „RebuildUkraine“</t>
        </is>
      </c>
      <c r="I10" s="2" t="inlineStr">
        <is>
          <t>3</t>
        </is>
      </c>
      <c r="J10" s="2" t="inlineStr">
        <is>
          <t/>
        </is>
      </c>
      <c r="K10" t="inlineStr">
        <is>
          <t>právní nástroj financovaný EU, který má podpořit &lt;a href="https://iate.europa.eu/entry/result/3628056/cs" target="_blank"&gt;plán obnovy „RebuildUkraine“&lt;/a&gt; a který je speciálně určen k financování obnovy a přizpůsobení ukrajinského hospodářství Evropské unii</t>
        </is>
      </c>
      <c r="L10" s="2" t="inlineStr">
        <is>
          <t>"RebuildUkraine"-faciliteten</t>
        </is>
      </c>
      <c r="M10" s="2" t="inlineStr">
        <is>
          <t>3</t>
        </is>
      </c>
      <c r="N10" s="2" t="inlineStr">
        <is>
          <t/>
        </is>
      </c>
      <c r="O10" t="inlineStr">
        <is>
          <t>EU-finansieret retligt instrument, der er en del af &lt;a href="https://iate.europa.eu/entry/result/3628056/da" target="_blank"&gt;genopbygningsplanen "RebuildUkraine"&lt;/a&gt; og specifikt er afsat til finansiering af genopbygningsindsatsen og tilpasning af Ukraines økonomi til EU</t>
        </is>
      </c>
      <c r="P10" s="2" t="inlineStr">
        <is>
          <t>Fazilität „RebuildUkraine“</t>
        </is>
      </c>
      <c r="Q10" s="2" t="inlineStr">
        <is>
          <t>3</t>
        </is>
      </c>
      <c r="R10" s="2" t="inlineStr">
        <is>
          <t/>
        </is>
      </c>
      <c r="S10" t="inlineStr">
        <is>
          <t>mit EU-Mitteln ausgestattetes Instrument, das speziell dazu dient, die Wiederaufbaubemühungen und die Angleichung der ukrainischen Wirtschaft an die EU zu finanzieren</t>
        </is>
      </c>
      <c r="T10" s="2" t="inlineStr">
        <is>
          <t>μηχανισμός «RebuildUkraine»</t>
        </is>
      </c>
      <c r="U10" s="2" t="inlineStr">
        <is>
          <t>3</t>
        </is>
      </c>
      <c r="V10" s="2" t="inlineStr">
        <is>
          <t/>
        </is>
      </c>
      <c r="W10" t="inlineStr">
        <is>
          <t>νομικό μέσο το οποίο χρηματοδοτείται από την ΕΕ και έχει σκοπό τη στήριξη του &lt;a href="https://iate.europa.eu/entry/result/3628056/en-el" target="_blank"&gt;σχεδίου ανασυγκρότησης «Rebuild Ukraine»,&lt;/a&gt; που προορίζεται για τη χρηματοδότηση της προσπάθειας ανασυγκρότησης της Ουκρανίας και ευθυγράμμισης της οικονομίας της με την ΕΕ</t>
        </is>
      </c>
      <c r="X10" s="2" t="inlineStr">
        <is>
          <t>‘RebuildUkraine' Facility</t>
        </is>
      </c>
      <c r="Y10" s="2" t="inlineStr">
        <is>
          <t>3</t>
        </is>
      </c>
      <c r="Z10" s="2" t="inlineStr">
        <is>
          <t/>
        </is>
      </c>
      <c r="AA10" t="inlineStr">
        <is>
          <t>EU-funded legal instrument for the ‘&lt;a href="https://iate.europa.eu/entry/result/3628056/en" target="_blank"&gt;RebuildUkraine' reconstruction plan&lt;/a&gt; specifically dedicated to financing the reconstruction effort and aligning Ukraine’s economy to the EU</t>
        </is>
      </c>
      <c r="AB10" s="2" t="inlineStr">
        <is>
          <t>Mecanismo RebuildUkraine</t>
        </is>
      </c>
      <c r="AC10" s="2" t="inlineStr">
        <is>
          <t>3</t>
        </is>
      </c>
      <c r="AD10" s="2" t="inlineStr">
        <is>
          <t/>
        </is>
      </c>
      <c r="AE10" t="inlineStr">
        <is>
          <t>Nuevo instrumento financiado por la UE destinado específicamente a financiar el esfuerzo de reconstrucción y la adaptación de la economía ucraniana a la UE.</t>
        </is>
      </c>
      <c r="AF10" s="2" t="inlineStr">
        <is>
          <t>rahastu „RebuildUkraine“</t>
        </is>
      </c>
      <c r="AG10" s="2" t="inlineStr">
        <is>
          <t>3</t>
        </is>
      </c>
      <c r="AH10" s="2" t="inlineStr">
        <is>
          <t/>
        </is>
      </c>
      <c r="AI10" t="inlineStr">
        <is>
          <t>uus ELi rahastatav vahend, mis on ette nähtud konkreetselt Ukraina ülesehitamise rahastamiseks ja Ukraina majanduse viimiseks kooskõlla ELi majandusega</t>
        </is>
      </c>
      <c r="AJ10" s="2" t="inlineStr">
        <is>
          <t>RebuildUkraine-väline</t>
        </is>
      </c>
      <c r="AK10" s="2" t="inlineStr">
        <is>
          <t>3</t>
        </is>
      </c>
      <c r="AL10" s="2" t="inlineStr">
        <is>
          <t/>
        </is>
      </c>
      <c r="AM10" t="inlineStr">
        <is>
          <t>EU-rahoitteinen oikeudellinen väline, jolla tuetaan &lt;a href="https://iate.europa.eu/entry/result/3628056/fi" target="_blank"&gt;RebuildUkraine-jälleenrakennussuunnitelman&lt;/a&gt; toteuttamista ja Ukrainan etenemistä eurooppalaisella tiellä</t>
        </is>
      </c>
      <c r="AN10" s="2" t="inlineStr">
        <is>
          <t>facilité «RebuildUkraine»</t>
        </is>
      </c>
      <c r="AO10" s="2" t="inlineStr">
        <is>
          <t>3</t>
        </is>
      </c>
      <c r="AP10" s="2" t="inlineStr">
        <is>
          <t/>
        </is>
      </c>
      <c r="AQ10" t="inlineStr">
        <is>
          <t>instrument financé par l’UE pour permettre la mise en oeuvre du &lt;a href="https://iate.europa.eu/entry/result/3628056/fr" target="_blank"&gt;plan de reconstruction «RebuildUkraine»&lt;time datetime="2.6.2022"&gt; (2.6.2022)&lt;/time&gt;&lt;/a&gt; et spécifiquement destiné à financer l’effort de reconstruction et l’alignement de l’économie ukrainienne sur celle de l’Union</t>
        </is>
      </c>
      <c r="AR10" t="inlineStr">
        <is>
          <t/>
        </is>
      </c>
      <c r="AS10" t="inlineStr">
        <is>
          <t/>
        </is>
      </c>
      <c r="AT10" t="inlineStr">
        <is>
          <t/>
        </is>
      </c>
      <c r="AU10" t="inlineStr">
        <is>
          <t/>
        </is>
      </c>
      <c r="AV10" s="2" t="inlineStr">
        <is>
          <t>instrument „RebuildUkraine"</t>
        </is>
      </c>
      <c r="AW10" s="2" t="inlineStr">
        <is>
          <t>3</t>
        </is>
      </c>
      <c r="AX10" s="2" t="inlineStr">
        <is>
          <t/>
        </is>
      </c>
      <c r="AY10" t="inlineStr">
        <is>
          <t/>
        </is>
      </c>
      <c r="AZ10" s="2" t="inlineStr">
        <is>
          <t>„RebuildUkraine” eszköz</t>
        </is>
      </c>
      <c r="BA10" s="2" t="inlineStr">
        <is>
          <t>3</t>
        </is>
      </c>
      <c r="BB10" s="2" t="inlineStr">
        <is>
          <t/>
        </is>
      </c>
      <c r="BC10" t="inlineStr">
        <is>
          <t/>
        </is>
      </c>
      <c r="BD10" s="2" t="inlineStr">
        <is>
          <t>strumento "RebuildUkraine"</t>
        </is>
      </c>
      <c r="BE10" s="2" t="inlineStr">
        <is>
          <t>3</t>
        </is>
      </c>
      <c r="BF10" s="2" t="inlineStr">
        <is>
          <t/>
        </is>
      </c>
      <c r="BG10" t="inlineStr">
        <is>
          <t>strumento
giuridico per il sostegno finanziario dell'Unione europea al &lt;a href="https://iate.europa.eu/entry/result/3628056/en-it" target="_blank"&gt;piano di ricostruzione "RebuildUkraine"&lt;/a&gt; al fine di garantire la
ricostruzione e l'allineamento dell’economia dell’Ucraina alle norme dell’UE</t>
        </is>
      </c>
      <c r="BH10" s="2" t="inlineStr">
        <is>
          <t>priemonė „RebuildUkraine“</t>
        </is>
      </c>
      <c r="BI10" s="2" t="inlineStr">
        <is>
          <t>3</t>
        </is>
      </c>
      <c r="BJ10" s="2" t="inlineStr">
        <is>
          <t/>
        </is>
      </c>
      <c r="BK10" t="inlineStr">
        <is>
          <t>nauja ES finansuojama priemonė, kurios konkreti paskirtis – finansuoti atstatymo veiksmus ir pastangas priderinti Ukrainos ekonomiką prie ES</t>
        </is>
      </c>
      <c r="BL10" t="inlineStr">
        <is>
          <t/>
        </is>
      </c>
      <c r="BM10" t="inlineStr">
        <is>
          <t/>
        </is>
      </c>
      <c r="BN10" t="inlineStr">
        <is>
          <t/>
        </is>
      </c>
      <c r="BO10" t="inlineStr">
        <is>
          <t/>
        </is>
      </c>
      <c r="BP10" s="2" t="inlineStr">
        <is>
          <t>Faċilità RebuildUkraine</t>
        </is>
      </c>
      <c r="BQ10" s="2" t="inlineStr">
        <is>
          <t>3</t>
        </is>
      </c>
      <c r="BR10" s="2" t="inlineStr">
        <is>
          <t/>
        </is>
      </c>
      <c r="BS10" t="inlineStr">
        <is>
          <t>strument legali ffinanzjat mill-UE għall-&lt;a href="https://iate.europa.eu/entry/result/3628056/mt" target="_blank"&gt;pjan ta' rikostruzzjoni RebuildUkraine&lt;/a&gt;, iddedikat għall-finanzjament tal-isforzi tar-rikostruzzjoni u għall-allinjament tal-ekonomija tal-Ukrajna ma' dik tal-UE</t>
        </is>
      </c>
      <c r="BT10" t="inlineStr">
        <is>
          <t/>
        </is>
      </c>
      <c r="BU10" t="inlineStr">
        <is>
          <t/>
        </is>
      </c>
      <c r="BV10" t="inlineStr">
        <is>
          <t/>
        </is>
      </c>
      <c r="BW10" t="inlineStr">
        <is>
          <t/>
        </is>
      </c>
      <c r="BX10" s="2" t="inlineStr">
        <is>
          <t>Instrument RebuildUkraine</t>
        </is>
      </c>
      <c r="BY10" s="2" t="inlineStr">
        <is>
          <t>3</t>
        </is>
      </c>
      <c r="BZ10" s="2" t="inlineStr">
        <is>
          <t/>
        </is>
      </c>
      <c r="CA10" t="inlineStr">
        <is>
          <t>instrument w ramach &lt;a href="https://iate.europa.eu/entry/result/3628056/pl" target="_blank"&gt;planu odbudowy RebuildUkraine&lt;/a&gt; oparty na funduszach UE i przeznaczony na finansowanie działań na rzecz odbudowy i dostosowania ukraińskiej gospodarki do UE</t>
        </is>
      </c>
      <c r="CB10" s="2" t="inlineStr">
        <is>
          <t>Mecanismo RebuildUkraine</t>
        </is>
      </c>
      <c r="CC10" s="2" t="inlineStr">
        <is>
          <t>3</t>
        </is>
      </c>
      <c r="CD10" s="2" t="inlineStr">
        <is>
          <t/>
        </is>
      </c>
      <c r="CE10" t="inlineStr">
        <is>
          <t>Instrumento financiado pela União Eueopeia especificamente destinado a financiar o esforço de reconstrução e o alinhamento da economia ucraniana com a da União Europeia.</t>
        </is>
      </c>
      <c r="CF10" s="2" t="inlineStr">
        <is>
          <t>Mecanismul „RebuildUkraine”</t>
        </is>
      </c>
      <c r="CG10" s="2" t="inlineStr">
        <is>
          <t>3</t>
        </is>
      </c>
      <c r="CH10" s="2" t="inlineStr">
        <is>
          <t/>
        </is>
      </c>
      <c r="CI10" t="inlineStr">
        <is>
          <t/>
        </is>
      </c>
      <c r="CJ10" s="2" t="inlineStr">
        <is>
          <t>nástroj RebuildUkraine</t>
        </is>
      </c>
      <c r="CK10" s="2" t="inlineStr">
        <is>
          <t>3</t>
        </is>
      </c>
      <c r="CL10" s="2" t="inlineStr">
        <is>
          <t/>
        </is>
      </c>
      <c r="CM10" t="inlineStr">
        <is>
          <t>právny nástroj financovaný z prostriedkov EÚ na podporu &lt;a href="https://iate.europa.eu/entry/result/3628056/sk" target="_blank"&gt;plánu obnovy RebuildUkraine&lt;/a&gt; osobitne určený na financovanie obnovy a zosúladenia ukrajinského hospodárstva s EÚ</t>
        </is>
      </c>
      <c r="CN10" s="2" t="inlineStr">
        <is>
          <t>instrument za obnovo „RebuildUkraine“</t>
        </is>
      </c>
      <c r="CO10" s="2" t="inlineStr">
        <is>
          <t>3</t>
        </is>
      </c>
      <c r="CP10" s="2" t="inlineStr">
        <is>
          <t/>
        </is>
      </c>
      <c r="CQ10" t="inlineStr">
        <is>
          <t>instrument, ki ga financira EU in je posebej namenjen financiranju prizadevanj za obnovo in uskladitvi ukrajinskega gospodarstva z EU</t>
        </is>
      </c>
      <c r="CR10" s="2" t="inlineStr">
        <is>
          <t>RebuildUkraine-faciliteten</t>
        </is>
      </c>
      <c r="CS10" s="2" t="inlineStr">
        <is>
          <t>3</t>
        </is>
      </c>
      <c r="CT10" s="2" t="inlineStr">
        <is>
          <t/>
        </is>
      </c>
      <c r="CU10" t="inlineStr">
        <is>
          <t/>
        </is>
      </c>
    </row>
    <row r="11">
      <c r="A11" s="1" t="str">
        <f>HYPERLINK("https://iate.europa.eu/entry/result/3628093/all", "3628093")</f>
        <v>3628093</v>
      </c>
      <c r="B11" t="inlineStr">
        <is>
          <t>TRADE;INTERNATIONAL RELATIONS</t>
        </is>
      </c>
      <c r="C11" t="inlineStr">
        <is>
          <t>TRADE|international trade|international trade|primary product|raw material;TRADE|trade|supply|security of supply;INTERNATIONAL RELATIONS|defence|defence policy|European defence policy</t>
        </is>
      </c>
      <c r="D11" t="inlineStr">
        <is>
          <t/>
        </is>
      </c>
      <c r="E11" t="inlineStr">
        <is>
          <t/>
        </is>
      </c>
      <c r="F11" t="inlineStr">
        <is>
          <t/>
        </is>
      </c>
      <c r="G11" t="inlineStr">
        <is>
          <t/>
        </is>
      </c>
      <c r="H11" s="2" t="inlineStr">
        <is>
          <t>Iniciativa pro kritické suroviny</t>
        </is>
      </c>
      <c r="I11" s="2" t="inlineStr">
        <is>
          <t>3</t>
        </is>
      </c>
      <c r="J11" s="2" t="inlineStr">
        <is>
          <t/>
        </is>
      </c>
      <c r="K11" t="inlineStr">
        <is>
          <t>plánovaná iniciativa EU, jejímž cílem má být mimo jiné usnadnit přístup obranného průmyslu ke &lt;a href="https://iate.europa.eu/entry/result/3530056/cs" target="_blank"&gt;kritickým surovinám&lt;/a&gt;, a tím posílit odolnost EU a její bezpečnost dodávek</t>
        </is>
      </c>
      <c r="L11" s="2" t="inlineStr">
        <is>
          <t>initiativ vedrørende kritiske råstoffer</t>
        </is>
      </c>
      <c r="M11" s="2" t="inlineStr">
        <is>
          <t>3</t>
        </is>
      </c>
      <c r="N11" s="2" t="inlineStr">
        <is>
          <t/>
        </is>
      </c>
      <c r="O11" t="inlineStr">
        <is>
          <t>planlagt EU-initiativ, der bl.a. har til formål at lette forsvarsindustriens adgang til &lt;a href="https://iate.europa.eu/entry/result/3530056/da" target="_blank"&gt;kritiske råstoffer&lt;/a&gt; og derved styrke EU's modstandsdygtighed og forsyningssikkerhed</t>
        </is>
      </c>
      <c r="P11" s="2" t="inlineStr">
        <is>
          <t>Initiative zu kritischen Rohstoffen</t>
        </is>
      </c>
      <c r="Q11" s="2" t="inlineStr">
        <is>
          <t>3</t>
        </is>
      </c>
      <c r="R11" s="2" t="inlineStr">
        <is>
          <t/>
        </is>
      </c>
      <c r="S11" t="inlineStr">
        <is>
          <t>Initiative mit dem Ziel, den Zugang der Verteidigungsindustrie zu kritischen Rohstoffen zu erleichtern und damit die Widerstandskraft und Versorgungssicherheit der EU zu stärken</t>
        </is>
      </c>
      <c r="T11" s="2" t="inlineStr">
        <is>
          <t>πρωτοβουλία για τις κρίσιμες πρώτες ύλες</t>
        </is>
      </c>
      <c r="U11" s="2" t="inlineStr">
        <is>
          <t>3</t>
        </is>
      </c>
      <c r="V11" s="2" t="inlineStr">
        <is>
          <t/>
        </is>
      </c>
      <c r="W11" t="inlineStr">
        <is>
          <t>σχεδιαζόμενη ενωσιακή πρωτοβουλία για τη διευκόλυνση, μεταξύ άλλων, της πρόσβασης της αμυντικής βιομηχανίας σε &lt;a href="https://iate.europa.eu/entry/result/3530056/en-el" target="_blank"&gt;κρίσιμες πρώτες ύλες&lt;/a&gt;, ενισχύοντας έτσι την ανθεκτικότητα και την ασφάλεια εφοδιασμού της ΕΕ</t>
        </is>
      </c>
      <c r="X11" s="2" t="inlineStr">
        <is>
          <t>Critical Raw Materials initiative</t>
        </is>
      </c>
      <c r="Y11" s="2" t="inlineStr">
        <is>
          <t>3</t>
        </is>
      </c>
      <c r="Z11" s="2" t="inlineStr">
        <is>
          <t/>
        </is>
      </c>
      <c r="AA11" t="inlineStr">
        <is>
          <t>planned EU initiative to facilitate, &lt;i&gt;inter alia&lt;/i&gt;, defence industry access to &lt;a href="https://iate.europa.eu/entry/result/3530056/en" target="_blank"&gt;critical raw materials&lt;/a&gt;, thereby strengthening the EU‘s resilience and security of supply</t>
        </is>
      </c>
      <c r="AB11" s="2" t="inlineStr">
        <is>
          <t>iniciativa sobre las materias primas fundamentales</t>
        </is>
      </c>
      <c r="AC11" s="2" t="inlineStr">
        <is>
          <t>3</t>
        </is>
      </c>
      <c r="AD11" s="2" t="inlineStr">
        <is>
          <t/>
        </is>
      </c>
      <c r="AE11" t="inlineStr">
        <is>
          <t>Iniciativa que la Comisión Europea prevé presentar con objeto de objeto reforzar la resiliencia y la seguridad del suministro de la UE en lo que respecta a las materias primas fundamentales, también en el ámbito de la defensa.</t>
        </is>
      </c>
      <c r="AF11" s="2" t="inlineStr">
        <is>
          <t>kriitilise tähtsusega toorainete algatus</t>
        </is>
      </c>
      <c r="AG11" s="2" t="inlineStr">
        <is>
          <t>3</t>
        </is>
      </c>
      <c r="AH11" s="2" t="inlineStr">
        <is>
          <t/>
        </is>
      </c>
      <c r="AI11" t="inlineStr">
        <is>
          <t>kavandatav ELi algatus, et hõlbustada muu hulgas kaitsetööstuse juurdepääsu &lt;a href="https://iate.europa.eu/entry/result/3530056/et" target="_blank"&gt;kriitilise tähtsusega toorainetele&lt;/a&gt;, tugevdades seeläbi ELi vastupanuvõimet ja varustuskindlust</t>
        </is>
      </c>
      <c r="AJ11" s="2" t="inlineStr">
        <is>
          <t>kriittisiä raaka-aineita koskeva aloite</t>
        </is>
      </c>
      <c r="AK11" s="2" t="inlineStr">
        <is>
          <t>3</t>
        </is>
      </c>
      <c r="AL11" s="2" t="inlineStr">
        <is>
          <t/>
        </is>
      </c>
      <c r="AM11" t="inlineStr">
        <is>
          <t>suunnitteilla oleva EU:n aloite, jotta voidaan helpottaa muun muassa kriittisten raaka-aineiden saatavuutta puolustusteollisuuden tarpeisiin ja siten vahvistaa EU:n selviytymiskykyä ja toimitusvarmuutta</t>
        </is>
      </c>
      <c r="AN11" s="2" t="inlineStr">
        <is>
          <t>initiative sur les matières premières critiques</t>
        </is>
      </c>
      <c r="AO11" s="2" t="inlineStr">
        <is>
          <t>3</t>
        </is>
      </c>
      <c r="AP11" s="2" t="inlineStr">
        <is>
          <t/>
        </is>
      </c>
      <c r="AQ11" t="inlineStr">
        <is>
          <t>initiative de l'UE destinée à faciliter l'accès de l'industrie de la défense aux &lt;a href="https://iate.europa.eu/entry/result/3530056/fr" target="_blank"&gt;matières premières critiques&lt;/a&gt;, renforçant ainsi la résilience et la sécurité d'approvisionnement de l'UE</t>
        </is>
      </c>
      <c r="AR11" t="inlineStr">
        <is>
          <t/>
        </is>
      </c>
      <c r="AS11" t="inlineStr">
        <is>
          <t/>
        </is>
      </c>
      <c r="AT11" t="inlineStr">
        <is>
          <t/>
        </is>
      </c>
      <c r="AU11" t="inlineStr">
        <is>
          <t/>
        </is>
      </c>
      <c r="AV11" s="2" t="inlineStr">
        <is>
          <t>inicijativa za kritične sirovine</t>
        </is>
      </c>
      <c r="AW11" s="2" t="inlineStr">
        <is>
          <t>3</t>
        </is>
      </c>
      <c r="AX11" s="2" t="inlineStr">
        <is>
          <t/>
        </is>
      </c>
      <c r="AY11" t="inlineStr">
        <is>
          <t/>
        </is>
      </c>
      <c r="AZ11" s="2" t="inlineStr">
        <is>
          <t>kritikus fontosságú nyersanyagokra vonatkozó kezdeményezés</t>
        </is>
      </c>
      <c r="BA11" s="2" t="inlineStr">
        <is>
          <t>3</t>
        </is>
      </c>
      <c r="BB11" s="2" t="inlineStr">
        <is>
          <t/>
        </is>
      </c>
      <c r="BC11" t="inlineStr">
        <is>
          <t/>
        </is>
      </c>
      <c r="BD11" s="2" t="inlineStr">
        <is>
          <t>iniziativa sulle materie prime critiche</t>
        </is>
      </c>
      <c r="BE11" s="2" t="inlineStr">
        <is>
          <t>3</t>
        </is>
      </c>
      <c r="BF11" s="2" t="inlineStr">
        <is>
          <t/>
        </is>
      </c>
      <c r="BG11" t="inlineStr">
        <is>
          <t>iniziativa proposta
dall’UE per agevolare, tra l'altro, l'accesso dell'industria della difesa alle&lt;a href="https://iate.europa.eu/entry/result/3530056/en-it" target="_blank"&gt; materie prime critiche&lt;/a&gt;, rafforzando in tal modo la resilienza e la sicurezza
dell'approvvigionamento dell'UE</t>
        </is>
      </c>
      <c r="BH11" s="2" t="inlineStr">
        <is>
          <t>Svarbiausiųjų žaliavų iniciatyva</t>
        </is>
      </c>
      <c r="BI11" s="2" t="inlineStr">
        <is>
          <t>3</t>
        </is>
      </c>
      <c r="BJ11" s="2" t="inlineStr">
        <is>
          <t/>
        </is>
      </c>
      <c r="BK11" t="inlineStr">
        <is>
          <t>iniciatyva, kuria bus siekiama gynybos pramonei sudaryti palankesnes sąlygas naudotis svarbiausiosiomis žaliavomis, taip stiprinant ES atsparumą ir tiekimo saugumą</t>
        </is>
      </c>
      <c r="BL11" t="inlineStr">
        <is>
          <t/>
        </is>
      </c>
      <c r="BM11" t="inlineStr">
        <is>
          <t/>
        </is>
      </c>
      <c r="BN11" t="inlineStr">
        <is>
          <t/>
        </is>
      </c>
      <c r="BO11" t="inlineStr">
        <is>
          <t/>
        </is>
      </c>
      <c r="BP11" s="2" t="inlineStr">
        <is>
          <t>inizjattiva dwar il-Materja Prima Kritika</t>
        </is>
      </c>
      <c r="BQ11" s="2" t="inlineStr">
        <is>
          <t>3</t>
        </is>
      </c>
      <c r="BR11" s="2" t="inlineStr">
        <is>
          <t/>
        </is>
      </c>
      <c r="BS11" t="inlineStr">
        <is>
          <t>inizjattiva tal-UE biex tiffaċilita l-aċċess tal-indsutrija tad-difiża għall-&lt;a href="https://iate.europa.eu/entry/result/3530056/mt" target="_blank"&gt;materja prima kritika&lt;/a&gt;, biex b'hekk jissaħħu s-sigurtà tal-provvista u r-reżiljenza tal-UE</t>
        </is>
      </c>
      <c r="BT11" t="inlineStr">
        <is>
          <t/>
        </is>
      </c>
      <c r="BU11" t="inlineStr">
        <is>
          <t/>
        </is>
      </c>
      <c r="BV11" t="inlineStr">
        <is>
          <t/>
        </is>
      </c>
      <c r="BW11" t="inlineStr">
        <is>
          <t/>
        </is>
      </c>
      <c r="BX11" s="2" t="inlineStr">
        <is>
          <t>Inicjatywa na rzecz surowców krytycznych</t>
        </is>
      </c>
      <c r="BY11" s="2" t="inlineStr">
        <is>
          <t>3</t>
        </is>
      </c>
      <c r="BZ11" s="2" t="inlineStr">
        <is>
          <t/>
        </is>
      </c>
      <c r="CA11" t="inlineStr">
        <is>
          <t>planowana inicjatywa UE mająca na celu poprawienie dostępu przemysłu obronnego do &lt;a href="https://iate.europa.eu/entry/result/3530056/pl" target="_blank"&gt;surowców krytycznych&lt;time datetime="14.6.2022"&gt; (14.6.2022)&lt;/time&gt;&lt;/a&gt; (CRM), a tym samym wzmocnienia odporności i bezpieczeństwa dostaw w UE</t>
        </is>
      </c>
      <c r="CB11" s="2" t="inlineStr">
        <is>
          <t>Iniciativa sobre as Matérias-Primas Críticas|
Iniciativa Matérias-Primas Críticas</t>
        </is>
      </c>
      <c r="CC11" s="2" t="inlineStr">
        <is>
          <t>3|
3</t>
        </is>
      </c>
      <c r="CD11" s="2" t="inlineStr">
        <is>
          <t>|
proposed</t>
        </is>
      </c>
      <c r="CE11" t="inlineStr">
        <is>
          <t>Iniciatia da União Europeia que inclui medidas legislativas para facilitar, nomeadamente, o acesso da indústria da defesa às matérias-primas críticas de forma a reforçar a resiliência e a segurança do aprovisionamento da UE.</t>
        </is>
      </c>
      <c r="CF11" s="2" t="inlineStr">
        <is>
          <t>inițiativa privind materiile prime critice</t>
        </is>
      </c>
      <c r="CG11" s="2" t="inlineStr">
        <is>
          <t>3</t>
        </is>
      </c>
      <c r="CH11" s="2" t="inlineStr">
        <is>
          <t/>
        </is>
      </c>
      <c r="CI11" t="inlineStr">
        <is>
          <t/>
        </is>
      </c>
      <c r="CJ11" s="2" t="inlineStr">
        <is>
          <t>iniciatíva v oblasti kritických surovín</t>
        </is>
      </c>
      <c r="CK11" s="2" t="inlineStr">
        <is>
          <t>3</t>
        </is>
      </c>
      <c r="CL11" s="2" t="inlineStr">
        <is>
          <t/>
        </is>
      </c>
      <c r="CM11" t="inlineStr">
        <is>
          <t>plánovaná iniciatíva EÚ majúca za cieľ uľahčiť okrem iného prístup obranného priemyslu ku &lt;a href="https://iate.europa.eu/entry/result/3530056/sk" target="_blank"&gt;kritickým surovinám&lt;/a&gt;, čím sa posilní odolnosť a bezpečnosť dodávok EÚ</t>
        </is>
      </c>
      <c r="CN11" s="2" t="inlineStr">
        <is>
          <t>pobuda za kritične surovine</t>
        </is>
      </c>
      <c r="CO11" s="2" t="inlineStr">
        <is>
          <t>3</t>
        </is>
      </c>
      <c r="CP11" s="2" t="inlineStr">
        <is>
          <t/>
        </is>
      </c>
      <c r="CQ11" t="inlineStr">
        <is>
          <t>načrtovana pobuda EU, ki vključuje zakonodajne ukrepe in naj bi med drugim obrambni industriji olajšala dostop do kritičnih surovin, s čimer bi se okrepili odpornost in zanesljivost oskrbe v EU</t>
        </is>
      </c>
      <c r="CR11" t="inlineStr">
        <is>
          <t/>
        </is>
      </c>
      <c r="CS11" t="inlineStr">
        <is>
          <t/>
        </is>
      </c>
      <c r="CT11" t="inlineStr">
        <is>
          <t/>
        </is>
      </c>
      <c r="CU11" t="inlineStr">
        <is>
          <t/>
        </is>
      </c>
    </row>
    <row r="12">
      <c r="A12" s="1" t="str">
        <f>HYPERLINK("https://iate.europa.eu/entry/result/3627973/all", "3627973")</f>
        <v>3627973</v>
      </c>
      <c r="B12" t="inlineStr">
        <is>
          <t>TRADE;INTERNATIONAL RELATIONS</t>
        </is>
      </c>
      <c r="C12" t="inlineStr">
        <is>
          <t>TRADE|trade policy|export policy;INTERNATIONAL RELATIONS|cooperation policy|humanitarian aid</t>
        </is>
      </c>
      <c r="D12" s="2" t="inlineStr">
        <is>
          <t>коридори на солидарността</t>
        </is>
      </c>
      <c r="E12" s="2" t="inlineStr">
        <is>
          <t>3</t>
        </is>
      </c>
      <c r="F12" s="2" t="inlineStr">
        <is>
          <t/>
        </is>
      </c>
      <c r="G12" t="inlineStr">
        <is>
          <t>алтернативни или оптимизирани логистични маршрути, свързващи Украйна с морските пристанища на ЕС в отговор на блокадата на украинските пристанища в Черно море от руските военноморски сили</t>
        </is>
      </c>
      <c r="H12" s="2" t="inlineStr">
        <is>
          <t>trasy solidarity|
trasy solidarity mezi EU a Ukrajinou</t>
        </is>
      </c>
      <c r="I12" s="2" t="inlineStr">
        <is>
          <t>3|
3</t>
        </is>
      </c>
      <c r="J12" s="2" t="inlineStr">
        <is>
          <t xml:space="preserve">|
</t>
        </is>
      </c>
      <c r="K12" t="inlineStr">
        <is>
          <t>alternativní logistické trasy propojující Ukrajinu s Evropskou unií, které mají usnadnit dovoz a vývoz produktů</t>
        </is>
      </c>
      <c r="L12" s="2" t="inlineStr">
        <is>
          <t>solidaritetsbane mellem EU og Ukraine|
solidaritetsbane</t>
        </is>
      </c>
      <c r="M12" s="2" t="inlineStr">
        <is>
          <t>3|
3</t>
        </is>
      </c>
      <c r="N12" s="2" t="inlineStr">
        <is>
          <t xml:space="preserve">|
</t>
        </is>
      </c>
      <c r="O12" t="inlineStr">
        <is>
          <t>alternativ og optimeret logistisk rute, der forbinder Ukraine med søhavne i EU som reaktion på den russiske flådes blokade af de ukrainske havne ved Sortehavet</t>
        </is>
      </c>
      <c r="P12" s="2" t="inlineStr">
        <is>
          <t>Solidaritätskorridore zwischen der EU und der Ukraine</t>
        </is>
      </c>
      <c r="Q12" s="2" t="inlineStr">
        <is>
          <t>3</t>
        </is>
      </c>
      <c r="R12" s="2" t="inlineStr">
        <is>
          <t/>
        </is>
      </c>
      <c r="S12" t="inlineStr">
        <is>
          <t>alternative Logistikrouten von der Ukraine bis zu den Seehäfen der EU als Reaktion auf die Blockade ukrainischer Schwarzmeerhäfen durch die russische Marine</t>
        </is>
      </c>
      <c r="T12" s="2" t="inlineStr">
        <is>
          <t>λωρίδες αλληλεγγύης ΕΕ-Ουκρανίας|
λωρίδες αλληλεγγύης</t>
        </is>
      </c>
      <c r="U12" s="2" t="inlineStr">
        <is>
          <t>3|
3</t>
        </is>
      </c>
      <c r="V12" s="2" t="inlineStr">
        <is>
          <t xml:space="preserve">|
</t>
        </is>
      </c>
      <c r="W12" t="inlineStr">
        <is>
          <t>εναλλακτικές και βελτιστοποιημένες διαδρομές εφοδιαστικής που συνδέουν την Ουκρανία με θαλάσσιους λιμένες στην ΕΕ ως αντίδραση στον αποκλεισμό των ουκρανικών λιμένων του Εύξεινου Πόντου από το ρωσικό ναυτικό</t>
        </is>
      </c>
      <c r="X12" s="2" t="inlineStr">
        <is>
          <t>EU-Ukraine solidarity lanes|
EU-UA Solidarity Lanes|
solidarity lanes</t>
        </is>
      </c>
      <c r="Y12" s="2" t="inlineStr">
        <is>
          <t>3|
1|
3</t>
        </is>
      </c>
      <c r="Z12" s="2" t="inlineStr">
        <is>
          <t xml:space="preserve">|
|
</t>
        </is>
      </c>
      <c r="AA12" t="inlineStr">
        <is>
          <t>alternative and optimised logistic routes linking Ukraine to seaports in the EU in response to the blockade of Ukrainian Black Sea ports by the Russian navy</t>
        </is>
      </c>
      <c r="AB12" s="2" t="inlineStr">
        <is>
          <t>corredor de solidaridad entre la UE y Ucrania|
corredor de solidaridad</t>
        </is>
      </c>
      <c r="AC12" s="2" t="inlineStr">
        <is>
          <t>3|
3</t>
        </is>
      </c>
      <c r="AD12" s="2" t="inlineStr">
        <is>
          <t xml:space="preserve">|
</t>
        </is>
      </c>
      <c r="AE12" t="inlineStr">
        <is>
          <t>Ruta logística alternativa utilizada en caso de conflicto bélico para transportar bienes, especialmente alimentos, debido a la imposibilidad de emplear las vías ordinarias de transporte.</t>
        </is>
      </c>
      <c r="AF12" s="2" t="inlineStr">
        <is>
          <t>solidaarsuskoridorid|
ELi-Ukraina solidaarsuskoridorid</t>
        </is>
      </c>
      <c r="AG12" s="2" t="inlineStr">
        <is>
          <t>3|
3</t>
        </is>
      </c>
      <c r="AH12" s="2" t="inlineStr">
        <is>
          <t xml:space="preserve">|
</t>
        </is>
      </c>
      <c r="AI12" t="inlineStr">
        <is>
          <t>alternatiivsed logistilised teed tagada Ukrainale võimalus eksportida teravilja, kuid ka importida vajalikke kaupu alates humanitaarabist ning lõpetades loomasööda ja väetistega</t>
        </is>
      </c>
      <c r="AJ12" s="2" t="inlineStr">
        <is>
          <t>EU:n ja Ukrainan solidaarisuuskaistat|
solidaarisuuskaistat</t>
        </is>
      </c>
      <c r="AK12" s="2" t="inlineStr">
        <is>
          <t>3|
3</t>
        </is>
      </c>
      <c r="AL12" s="2" t="inlineStr">
        <is>
          <t xml:space="preserve">|
</t>
        </is>
      </c>
      <c r="AM12" t="inlineStr">
        <is>
          <t>vaihtoehtoiset logistiikkareitit, jotka yhdistävät Ukrainan EU:n merisatamiin, koska Venäjän laivasto on saartanut Ukrainan Mustanmeren satamat</t>
        </is>
      </c>
      <c r="AN12" s="2" t="inlineStr">
        <is>
          <t>corridor de solidarité UE-Ukraine|
corridor de solidarité</t>
        </is>
      </c>
      <c r="AO12" s="2" t="inlineStr">
        <is>
          <t>3|
3</t>
        </is>
      </c>
      <c r="AP12" s="2" t="inlineStr">
        <is>
          <t xml:space="preserve">|
</t>
        </is>
      </c>
      <c r="AQ12" t="inlineStr">
        <is>
          <t>itinéraire logistique optimisé de remplacement qui relie l'Ukraine à des ports maritimes de l'UE et qui a été mis en place en réponse au blocage des ports ukrainiens sur la mer Noire par la marine russe</t>
        </is>
      </c>
      <c r="AR12" s="2" t="inlineStr">
        <is>
          <t>lánaí dlúthpháirtíochta</t>
        </is>
      </c>
      <c r="AS12" s="2" t="inlineStr">
        <is>
          <t>3</t>
        </is>
      </c>
      <c r="AT12" s="2" t="inlineStr">
        <is>
          <t/>
        </is>
      </c>
      <c r="AU12" t="inlineStr">
        <is>
          <t/>
        </is>
      </c>
      <c r="AV12" s="2" t="inlineStr">
        <is>
          <t>koridori solidarnosti</t>
        </is>
      </c>
      <c r="AW12" s="2" t="inlineStr">
        <is>
          <t>3</t>
        </is>
      </c>
      <c r="AX12" s="2" t="inlineStr">
        <is>
          <t>preferred</t>
        </is>
      </c>
      <c r="AY12" t="inlineStr">
        <is>
          <t/>
        </is>
      </c>
      <c r="AZ12" s="2" t="inlineStr">
        <is>
          <t>EU–Ukrajna szolidaritási folyosók|
szolidaritási folyosók</t>
        </is>
      </c>
      <c r="BA12" s="2" t="inlineStr">
        <is>
          <t>3|
3</t>
        </is>
      </c>
      <c r="BB12" s="2" t="inlineStr">
        <is>
          <t xml:space="preserve">|
</t>
        </is>
      </c>
      <c r="BC12" t="inlineStr">
        <is>
          <t>alternatív, optimalizált logisztikai útvonalak, amelyek – Ukrajna fekete-tengeri kikötőinek Oroszország általi &lt;a href="https://iate.europa.eu/entry/result/1477241/all" target="_blank"&gt;blokád&lt;/a&gt;jára válaszul – összeköttetést teremtenek Ukrajna és az uniós tengeri kikötők között</t>
        </is>
      </c>
      <c r="BD12" s="2" t="inlineStr">
        <is>
          <t>corridoi di solidarietà UE-Ucraina|
corridoi di solidarietà</t>
        </is>
      </c>
      <c r="BE12" s="2" t="inlineStr">
        <is>
          <t>3|
3</t>
        </is>
      </c>
      <c r="BF12" s="2" t="inlineStr">
        <is>
          <t xml:space="preserve">|
</t>
        </is>
      </c>
      <c r="BG12" t="inlineStr">
        <is>
          <t>percorsi logistici
alternativi per le esportazioni e le importazioni ucraine in risposta al blocco
dei porti sul Mar Nero imposto dalla marina russa</t>
        </is>
      </c>
      <c r="BH12" s="2" t="inlineStr">
        <is>
          <t>solidarumo koridoriai|
ES ir Ukrainos solidarumo koridoriai</t>
        </is>
      </c>
      <c r="BI12" s="2" t="inlineStr">
        <is>
          <t>3|
3</t>
        </is>
      </c>
      <c r="BJ12" s="2" t="inlineStr">
        <is>
          <t xml:space="preserve">|
</t>
        </is>
      </c>
      <c r="BK12" t="inlineStr">
        <is>
          <t>Rusijai blokuojant Juodosios jūros uostus alternatyvūs logistikos maršrutai, jungiantys Ukrainą su ES jūrų uostais</t>
        </is>
      </c>
      <c r="BL12" s="2" t="inlineStr">
        <is>
          <t>solidaritātes joslas</t>
        </is>
      </c>
      <c r="BM12" s="2" t="inlineStr">
        <is>
          <t>3</t>
        </is>
      </c>
      <c r="BN12" s="2" t="inlineStr">
        <is>
          <t/>
        </is>
      </c>
      <c r="BO12" t="inlineStr">
        <is>
          <t>alternatīvi loģistikas maršruti, kas ieviesti, reaģējot uz Krievijas īstenoto Ukrainas ostu blokādi, un nodrošina saikni ar ES jūras ostām</t>
        </is>
      </c>
      <c r="BP12" s="2" t="inlineStr">
        <is>
          <t>korsiji ta' solidarjetà|
korsiji ta' solidarjetà bejn l-UE u l-Ukrajna</t>
        </is>
      </c>
      <c r="BQ12" s="2" t="inlineStr">
        <is>
          <t>3|
3</t>
        </is>
      </c>
      <c r="BR12" s="2" t="inlineStr">
        <is>
          <t xml:space="preserve">|
</t>
        </is>
      </c>
      <c r="BS12" t="inlineStr">
        <is>
          <t>rotot loġistiċi alternattivi u ottimizzati li jgħaqqdu l-Ukrajna mal-portijiet tal-UE, b'risposta għall-imblokk tal-portijiet Ukreni fil-Baħar l-Iswed mill-forzi armati tal-baħar Russi</t>
        </is>
      </c>
      <c r="BT12" s="2" t="inlineStr">
        <is>
          <t>solidariteitscorridors</t>
        </is>
      </c>
      <c r="BU12" s="2" t="inlineStr">
        <is>
          <t>3</t>
        </is>
      </c>
      <c r="BV12" s="2" t="inlineStr">
        <is>
          <t/>
        </is>
      </c>
      <c r="BW12" t="inlineStr">
        <is>
          <t/>
        </is>
      </c>
      <c r="BX12" s="2" t="inlineStr">
        <is>
          <t>korytarze solidarnościowe między UE a Ukrainą|
korytarze solidarnościowe</t>
        </is>
      </c>
      <c r="BY12" s="2" t="inlineStr">
        <is>
          <t>3|
3</t>
        </is>
      </c>
      <c r="BZ12" s="2" t="inlineStr">
        <is>
          <t xml:space="preserve">|
</t>
        </is>
      </c>
      <c r="CA12" t="inlineStr">
        <is>
          <t>alternatywne i zoptymalizowane trasy logistyczne łączące Ukrainę z portami morskimi w UE w odpowiedzi na blokadę ukraińskich portów na Morzu Czarnym przez rosyjską marynarkę wojenną</t>
        </is>
      </c>
      <c r="CB12" s="2" t="inlineStr">
        <is>
          <t>Corredores Solidários UE-Ucrânia|
corredores solidários</t>
        </is>
      </c>
      <c r="CC12" s="2" t="inlineStr">
        <is>
          <t>3|
3</t>
        </is>
      </c>
      <c r="CD12" s="2" t="inlineStr">
        <is>
          <t xml:space="preserve">proposed|
</t>
        </is>
      </c>
      <c r="CE12" t="inlineStr">
        <is>
          <t>Rota logística alternativa e otimizada para ligar a Ucrânia aos portos marítimos da União Europeia em resposta ao bloqueio da marinha russa aos portos ucranianos do Mar Negro.</t>
        </is>
      </c>
      <c r="CF12" s="2" t="inlineStr">
        <is>
          <t>culoare de solidaritate UE-Ucraina|
culoare de solidaritate</t>
        </is>
      </c>
      <c r="CG12" s="2" t="inlineStr">
        <is>
          <t>3|
3</t>
        </is>
      </c>
      <c r="CH12" s="2" t="inlineStr">
        <is>
          <t xml:space="preserve">|
</t>
        </is>
      </c>
      <c r="CI12" t="inlineStr">
        <is>
          <t/>
        </is>
      </c>
      <c r="CJ12" s="2" t="inlineStr">
        <is>
          <t>koridory solidarity medzi EÚ a Ukrajinou|
koridory solidarity</t>
        </is>
      </c>
      <c r="CK12" s="2" t="inlineStr">
        <is>
          <t>3|
3</t>
        </is>
      </c>
      <c r="CL12" s="2" t="inlineStr">
        <is>
          <t xml:space="preserve">|
</t>
        </is>
      </c>
      <c r="CM12" t="inlineStr">
        <is>
          <t>alternatívne a optimalizované logistické trasy medzi EÚ a Ukrajinou vytvorené v reakcii na blokádu ukrajinských prístavov Ruskom a slúžiace na uľahčenie vývozu a dovozu produktov a tovarov</t>
        </is>
      </c>
      <c r="CN12" s="2" t="inlineStr">
        <is>
          <t>solidarnostni koridorji</t>
        </is>
      </c>
      <c r="CO12" s="2" t="inlineStr">
        <is>
          <t>2</t>
        </is>
      </c>
      <c r="CP12" s="2" t="inlineStr">
        <is>
          <t>proposed</t>
        </is>
      </c>
      <c r="CQ12" t="inlineStr">
        <is>
          <t/>
        </is>
      </c>
      <c r="CR12" s="2" t="inlineStr">
        <is>
          <t>solidaritetskorridorer mellan EU och Ukraina|
solidaritetskorridorer</t>
        </is>
      </c>
      <c r="CS12" s="2" t="inlineStr">
        <is>
          <t>3|
3</t>
        </is>
      </c>
      <c r="CT12" s="2" t="inlineStr">
        <is>
          <t xml:space="preserve">|
</t>
        </is>
      </c>
      <c r="CU12" t="inlineStr">
        <is>
          <t/>
        </is>
      </c>
    </row>
    <row r="13">
      <c r="A13" s="1" t="str">
        <f>HYPERLINK("https://iate.europa.eu/entry/result/3627627/all", "3627627")</f>
        <v>3627627</v>
      </c>
      <c r="B13" t="inlineStr">
        <is>
          <t>GEOGRAPHY</t>
        </is>
      </c>
      <c r="C13" t="inlineStr">
        <is>
          <t>GEOGRAPHY|Europe|Eastern Europe|Ukraine</t>
        </is>
      </c>
      <c r="D13" s="2" t="inlineStr">
        <is>
          <t>Хостомел</t>
        </is>
      </c>
      <c r="E13" s="2" t="inlineStr">
        <is>
          <t>3</t>
        </is>
      </c>
      <c r="F13" s="2" t="inlineStr">
        <is>
          <t/>
        </is>
      </c>
      <c r="G13" t="inlineStr">
        <is>
          <t>град в Киевска област, Украйна, североизточно от столицата Киев</t>
        </is>
      </c>
      <c r="H13" t="inlineStr">
        <is>
          <t/>
        </is>
      </c>
      <c r="I13" t="inlineStr">
        <is>
          <t/>
        </is>
      </c>
      <c r="J13" t="inlineStr">
        <is>
          <t/>
        </is>
      </c>
      <c r="K13" t="inlineStr">
        <is>
          <t/>
        </is>
      </c>
      <c r="L13" s="2" t="inlineStr">
        <is>
          <t>Hostomel</t>
        </is>
      </c>
      <c r="M13" s="2" t="inlineStr">
        <is>
          <t>3</t>
        </is>
      </c>
      <c r="N13" s="2" t="inlineStr">
        <is>
          <t/>
        </is>
      </c>
      <c r="O13" t="inlineStr">
        <is>
          <t>by nordvest for Kyiv, hvor Ukraines vigtigste internationale fragtlufthavn ligger samt en vigtig militær luftbase</t>
        </is>
      </c>
      <c r="P13" s="2" t="inlineStr">
        <is>
          <t>Hostomel</t>
        </is>
      </c>
      <c r="Q13" s="2" t="inlineStr">
        <is>
          <t>3</t>
        </is>
      </c>
      <c r="R13" s="2" t="inlineStr">
        <is>
          <t/>
        </is>
      </c>
      <c r="S13" t="inlineStr">
        <is>
          <t>eine am Ufer des Irpin gelegene Siedlung in der ukrainischen Oblast Kiew</t>
        </is>
      </c>
      <c r="T13" t="inlineStr">
        <is>
          <t/>
        </is>
      </c>
      <c r="U13" t="inlineStr">
        <is>
          <t/>
        </is>
      </c>
      <c r="V13" t="inlineStr">
        <is>
          <t/>
        </is>
      </c>
      <c r="W13" t="inlineStr">
        <is>
          <t/>
        </is>
      </c>
      <c r="X13" s="2" t="inlineStr">
        <is>
          <t>Hostomel</t>
        </is>
      </c>
      <c r="Y13" s="2" t="inlineStr">
        <is>
          <t>3</t>
        </is>
      </c>
      <c r="Z13" s="2" t="inlineStr">
        <is>
          <t/>
        </is>
      </c>
      <c r="AA13" t="inlineStr">
        <is>
          <t>town northwest of Kyiv, site of Ukraine's most important international cargo airport and a key military airbase</t>
        </is>
      </c>
      <c r="AB13" t="inlineStr">
        <is>
          <t/>
        </is>
      </c>
      <c r="AC13" t="inlineStr">
        <is>
          <t/>
        </is>
      </c>
      <c r="AD13" t="inlineStr">
        <is>
          <t/>
        </is>
      </c>
      <c r="AE13" t="inlineStr">
        <is>
          <t/>
        </is>
      </c>
      <c r="AF13" s="2" t="inlineStr">
        <is>
          <t>Hostomel</t>
        </is>
      </c>
      <c r="AG13" s="2" t="inlineStr">
        <is>
          <t>3</t>
        </is>
      </c>
      <c r="AH13" s="2" t="inlineStr">
        <is>
          <t/>
        </is>
      </c>
      <c r="AI13" t="inlineStr">
        <is>
          <t>alev Ukrainas Kiievist loodes, Kiievi oblasti Butša rajoonis</t>
        </is>
      </c>
      <c r="AJ13" t="inlineStr">
        <is>
          <t/>
        </is>
      </c>
      <c r="AK13" t="inlineStr">
        <is>
          <t/>
        </is>
      </c>
      <c r="AL13" t="inlineStr">
        <is>
          <t/>
        </is>
      </c>
      <c r="AM13" t="inlineStr">
        <is>
          <t/>
        </is>
      </c>
      <c r="AN13" s="2" t="inlineStr">
        <is>
          <t>Hostomel</t>
        </is>
      </c>
      <c r="AO13" s="2" t="inlineStr">
        <is>
          <t>3</t>
        </is>
      </c>
      <c r="AP13" s="2" t="inlineStr">
        <is>
          <t/>
        </is>
      </c>
      <c r="AQ13" t="inlineStr">
        <is>
          <t>localité de l'oblast de Kiev, au nord-ouest de la capitale de l'Ukraine</t>
        </is>
      </c>
      <c r="AR13" s="2" t="inlineStr">
        <is>
          <t>Hostomel</t>
        </is>
      </c>
      <c r="AS13" s="2" t="inlineStr">
        <is>
          <t>3</t>
        </is>
      </c>
      <c r="AT13" s="2" t="inlineStr">
        <is>
          <t/>
        </is>
      </c>
      <c r="AU13" t="inlineStr">
        <is>
          <t/>
        </is>
      </c>
      <c r="AV13" t="inlineStr">
        <is>
          <t/>
        </is>
      </c>
      <c r="AW13" t="inlineStr">
        <is>
          <t/>
        </is>
      </c>
      <c r="AX13" t="inlineStr">
        <is>
          <t/>
        </is>
      </c>
      <c r="AY13" t="inlineStr">
        <is>
          <t/>
        </is>
      </c>
      <c r="AZ13" s="2" t="inlineStr">
        <is>
          <t>Hosztomel</t>
        </is>
      </c>
      <c r="BA13" s="2" t="inlineStr">
        <is>
          <t>3</t>
        </is>
      </c>
      <c r="BB13" s="2" t="inlineStr">
        <is>
          <t/>
        </is>
      </c>
      <c r="BC13" t="inlineStr">
        <is>
          <t>Kijevtől északnyugatra fekvő, a főváros agglomerációjához tartozó város Ukrajna Kijevi területén, az Irpinyi járásban</t>
        </is>
      </c>
      <c r="BD13" s="2" t="inlineStr">
        <is>
          <t>Hostomel</t>
        </is>
      </c>
      <c r="BE13" s="2" t="inlineStr">
        <is>
          <t>3</t>
        </is>
      </c>
      <c r="BF13" s="2" t="inlineStr">
        <is>
          <t/>
        </is>
      </c>
      <c r="BG13" t="inlineStr">
        <is>
          <t>centro urbano dell’Ucraina, ubicato nell’oblast' di Kiev, circa 24 km a nord-ovest della capitale, e appartenente alla municipalità di Irpin’</t>
        </is>
      </c>
      <c r="BH13" s="2" t="inlineStr">
        <is>
          <t>Hostomelis</t>
        </is>
      </c>
      <c r="BI13" s="2" t="inlineStr">
        <is>
          <t>3</t>
        </is>
      </c>
      <c r="BJ13" s="2" t="inlineStr">
        <is>
          <t/>
        </is>
      </c>
      <c r="BK13" t="inlineStr">
        <is>
          <t>miesto tipo gyvenvietė į šiaurės vakarus nuo Kyjivo, Kyjivo srities Bučos rajone</t>
        </is>
      </c>
      <c r="BL13" s="2" t="inlineStr">
        <is>
          <t>Hostomeļa</t>
        </is>
      </c>
      <c r="BM13" s="2" t="inlineStr">
        <is>
          <t>3</t>
        </is>
      </c>
      <c r="BN13" s="2" t="inlineStr">
        <is>
          <t/>
        </is>
      </c>
      <c r="BO13" t="inlineStr">
        <is>
          <t/>
        </is>
      </c>
      <c r="BP13" s="2" t="inlineStr">
        <is>
          <t>Hostomel</t>
        </is>
      </c>
      <c r="BQ13" s="2" t="inlineStr">
        <is>
          <t>3</t>
        </is>
      </c>
      <c r="BR13" s="2" t="inlineStr">
        <is>
          <t/>
        </is>
      </c>
      <c r="BS13" t="inlineStr">
        <is>
          <t>belt lejn il-Majjistral ta' &lt;a href="https://iate.europa.eu/entry/result/924714/mt" target="_blank"&gt;Kiev&lt;/a&gt; fejn jinsab l-aktar ajruport internazzjonali importanti tal-merkanzija u bażi tal-ajru militari prinċipali</t>
        </is>
      </c>
      <c r="BT13" s="2" t="inlineStr">
        <is>
          <t>Hostomel</t>
        </is>
      </c>
      <c r="BU13" s="2" t="inlineStr">
        <is>
          <t>3</t>
        </is>
      </c>
      <c r="BV13" s="2" t="inlineStr">
        <is>
          <t/>
        </is>
      </c>
      <c r="BW13" t="inlineStr">
        <is>
          <t>stad ten noordwesten van Kyiv, tevens belangrijke internationale vrachtluchthaven</t>
        </is>
      </c>
      <c r="BX13" s="2" t="inlineStr">
        <is>
          <t>Hostomel</t>
        </is>
      </c>
      <c r="BY13" s="2" t="inlineStr">
        <is>
          <t>3</t>
        </is>
      </c>
      <c r="BZ13" s="2" t="inlineStr">
        <is>
          <t/>
        </is>
      </c>
      <c r="CA13" t="inlineStr">
        <is>
          <t>osiedle typu miejskiego na Ukrainie, w obwodzie kijowskim, w rejonie buczańskim, nad Irpieniem</t>
        </is>
      </c>
      <c r="CB13" t="inlineStr">
        <is>
          <t/>
        </is>
      </c>
      <c r="CC13" t="inlineStr">
        <is>
          <t/>
        </is>
      </c>
      <c r="CD13" t="inlineStr">
        <is>
          <t/>
        </is>
      </c>
      <c r="CE13" t="inlineStr">
        <is>
          <t/>
        </is>
      </c>
      <c r="CF13" s="2" t="inlineStr">
        <is>
          <t>Hostomel</t>
        </is>
      </c>
      <c r="CG13" s="2" t="inlineStr">
        <is>
          <t>3</t>
        </is>
      </c>
      <c r="CH13" s="2" t="inlineStr">
        <is>
          <t/>
        </is>
      </c>
      <c r="CI13" t="inlineStr">
        <is>
          <t>așezare de tip urban din orașul regional Irpin, regiunea Kiev, Ucraina</t>
        </is>
      </c>
      <c r="CJ13" s="2" t="inlineStr">
        <is>
          <t>Hostomeľ</t>
        </is>
      </c>
      <c r="CK13" s="2" t="inlineStr">
        <is>
          <t>3</t>
        </is>
      </c>
      <c r="CL13" s="2" t="inlineStr">
        <is>
          <t/>
        </is>
      </c>
      <c r="CM13" t="inlineStr">
        <is>
          <t>mesto na Ukrajine ležiace pri rieke Irpiň na severozápad od Kyjeva</t>
        </is>
      </c>
      <c r="CN13" t="inlineStr">
        <is>
          <t/>
        </is>
      </c>
      <c r="CO13" t="inlineStr">
        <is>
          <t/>
        </is>
      </c>
      <c r="CP13" t="inlineStr">
        <is>
          <t/>
        </is>
      </c>
      <c r="CQ13" t="inlineStr">
        <is>
          <t/>
        </is>
      </c>
      <c r="CR13" s="2" t="inlineStr">
        <is>
          <t>Hostomel</t>
        </is>
      </c>
      <c r="CS13" s="2" t="inlineStr">
        <is>
          <t>3</t>
        </is>
      </c>
      <c r="CT13" s="2" t="inlineStr">
        <is>
          <t/>
        </is>
      </c>
      <c r="CU13" t="inlineStr">
        <is>
          <t>Förort till Kiev med flygplats.</t>
        </is>
      </c>
    </row>
    <row r="14">
      <c r="A14" s="1" t="str">
        <f>HYPERLINK("https://iate.europa.eu/entry/result/3627626/all", "3627626")</f>
        <v>3627626</v>
      </c>
      <c r="B14" t="inlineStr">
        <is>
          <t>GEOGRAPHY</t>
        </is>
      </c>
      <c r="C14" t="inlineStr">
        <is>
          <t>GEOGRAPHY|Europe|Eastern Europe|Ukraine</t>
        </is>
      </c>
      <c r="D14" s="2" t="inlineStr">
        <is>
          <t>Ирпин</t>
        </is>
      </c>
      <c r="E14" s="2" t="inlineStr">
        <is>
          <t>3</t>
        </is>
      </c>
      <c r="F14" s="2" t="inlineStr">
        <is>
          <t/>
        </is>
      </c>
      <c r="G14" t="inlineStr">
        <is>
          <t>град в Киевска област, Украйна</t>
        </is>
      </c>
      <c r="H14" t="inlineStr">
        <is>
          <t/>
        </is>
      </c>
      <c r="I14" t="inlineStr">
        <is>
          <t/>
        </is>
      </c>
      <c r="J14" t="inlineStr">
        <is>
          <t/>
        </is>
      </c>
      <c r="K14" t="inlineStr">
        <is>
          <t/>
        </is>
      </c>
      <c r="L14" s="2" t="inlineStr">
        <is>
          <t>Irpin</t>
        </is>
      </c>
      <c r="M14" s="2" t="inlineStr">
        <is>
          <t>3</t>
        </is>
      </c>
      <c r="N14" s="2" t="inlineStr">
        <is>
          <t/>
        </is>
      </c>
      <c r="O14" t="inlineStr">
        <is>
          <t>by beliggende ved Irpinfloden ca. 20 km nordvest for Kyiv i Ukraine</t>
        </is>
      </c>
      <c r="P14" s="2" t="inlineStr">
        <is>
          <t>Irpin</t>
        </is>
      </c>
      <c r="Q14" s="2" t="inlineStr">
        <is>
          <t>3</t>
        </is>
      </c>
      <c r="R14" s="2" t="inlineStr">
        <is>
          <t/>
        </is>
      </c>
      <c r="S14" t="inlineStr">
        <is>
          <t>Stadt in der ukrainischen Oblast Kiew</t>
        </is>
      </c>
      <c r="T14" t="inlineStr">
        <is>
          <t/>
        </is>
      </c>
      <c r="U14" t="inlineStr">
        <is>
          <t/>
        </is>
      </c>
      <c r="V14" t="inlineStr">
        <is>
          <t/>
        </is>
      </c>
      <c r="W14" t="inlineStr">
        <is>
          <t/>
        </is>
      </c>
      <c r="X14" s="2" t="inlineStr">
        <is>
          <t>Irpin</t>
        </is>
      </c>
      <c r="Y14" s="2" t="inlineStr">
        <is>
          <t>3</t>
        </is>
      </c>
      <c r="Z14" s="2" t="inlineStr">
        <is>
          <t/>
        </is>
      </c>
      <c r="AA14" t="inlineStr">
        <is>
          <t>city located on the Irpin River about 20km northwest of Kyiv, Ukraine</t>
        </is>
      </c>
      <c r="AB14" t="inlineStr">
        <is>
          <t/>
        </is>
      </c>
      <c r="AC14" t="inlineStr">
        <is>
          <t/>
        </is>
      </c>
      <c r="AD14" t="inlineStr">
        <is>
          <t/>
        </is>
      </c>
      <c r="AE14" t="inlineStr">
        <is>
          <t/>
        </is>
      </c>
      <c r="AF14" s="2" t="inlineStr">
        <is>
          <t>Irpin</t>
        </is>
      </c>
      <c r="AG14" s="2" t="inlineStr">
        <is>
          <t>3</t>
        </is>
      </c>
      <c r="AH14" s="2" t="inlineStr">
        <is>
          <t/>
        </is>
      </c>
      <c r="AI14" t="inlineStr">
        <is>
          <t>linn Ukrainas Kiievi oblasti Butša rajoonis, Kiievist otse loodes</t>
        </is>
      </c>
      <c r="AJ14" t="inlineStr">
        <is>
          <t/>
        </is>
      </c>
      <c r="AK14" t="inlineStr">
        <is>
          <t/>
        </is>
      </c>
      <c r="AL14" t="inlineStr">
        <is>
          <t/>
        </is>
      </c>
      <c r="AM14" t="inlineStr">
        <is>
          <t/>
        </is>
      </c>
      <c r="AN14" s="2" t="inlineStr">
        <is>
          <t>Irpin</t>
        </is>
      </c>
      <c r="AO14" s="2" t="inlineStr">
        <is>
          <t>3</t>
        </is>
      </c>
      <c r="AP14" s="2" t="inlineStr">
        <is>
          <t/>
        </is>
      </c>
      <c r="AQ14" t="inlineStr">
        <is>
          <t>ville située sur la rivière Irpine, un affluent de la rive droite du Dniepr, au nord-ouest de Kiev</t>
        </is>
      </c>
      <c r="AR14" s="2" t="inlineStr">
        <is>
          <t>Irpin</t>
        </is>
      </c>
      <c r="AS14" s="2" t="inlineStr">
        <is>
          <t>3</t>
        </is>
      </c>
      <c r="AT14" s="2" t="inlineStr">
        <is>
          <t/>
        </is>
      </c>
      <c r="AU14" t="inlineStr">
        <is>
          <t/>
        </is>
      </c>
      <c r="AV14" t="inlineStr">
        <is>
          <t/>
        </is>
      </c>
      <c r="AW14" t="inlineStr">
        <is>
          <t/>
        </is>
      </c>
      <c r="AX14" t="inlineStr">
        <is>
          <t/>
        </is>
      </c>
      <c r="AY14" t="inlineStr">
        <is>
          <t/>
        </is>
      </c>
      <c r="AZ14" s="2" t="inlineStr">
        <is>
          <t>Irpiny</t>
        </is>
      </c>
      <c r="BA14" s="2" t="inlineStr">
        <is>
          <t>3</t>
        </is>
      </c>
      <c r="BB14" s="2" t="inlineStr">
        <is>
          <t/>
        </is>
      </c>
      <c r="BC14" t="inlineStr">
        <is>
          <t>az Irpiny folyó mentén, Kijevtől mintegy 20 km távolságra északnyugatra fekvő ukrajnai város</t>
        </is>
      </c>
      <c r="BD14" s="2" t="inlineStr">
        <is>
          <t>Irpin</t>
        </is>
      </c>
      <c r="BE14" s="2" t="inlineStr">
        <is>
          <t>3</t>
        </is>
      </c>
      <c r="BF14" s="2" t="inlineStr">
        <is>
          <t/>
        </is>
      </c>
      <c r="BG14" t="inlineStr">
        <is>
          <t>città dell’Ucraina, ubicata nell’oblast' di Kiev, circa 30 km a nord-ovest della capitale; bagnata dal fiume omonimo, la sua fondazione si colloca negli ultimi anni del XIX secolo, durante la costruzione della ferrovia Kiev-Kovel, di cui fu importante nodo ferroviario</t>
        </is>
      </c>
      <c r="BH14" s="2" t="inlineStr">
        <is>
          <t>Irpinė</t>
        </is>
      </c>
      <c r="BI14" s="2" t="inlineStr">
        <is>
          <t>3</t>
        </is>
      </c>
      <c r="BJ14" s="2" t="inlineStr">
        <is>
          <t/>
        </is>
      </c>
      <c r="BK14" t="inlineStr">
        <is>
          <t>miestas apie 20 km į šiaurės vakarus nuo Kyjivo (Kyjivo srities Bučos rajone), prie Irpinės upės</t>
        </is>
      </c>
      <c r="BL14" s="2" t="inlineStr">
        <is>
          <t>Irpiņa</t>
        </is>
      </c>
      <c r="BM14" s="2" t="inlineStr">
        <is>
          <t>3</t>
        </is>
      </c>
      <c r="BN14" s="2" t="inlineStr">
        <is>
          <t/>
        </is>
      </c>
      <c r="BO14" t="inlineStr">
        <is>
          <t/>
        </is>
      </c>
      <c r="BP14" s="2" t="inlineStr">
        <is>
          <t>Irpin</t>
        </is>
      </c>
      <c r="BQ14" s="2" t="inlineStr">
        <is>
          <t>3</t>
        </is>
      </c>
      <c r="BR14" s="2" t="inlineStr">
        <is>
          <t/>
        </is>
      </c>
      <c r="BS14" t="inlineStr">
        <is>
          <t>belt li tinsab fuq ix-xmara Irpin madwar 20km lejn il-Majjistral ta' &lt;a href="https://iate.europa.eu/entry/result/924714/mt" target="_blank"&gt;Kiev&lt;/a&gt;, il-belt kapitali tal-Ukrajna</t>
        </is>
      </c>
      <c r="BT14" s="2" t="inlineStr">
        <is>
          <t>Irpin</t>
        </is>
      </c>
      <c r="BU14" s="2" t="inlineStr">
        <is>
          <t>3</t>
        </is>
      </c>
      <c r="BV14" s="2" t="inlineStr">
        <is>
          <t/>
        </is>
      </c>
      <c r="BW14" t="inlineStr">
        <is>
          <t>stad ongeveer 20 km ten noordwesten van Kiyv, Oekraine</t>
        </is>
      </c>
      <c r="BX14" s="2" t="inlineStr">
        <is>
          <t>Irpień</t>
        </is>
      </c>
      <c r="BY14" s="2" t="inlineStr">
        <is>
          <t>3</t>
        </is>
      </c>
      <c r="BZ14" s="2" t="inlineStr">
        <is>
          <t/>
        </is>
      </c>
      <c r="CA14" t="inlineStr">
        <is>
          <t>miasto na Ukrainie, w obwodzie kijowskim, w rejonie buczańskim</t>
        </is>
      </c>
      <c r="CB14" t="inlineStr">
        <is>
          <t/>
        </is>
      </c>
      <c r="CC14" t="inlineStr">
        <is>
          <t/>
        </is>
      </c>
      <c r="CD14" t="inlineStr">
        <is>
          <t/>
        </is>
      </c>
      <c r="CE14" t="inlineStr">
        <is>
          <t/>
        </is>
      </c>
      <c r="CF14" s="2" t="inlineStr">
        <is>
          <t>Irpin</t>
        </is>
      </c>
      <c r="CG14" s="2" t="inlineStr">
        <is>
          <t>3</t>
        </is>
      </c>
      <c r="CH14" s="2" t="inlineStr">
        <is>
          <t/>
        </is>
      </c>
      <c r="CI14" t="inlineStr">
        <is>
          <t>oraș din regiunea Kiev, Ucraina</t>
        </is>
      </c>
      <c r="CJ14" s="2" t="inlineStr">
        <is>
          <t>Irpiň</t>
        </is>
      </c>
      <c r="CK14" s="2" t="inlineStr">
        <is>
          <t>3</t>
        </is>
      </c>
      <c r="CL14" s="2" t="inlineStr">
        <is>
          <t/>
        </is>
      </c>
      <c r="CM14" t="inlineStr">
        <is>
          <t>mesto na Ukrajine neďaleko Kyjeva, ktoré leží na rieke Irpiň</t>
        </is>
      </c>
      <c r="CN14" t="inlineStr">
        <is>
          <t/>
        </is>
      </c>
      <c r="CO14" t="inlineStr">
        <is>
          <t/>
        </is>
      </c>
      <c r="CP14" t="inlineStr">
        <is>
          <t/>
        </is>
      </c>
      <c r="CQ14" t="inlineStr">
        <is>
          <t/>
        </is>
      </c>
      <c r="CR14" s="2" t="inlineStr">
        <is>
          <t>Irpin</t>
        </is>
      </c>
      <c r="CS14" s="2" t="inlineStr">
        <is>
          <t>3</t>
        </is>
      </c>
      <c r="CT14" s="2" t="inlineStr">
        <is>
          <t/>
        </is>
      </c>
      <c r="CU14" t="inlineStr">
        <is>
          <t>Stad i länet Kiev.</t>
        </is>
      </c>
    </row>
    <row r="15">
      <c r="A15" s="1" t="str">
        <f>HYPERLINK("https://iate.europa.eu/entry/result/3627628/all", "3627628")</f>
        <v>3627628</v>
      </c>
      <c r="B15" t="inlineStr">
        <is>
          <t>GEOGRAPHY</t>
        </is>
      </c>
      <c r="C15" t="inlineStr">
        <is>
          <t>GEOGRAPHY|Europe|Eastern Europe|Ukraine</t>
        </is>
      </c>
      <c r="D15" s="2" t="inlineStr">
        <is>
          <t>Буча</t>
        </is>
      </c>
      <c r="E15" s="2" t="inlineStr">
        <is>
          <t>3</t>
        </is>
      </c>
      <c r="F15" s="2" t="inlineStr">
        <is>
          <t/>
        </is>
      </c>
      <c r="G15" t="inlineStr">
        <is>
          <t>населено място в Киевска област, Украйна, със статут на град от 9 февруари 2006 г.</t>
        </is>
      </c>
      <c r="H15" t="inlineStr">
        <is>
          <t/>
        </is>
      </c>
      <c r="I15" t="inlineStr">
        <is>
          <t/>
        </is>
      </c>
      <c r="J15" t="inlineStr">
        <is>
          <t/>
        </is>
      </c>
      <c r="K15" t="inlineStr">
        <is>
          <t/>
        </is>
      </c>
      <c r="L15" s="2" t="inlineStr">
        <is>
          <t>Butja</t>
        </is>
      </c>
      <c r="M15" s="2" t="inlineStr">
        <is>
          <t>3</t>
        </is>
      </c>
      <c r="N15" s="2" t="inlineStr">
        <is>
          <t/>
        </is>
      </c>
      <c r="O15" t="inlineStr">
        <is>
          <t>mindre by nordvest for Kyiv i Ukraine</t>
        </is>
      </c>
      <c r="P15" s="2" t="inlineStr">
        <is>
          <t>Butscha</t>
        </is>
      </c>
      <c r="Q15" s="2" t="inlineStr">
        <is>
          <t>3</t>
        </is>
      </c>
      <c r="R15" s="2" t="inlineStr">
        <is>
          <t/>
        </is>
      </c>
      <c r="S15" t="inlineStr">
        <is>
          <t>Stadt nordwestlich von Kiew in der ukrainischen Oblast Kiew</t>
        </is>
      </c>
      <c r="T15" t="inlineStr">
        <is>
          <t/>
        </is>
      </c>
      <c r="U15" t="inlineStr">
        <is>
          <t/>
        </is>
      </c>
      <c r="V15" t="inlineStr">
        <is>
          <t/>
        </is>
      </c>
      <c r="W15" t="inlineStr">
        <is>
          <t/>
        </is>
      </c>
      <c r="X15" s="2" t="inlineStr">
        <is>
          <t>Bucha</t>
        </is>
      </c>
      <c r="Y15" s="2" t="inlineStr">
        <is>
          <t>3</t>
        </is>
      </c>
      <c r="Z15" s="2" t="inlineStr">
        <is>
          <t/>
        </is>
      </c>
      <c r="AA15" t="inlineStr">
        <is>
          <t>small town to the northwest of Kyiv, Ukraine</t>
        </is>
      </c>
      <c r="AB15" t="inlineStr">
        <is>
          <t/>
        </is>
      </c>
      <c r="AC15" t="inlineStr">
        <is>
          <t/>
        </is>
      </c>
      <c r="AD15" t="inlineStr">
        <is>
          <t/>
        </is>
      </c>
      <c r="AE15" t="inlineStr">
        <is>
          <t/>
        </is>
      </c>
      <c r="AF15" s="2" t="inlineStr">
        <is>
          <t>Butša</t>
        </is>
      </c>
      <c r="AG15" s="2" t="inlineStr">
        <is>
          <t>3</t>
        </is>
      </c>
      <c r="AH15" s="2" t="inlineStr">
        <is>
          <t/>
        </is>
      </c>
      <c r="AI15" t="inlineStr">
        <is>
          <t>linn Ukrainas Kiievist loodes, Kiievi oblasti Butša rajooni keskus</t>
        </is>
      </c>
      <c r="AJ15" t="inlineStr">
        <is>
          <t/>
        </is>
      </c>
      <c r="AK15" t="inlineStr">
        <is>
          <t/>
        </is>
      </c>
      <c r="AL15" t="inlineStr">
        <is>
          <t/>
        </is>
      </c>
      <c r="AM15" t="inlineStr">
        <is>
          <t/>
        </is>
      </c>
      <c r="AN15" s="2" t="inlineStr">
        <is>
          <t>Boutcha</t>
        </is>
      </c>
      <c r="AO15" s="2" t="inlineStr">
        <is>
          <t>3</t>
        </is>
      </c>
      <c r="AP15" s="2" t="inlineStr">
        <is>
          <t/>
        </is>
      </c>
      <c r="AQ15" t="inlineStr">
        <is>
          <t>ville située au nord-ouest de Kiev, en Ukraine</t>
        </is>
      </c>
      <c r="AR15" s="2" t="inlineStr">
        <is>
          <t>Bucha</t>
        </is>
      </c>
      <c r="AS15" s="2" t="inlineStr">
        <is>
          <t>3</t>
        </is>
      </c>
      <c r="AT15" s="2" t="inlineStr">
        <is>
          <t/>
        </is>
      </c>
      <c r="AU15" t="inlineStr">
        <is>
          <t/>
        </is>
      </c>
      <c r="AV15" t="inlineStr">
        <is>
          <t/>
        </is>
      </c>
      <c r="AW15" t="inlineStr">
        <is>
          <t/>
        </is>
      </c>
      <c r="AX15" t="inlineStr">
        <is>
          <t/>
        </is>
      </c>
      <c r="AY15" t="inlineStr">
        <is>
          <t/>
        </is>
      </c>
      <c r="AZ15" s="2" t="inlineStr">
        <is>
          <t>Bucsa</t>
        </is>
      </c>
      <c r="BA15" s="2" t="inlineStr">
        <is>
          <t>3</t>
        </is>
      </c>
      <c r="BB15" s="2" t="inlineStr">
        <is>
          <t/>
        </is>
      </c>
      <c r="BC15" t="inlineStr">
        <is>
          <t>Kijevtől északnyugatra fekvő ukrajnai kisváros</t>
        </is>
      </c>
      <c r="BD15" s="2" t="inlineStr">
        <is>
          <t>Buča</t>
        </is>
      </c>
      <c r="BE15" s="2" t="inlineStr">
        <is>
          <t>3</t>
        </is>
      </c>
      <c r="BF15" s="2" t="inlineStr">
        <is>
          <t/>
        </is>
      </c>
      <c r="BG15" t="inlineStr">
        <is>
          <t>città dell’Ucraina, ubicata nell’oblast' di Kiev, circa 22,5 km a nord-ovest della capitale; bagnata dal fiume omonimo, la sua fondazione si colloca negli ultimi anni del XIX secolo, durante la costruzione della ferrovia Kiev-Kovel, di cui fu stazione di sosta</t>
        </is>
      </c>
      <c r="BH15" s="2" t="inlineStr">
        <is>
          <t>Buča</t>
        </is>
      </c>
      <c r="BI15" s="2" t="inlineStr">
        <is>
          <t>3</t>
        </is>
      </c>
      <c r="BJ15" s="2" t="inlineStr">
        <is>
          <t/>
        </is>
      </c>
      <c r="BK15" t="inlineStr">
        <is>
          <t>miestas Kyjivo srityje, į šiaurės vakarus nuo Kyjivo, rajono centras</t>
        </is>
      </c>
      <c r="BL15" s="2" t="inlineStr">
        <is>
          <t>Buča</t>
        </is>
      </c>
      <c r="BM15" s="2" t="inlineStr">
        <is>
          <t>3</t>
        </is>
      </c>
      <c r="BN15" s="2" t="inlineStr">
        <is>
          <t/>
        </is>
      </c>
      <c r="BO15" t="inlineStr">
        <is>
          <t/>
        </is>
      </c>
      <c r="BP15" s="2" t="inlineStr">
        <is>
          <t>Bucha</t>
        </is>
      </c>
      <c r="BQ15" s="2" t="inlineStr">
        <is>
          <t>3</t>
        </is>
      </c>
      <c r="BR15" s="2" t="inlineStr">
        <is>
          <t/>
        </is>
      </c>
      <c r="BS15" t="inlineStr">
        <is>
          <t>belt żgħira lejn il-Majjistral ta' &lt;a href="https://iate.europa.eu/entry/result/924714/mt" target="_blank"&gt;Kiev&lt;/a&gt; fl-Ukrajna</t>
        </is>
      </c>
      <c r="BT15" s="2" t="inlineStr">
        <is>
          <t>Boetsja</t>
        </is>
      </c>
      <c r="BU15" s="2" t="inlineStr">
        <is>
          <t>3</t>
        </is>
      </c>
      <c r="BV15" s="2" t="inlineStr">
        <is>
          <t/>
        </is>
      </c>
      <c r="BW15" t="inlineStr">
        <is>
          <t>stad ongeveer 25 km ten noordwesten van Kyiv, Oekraïne</t>
        </is>
      </c>
      <c r="BX15" s="2" t="inlineStr">
        <is>
          <t>Bucza</t>
        </is>
      </c>
      <c r="BY15" s="2" t="inlineStr">
        <is>
          <t>3</t>
        </is>
      </c>
      <c r="BZ15" s="2" t="inlineStr">
        <is>
          <t/>
        </is>
      </c>
      <c r="CA15" t="inlineStr">
        <is>
          <t>miasto na Ukrainie, w obwodzie kijowskim, siedziba rejonu buczańskiego</t>
        </is>
      </c>
      <c r="CB15" t="inlineStr">
        <is>
          <t/>
        </is>
      </c>
      <c r="CC15" t="inlineStr">
        <is>
          <t/>
        </is>
      </c>
      <c r="CD15" t="inlineStr">
        <is>
          <t/>
        </is>
      </c>
      <c r="CE15" t="inlineStr">
        <is>
          <t/>
        </is>
      </c>
      <c r="CF15" s="2" t="inlineStr">
        <is>
          <t>Bucea</t>
        </is>
      </c>
      <c r="CG15" s="2" t="inlineStr">
        <is>
          <t>3</t>
        </is>
      </c>
      <c r="CH15" s="2" t="inlineStr">
        <is>
          <t/>
        </is>
      </c>
      <c r="CI15" t="inlineStr">
        <is>
          <t>oraș din regiunea Kiev a Ucrainei</t>
        </is>
      </c>
      <c r="CJ15" s="2" t="inlineStr">
        <is>
          <t>Buča</t>
        </is>
      </c>
      <c r="CK15" s="2" t="inlineStr">
        <is>
          <t>3</t>
        </is>
      </c>
      <c r="CL15" s="2" t="inlineStr">
        <is>
          <t/>
        </is>
      </c>
      <c r="CM15" t="inlineStr">
        <is>
          <t>mesto na Ukrajine ležiace na severozápad od Kyjeva</t>
        </is>
      </c>
      <c r="CN15" t="inlineStr">
        <is>
          <t/>
        </is>
      </c>
      <c r="CO15" t="inlineStr">
        <is>
          <t/>
        </is>
      </c>
      <c r="CP15" t="inlineStr">
        <is>
          <t/>
        </is>
      </c>
      <c r="CQ15" t="inlineStr">
        <is>
          <t/>
        </is>
      </c>
      <c r="CR15" s="2" t="inlineStr">
        <is>
          <t>Butja</t>
        </is>
      </c>
      <c r="CS15" s="2" t="inlineStr">
        <is>
          <t>3</t>
        </is>
      </c>
      <c r="CT15" s="2" t="inlineStr">
        <is>
          <t/>
        </is>
      </c>
      <c r="CU15" t="inlineStr">
        <is>
          <t>Stad i länet Kiev.</t>
        </is>
      </c>
    </row>
    <row r="16">
      <c r="A16" s="1" t="str">
        <f>HYPERLINK("https://iate.europa.eu/entry/result/3628058/all", "3628058")</f>
        <v>3628058</v>
      </c>
      <c r="B16" t="inlineStr">
        <is>
          <t>ECONOMICS;GEOGRAPHY</t>
        </is>
      </c>
      <c r="C16" t="inlineStr">
        <is>
          <t>ECONOMICS|economic conditions|economic development|economic reconstruction;GEOGRAPHY|Europe|Eastern Europe|Ukraine</t>
        </is>
      </c>
      <c r="D16" s="2" t="inlineStr">
        <is>
          <t>Платформа за възстановяване на Украйна</t>
        </is>
      </c>
      <c r="E16" s="2" t="inlineStr">
        <is>
          <t>3</t>
        </is>
      </c>
      <c r="F16" s="2" t="inlineStr">
        <is>
          <t/>
        </is>
      </c>
      <c r="G16" t="inlineStr">
        <is>
          <t>международна координационна платформа, ръководена съвместно от Комисията, представляваща Европейския съюз, и от украинското правителство, която ще работи като висш орган за стратегическо управление, отговарящ за одобряването на план за възстановяване, изготвен и изпълнен от Украйна, с подкрепа за административния капацитет и техническа помощ от ЕС</t>
        </is>
      </c>
      <c r="H16" s="2" t="inlineStr">
        <is>
          <t>platforma pro obnovu Ukrajiny</t>
        </is>
      </c>
      <c r="I16" s="2" t="inlineStr">
        <is>
          <t>3</t>
        </is>
      </c>
      <c r="J16" s="2" t="inlineStr">
        <is>
          <t/>
        </is>
      </c>
      <c r="K16" t="inlineStr">
        <is>
          <t>mezinárodní koordinační platforma řízená Komisí zastupující Evropskou unii a ukrajinskou vládou, která má fungovat jako zastřešující strategický správní orgán odpovědný za schvalování plánu obnovy vypracovaného a prováděného Ukrajinou, a to za podpory správní kapacity a technické pomoci ze strany EU</t>
        </is>
      </c>
      <c r="L16" s="2" t="inlineStr">
        <is>
          <t>genopbygningsplatform for Ukraine</t>
        </is>
      </c>
      <c r="M16" s="2" t="inlineStr">
        <is>
          <t>3</t>
        </is>
      </c>
      <c r="N16" s="2" t="inlineStr">
        <is>
          <t/>
        </is>
      </c>
      <c r="O16" t="inlineStr">
        <is>
          <t>international koordineringsplatform, der ledes i fællesskab af Kommissionen og den ukrainske regering, og som vil fungere som et overordnet strategisk forvaltningsorgan, der vil være ansvarligt for at godkende en genopbygningsplan, der udarbejdes og gennemføres af Ukraine med administrativ kapacitetsstøtte og teknisk støtte fra EU</t>
        </is>
      </c>
      <c r="P16" s="2" t="inlineStr">
        <is>
          <t>Plattform für den Wiederaufbau der Ukraine</t>
        </is>
      </c>
      <c r="Q16" s="2" t="inlineStr">
        <is>
          <t>3</t>
        </is>
      </c>
      <c r="R16" s="2" t="inlineStr">
        <is>
          <t/>
        </is>
      </c>
      <c r="S16" t="inlineStr">
        <is>
          <t/>
        </is>
      </c>
      <c r="T16" s="2" t="inlineStr">
        <is>
          <t>πλατφόρμα για την ανασυγκρότηση της Ουκρανίας</t>
        </is>
      </c>
      <c r="U16" s="2" t="inlineStr">
        <is>
          <t>3</t>
        </is>
      </c>
      <c r="V16" s="2" t="inlineStr">
        <is>
          <t/>
        </is>
      </c>
      <c r="W16" t="inlineStr">
        <is>
          <t>διεθνής πλατφόρμα συντονισμού, υπό την κοινή ηγεσία της Επιτροπής και της ουκρανικής κυβέρνησης, η οποία θα λειτουργεί ως γενικό όργανο στρατηγικής διακυβέρνησης, υπεύθυνο για την έγκριση σχεδίου ανασυγκρότησης, το οποίο θα καταρτίσει και θα εφαρμόσει η Ουκρανία, με υποστήριξη διοικητικής ικανότητας και τεχνική βοήθεια από την ΕΕ</t>
        </is>
      </c>
      <c r="X16" s="2" t="inlineStr">
        <is>
          <t>Ukraine reconstruction platform</t>
        </is>
      </c>
      <c r="Y16" s="2" t="inlineStr">
        <is>
          <t>3</t>
        </is>
      </c>
      <c r="Z16" s="2" t="inlineStr">
        <is>
          <t/>
        </is>
      </c>
      <c r="AA16" t="inlineStr">
        <is>
          <t>international coordination platform, co-led by the Commission and the Ukrainian government, that would work as an overarching strategic governance body, responsible for endorsing a reconstruction plan, drawn up and implemented by Ukraine, with administrative capacity support and technical assistance by the EU</t>
        </is>
      </c>
      <c r="AB16" s="2" t="inlineStr">
        <is>
          <t>Plataforma de Reconstrucción de Ucrania</t>
        </is>
      </c>
      <c r="AC16" s="2" t="inlineStr">
        <is>
          <t>3</t>
        </is>
      </c>
      <c r="AD16" s="2" t="inlineStr">
        <is>
          <t/>
        </is>
      </c>
      <c r="AE16" t="inlineStr">
        <is>
          <t>Plataforma, codirigida por la Comisión Europea y el Gobierno ucraniano, que funcionará como órgano global de gobernanza estratégica responsable de aprobar un plan de reconstrucción, que formulará y ejecutará Ucrania con el apoyo administrativo y técnico de la UE.</t>
        </is>
      </c>
      <c r="AF16" s="2" t="inlineStr">
        <is>
          <t>Ukraina ülesehitusplatvorm</t>
        </is>
      </c>
      <c r="AG16" s="2" t="inlineStr">
        <is>
          <t>3</t>
        </is>
      </c>
      <c r="AH16" s="2" t="inlineStr">
        <is>
          <t/>
        </is>
      </c>
      <c r="AI16" t="inlineStr">
        <is>
          <t>rahvusvaheline koordineerimisplatvorm, mida juhiksid üheskoos komisjon, kes esindab Euroopa Liitu ja Ukraina valitsus ning mille ülesanne on kinnitada ülesehituskava, mille on koostanud ja viib ellu Ukraina, kes saab selleks ELilt haldussuutlikkustoetust ja tehnilist abi</t>
        </is>
      </c>
      <c r="AJ16" s="2" t="inlineStr">
        <is>
          <t>Ukrainan jälleenrakennusfoorumi</t>
        </is>
      </c>
      <c r="AK16" s="2" t="inlineStr">
        <is>
          <t>3</t>
        </is>
      </c>
      <c r="AL16" s="2" t="inlineStr">
        <is>
          <t/>
        </is>
      </c>
      <c r="AM16" t="inlineStr">
        <is>
          <t>kansainvälinen koordinointifoorumi, jota johtaisivat Euroopan unionia edustava komissio ja Ukrainan hallitus yhdessä, jolle EU antaisi hallinnollista tukea ja teknistä apua, joka vastaisi Ukrainan laatiman ja toteuttaman jälleenrakennussuunnitelman vahvistamisesta ja joka kokoaisi yhteen tukea antavat kumppanit ja järjestöt, mukaan lukien EU:n jäsenmaat, muut kahden- ja monenväliset kumppanit ja kansainväliset rahoituslaitokset</t>
        </is>
      </c>
      <c r="AN16" s="2" t="inlineStr">
        <is>
          <t>plateforme de reconstruction de l'Ukraine</t>
        </is>
      </c>
      <c r="AO16" s="2" t="inlineStr">
        <is>
          <t>3</t>
        </is>
      </c>
      <c r="AP16" s="2" t="inlineStr">
        <is>
          <t/>
        </is>
      </c>
      <c r="AQ16" t="inlineStr">
        <is>
          <t>plateforme de coordination internationale codirigée par la Commission en tant que représentante de l'Union européenne et par le gouvernement ukrainien, qui ferait office d'organe de gouvernance stratégique globale, chargé d'approuver un plan de reconstruction élaboré et mis en œuvre par l'Ukraine, avec le soutien administratif et l'assistance technique de l'UE</t>
        </is>
      </c>
      <c r="AR16" s="2" t="inlineStr">
        <is>
          <t>ardán atógála don Úcráin</t>
        </is>
      </c>
      <c r="AS16" s="2" t="inlineStr">
        <is>
          <t>3</t>
        </is>
      </c>
      <c r="AT16" s="2" t="inlineStr">
        <is>
          <t/>
        </is>
      </c>
      <c r="AU16" t="inlineStr">
        <is>
          <t/>
        </is>
      </c>
      <c r="AV16" s="2" t="inlineStr">
        <is>
          <t>Platforma za obnovu Ukrajine</t>
        </is>
      </c>
      <c r="AW16" s="2" t="inlineStr">
        <is>
          <t>3</t>
        </is>
      </c>
      <c r="AX16" s="2" t="inlineStr">
        <is>
          <t/>
        </is>
      </c>
      <c r="AY16" t="inlineStr">
        <is>
          <t/>
        </is>
      </c>
      <c r="AZ16" s="2" t="inlineStr">
        <is>
          <t>az Ukrajna újjáépítését célzó platform</t>
        </is>
      </c>
      <c r="BA16" s="2" t="inlineStr">
        <is>
          <t>3</t>
        </is>
      </c>
      <c r="BB16" s="2" t="inlineStr">
        <is>
          <t/>
        </is>
      </c>
      <c r="BC16" t="inlineStr">
        <is>
          <t>az Európai Bizottság és az ukrán kormány által közösen irányított nemzetközi koordinációs platform, amely olyan átfogó stratégiai irányítási szervként működne, amelynek feladata az EU adminisztratív kapacitási támogatásával és technikai segítségnyújtásával Ukrajna által kidolgozandó és végrehajtandó újjáépítési terv jóváhagyása</t>
        </is>
      </c>
      <c r="BD16" s="2" t="inlineStr">
        <is>
          <t>piattaforma per la ricostruzione dell'Ucraina</t>
        </is>
      </c>
      <c r="BE16" s="2" t="inlineStr">
        <is>
          <t>3</t>
        </is>
      </c>
      <c r="BF16" s="2" t="inlineStr">
        <is>
          <t/>
        </is>
      </c>
      <c r="BG16" t="inlineStr">
        <is>
          <t>piattaforma di
coordinamento internazionale sotto la guida congiunta della Commissione che fungerebbe
da organismo di governance generale incaricato di sottoscrivere un piano di
ricostruzione elaborato e attuato dall'Ucraina, cui l'UE fornirebbe un sostegno
in termini di capacità amministrativa e assistenza tecnica</t>
        </is>
      </c>
      <c r="BH16" s="2" t="inlineStr">
        <is>
          <t>Ukrainos atstatymo platforma</t>
        </is>
      </c>
      <c r="BI16" s="2" t="inlineStr">
        <is>
          <t>3</t>
        </is>
      </c>
      <c r="BJ16" s="2" t="inlineStr">
        <is>
          <t/>
        </is>
      </c>
      <c r="BK16" t="inlineStr">
        <is>
          <t/>
        </is>
      </c>
      <c r="BL16" s="2" t="inlineStr">
        <is>
          <t>Ukrainas atjaunošanas platforma</t>
        </is>
      </c>
      <c r="BM16" s="2" t="inlineStr">
        <is>
          <t>3</t>
        </is>
      </c>
      <c r="BN16" s="2" t="inlineStr">
        <is>
          <t/>
        </is>
      </c>
      <c r="BO16" t="inlineStr">
        <is>
          <t/>
        </is>
      </c>
      <c r="BP16" s="2" t="inlineStr">
        <is>
          <t>Pjattaforma ta' Rikostruzzjoni tal-Ukrajna</t>
        </is>
      </c>
      <c r="BQ16" s="2" t="inlineStr">
        <is>
          <t>3</t>
        </is>
      </c>
      <c r="BR16" s="2" t="inlineStr">
        <is>
          <t/>
        </is>
      </c>
      <c r="BS16" t="inlineStr">
        <is>
          <t>pjattaforma ta' koordinazzjoni internazzjonali&lt;strong&gt;,&lt;/strong&gt; immexxija b'mod konġunt mill-Kummissjoni li tirrappreżenta lill-Unjoni Ewropea u mill-gvern Ukren, tkun taġixxi bħala korp ta' governanza strateġika ġenerali, responsabbli għall-approvazzjoni ta' pjan ta' rikostruzzjoni, imfassal u implimentat mill-Ukraina, b'appoġġ ta' kapaċità amministrattiva u assistenza teknika mill-UE</t>
        </is>
      </c>
      <c r="BT16" s="2" t="inlineStr">
        <is>
          <t>platform voor de wederopbouw van Oekraïne</t>
        </is>
      </c>
      <c r="BU16" s="2" t="inlineStr">
        <is>
          <t>3</t>
        </is>
      </c>
      <c r="BV16" s="2" t="inlineStr">
        <is>
          <t/>
        </is>
      </c>
      <c r="BW16" t="inlineStr">
        <is>
          <t/>
        </is>
      </c>
      <c r="BX16" s="2" t="inlineStr">
        <is>
          <t>platforma na rzecz odbudowy Ukrainy</t>
        </is>
      </c>
      <c r="BY16" s="2" t="inlineStr">
        <is>
          <t>3</t>
        </is>
      </c>
      <c r="BZ16" s="2" t="inlineStr">
        <is>
          <t/>
        </is>
      </c>
      <c r="CA16" t="inlineStr">
        <is>
          <t>międzynarodowa platforma koordynacyjna, prowadzona wspólnie przez Komisję i rząd Ukrainy, funkcjonująca jako nadrzędny, strategiczny organ zarządzający, odpowiedzialny za zatwierdzenie planu odbudowy opracowanego i wdrażanego przez Ukrainę, przy wsparciu technicznym i administracyjnym ze strony UE</t>
        </is>
      </c>
      <c r="CB16" s="2" t="inlineStr">
        <is>
          <t>Plataforma de Reconstrução da Ucrânia</t>
        </is>
      </c>
      <c r="CC16" s="2" t="inlineStr">
        <is>
          <t>3</t>
        </is>
      </c>
      <c r="CD16" s="2" t="inlineStr">
        <is>
          <t/>
        </is>
      </c>
      <c r="CE16" t="inlineStr">
        <is>
          <t>Plataforma de coordenação internacional coliderada pela Comissão Europeia, em representação da União Europeia, e pelo Governo ucraniano, que funcionará como um organismo de cúpula para a governação estratégica e que será responsável pela aprovação de um plano de reconstrução, elaborado e executado pela Ucrânia, com apoio à capacidade administrativa e assistência técnica da UE.</t>
        </is>
      </c>
      <c r="CF16" s="2" t="inlineStr">
        <is>
          <t>platforma pentru reconstrucția Ucrainei</t>
        </is>
      </c>
      <c r="CG16" s="2" t="inlineStr">
        <is>
          <t>3</t>
        </is>
      </c>
      <c r="CH16" s="2" t="inlineStr">
        <is>
          <t/>
        </is>
      </c>
      <c r="CI16" t="inlineStr">
        <is>
          <t>platformă de coordonare internațională, gestionată în comun de Comisie și de guvernul Ucrainei, care va funcționa ca organism 
supraierarhic de guvernanță strategică, responsabil cu aprobarea unui 
plan de reconstrucție elaborat și pus în aplicare de Ucraina, căreia UE 
îi va furniza sprijin sub formă de capacități administrative și de 
asistență tehnică</t>
        </is>
      </c>
      <c r="CJ16" s="2" t="inlineStr">
        <is>
          <t>platforma pre obnovu Ukrajiny</t>
        </is>
      </c>
      <c r="CK16" s="2" t="inlineStr">
        <is>
          <t>3</t>
        </is>
      </c>
      <c r="CL16" s="2" t="inlineStr">
        <is>
          <t/>
        </is>
      </c>
      <c r="CM16" t="inlineStr">
        <is>
          <t>platforma pod spoločným vedením Komisie zastupujúcej EÚ a ukrajinskej vlády, plniaca úlohu strategického riadiaceho orgánu zodpovedného za schválenie plánu obnovy, ktorý vypracovala a vykonáva Ukrajina s podporou administratívnych kapacít a technickou pomocou EÚ</t>
        </is>
      </c>
      <c r="CN16" s="2" t="inlineStr">
        <is>
          <t>platforma za obnovo Ukrajine</t>
        </is>
      </c>
      <c r="CO16" s="2" t="inlineStr">
        <is>
          <t>3</t>
        </is>
      </c>
      <c r="CP16" s="2" t="inlineStr">
        <is>
          <t/>
        </is>
      </c>
      <c r="CQ16" t="inlineStr">
        <is>
          <t/>
        </is>
      </c>
      <c r="CR16" s="2" t="inlineStr">
        <is>
          <t>Ukrainas återuppbyggnadsplattform|
återuppbyggnadsplattform för Ukraina</t>
        </is>
      </c>
      <c r="CS16" s="2" t="inlineStr">
        <is>
          <t>3|
3</t>
        </is>
      </c>
      <c r="CT16" s="2" t="inlineStr">
        <is>
          <t xml:space="preserve">|
</t>
        </is>
      </c>
      <c r="CU16" t="inlineStr">
        <is>
          <t/>
        </is>
      </c>
    </row>
    <row r="17">
      <c r="A17" s="1" t="str">
        <f>HYPERLINK("https://iate.europa.eu/entry/result/3628091/all", "3628091")</f>
        <v>3628091</v>
      </c>
      <c r="B17" t="inlineStr">
        <is>
          <t>BUSINESS AND COMPETITION;TRADE;INTERNATIONAL RELATIONS</t>
        </is>
      </c>
      <c r="C17" t="inlineStr">
        <is>
          <t>BUSINESS AND COMPETITION|legal form of organisations|organisation|consortium;TRADE|trade policy|public contract;INTERNATIONAL RELATIONS|defence|defence policy|European defence policy</t>
        </is>
      </c>
      <c r="D17" t="inlineStr">
        <is>
          <t/>
        </is>
      </c>
      <c r="E17" t="inlineStr">
        <is>
          <t/>
        </is>
      </c>
      <c r="F17" t="inlineStr">
        <is>
          <t/>
        </is>
      </c>
      <c r="G17" t="inlineStr">
        <is>
          <t/>
        </is>
      </c>
      <c r="H17" s="2" t="inlineStr">
        <is>
          <t>konsorcium evropských obranných schopností|
EDCC</t>
        </is>
      </c>
      <c r="I17" s="2" t="inlineStr">
        <is>
          <t>3|
3</t>
        </is>
      </c>
      <c r="J17" s="2" t="inlineStr">
        <is>
          <t xml:space="preserve">|
</t>
        </is>
      </c>
      <c r="K17" t="inlineStr">
        <is>
          <t>konsoricum, jež pro potřeby zúčastněných členských států EU pořizuje obranné schopnosti, které jsou v rámci EU vyvíjeny na základě vzájemné spolupráce a jsou osvobozeny od DPH</t>
        </is>
      </c>
      <c r="L17" s="2" t="inlineStr">
        <is>
          <t>europæisk forsvarskapacitetskonsortium|
EDCC</t>
        </is>
      </c>
      <c r="M17" s="2" t="inlineStr">
        <is>
          <t>3|
3</t>
        </is>
      </c>
      <c r="N17" s="2" t="inlineStr">
        <is>
          <t xml:space="preserve">|
</t>
        </is>
      </c>
      <c r="O17" t="inlineStr">
        <is>
          <t>konsortium, inden for hvis rammer de deltagende EU-medlemsstater i fællesskab kan indkøbe forsvarskapaciteter, der udvikles på en samarbejdsbaseret måde i EU, og som er fritaget for moms</t>
        </is>
      </c>
      <c r="P17" s="2" t="inlineStr">
        <is>
          <t>Europäisches Konsortium für Verteidigungsfähigkeiten|
EDCC</t>
        </is>
      </c>
      <c r="Q17" s="2" t="inlineStr">
        <is>
          <t>3|
3</t>
        </is>
      </c>
      <c r="R17" s="2" t="inlineStr">
        <is>
          <t xml:space="preserve">|
</t>
        </is>
      </c>
      <c r="S17" t="inlineStr">
        <is>
          <t>Konsortium, durch das die Mitgliedstaaten gemeinsam Verteidigungsfähigkeiten beschaffen können, die in der EU im Geiste der Zusammenarbeit entwickelt werden und für eine Mehrwertsteuerbefreiung infrage kommen</t>
        </is>
      </c>
      <c r="T17" s="2" t="inlineStr">
        <is>
          <t>Ευρωπαϊκή Κοινοπραξία Αμυντικών Δυνατοτήτων|
EDCC</t>
        </is>
      </c>
      <c r="U17" s="2" t="inlineStr">
        <is>
          <t>3|
3</t>
        </is>
      </c>
      <c r="V17" s="2" t="inlineStr">
        <is>
          <t xml:space="preserve">|
</t>
        </is>
      </c>
      <c r="W17" t="inlineStr">
        <is>
          <t>σχεδιαζόμενη κοινοπραξία στο πλαίσιο της οποίας τα συμμετέχοντα κράτη μέλη θα προμηθεύονται από κοινού αμυντικές δυνατότητες που αναπτύσσονται με συνεργατικό τρόπο εντός της ΕΕ και θα επωφελούνται από απαλλαγή από τον ΦΠΑ</t>
        </is>
      </c>
      <c r="X17" s="2" t="inlineStr">
        <is>
          <t>EDCC|
European Defence Capability Consortia|
European Defence Capability Consortium</t>
        </is>
      </c>
      <c r="Y17" s="2" t="inlineStr">
        <is>
          <t>3|
1|
3</t>
        </is>
      </c>
      <c r="Z17" s="2" t="inlineStr">
        <is>
          <t xml:space="preserve">|
|
</t>
        </is>
      </c>
      <c r="AA17" t="inlineStr">
        <is>
          <t>consortium through which participating
Member States can jointly procure defence capabilities developed in a collaborative
way within the EU and benefit from a VAT exemption</t>
        </is>
      </c>
      <c r="AB17" s="2" t="inlineStr">
        <is>
          <t>consorcio para las capacidades de defensa europeas</t>
        </is>
      </c>
      <c r="AC17" s="2" t="inlineStr">
        <is>
          <t>3</t>
        </is>
      </c>
      <c r="AD17" s="2" t="inlineStr">
        <is>
          <t/>
        </is>
      </c>
      <c r="AE17" t="inlineStr">
        <is>
          <t>Consorcio a través del cual los Estados miembros adquirirán de manera conjunta capacidades de defensa desarrolladas de forma colaborativa en la UE y se beneficiarán de una exención del IVA.</t>
        </is>
      </c>
      <c r="AF17" s="2" t="inlineStr">
        <is>
          <t>Euroopa kaitsevõime konsortsium</t>
        </is>
      </c>
      <c r="AG17" s="2" t="inlineStr">
        <is>
          <t>3</t>
        </is>
      </c>
      <c r="AH17" s="2" t="inlineStr">
        <is>
          <t/>
        </is>
      </c>
      <c r="AI17" t="inlineStr">
        <is>
          <t>kavandatav konsortsium, mille raames hangivad liikmesriigid osalevatele liikmesriikidele kasutamiseks ühiselt kaitsevõimeid, mis on välja töötatud ELis riikidevahelises koostöös ja mille suhtes kohaldatakse käibemaksuvabastust</t>
        </is>
      </c>
      <c r="AJ17" s="2" t="inlineStr">
        <is>
          <t>EDCC|
Euroopan puolustusvoimavarakonsortio</t>
        </is>
      </c>
      <c r="AK17" s="2" t="inlineStr">
        <is>
          <t>3|
3</t>
        </is>
      </c>
      <c r="AL17" s="2" t="inlineStr">
        <is>
          <t xml:space="preserve">|
</t>
        </is>
      </c>
      <c r="AM17" t="inlineStr">
        <is>
          <t>suunniteltu konsortio, jonka puitteissa EU-maat hankkivat yhdessä osallistuvien EU-maiden käyttöön puolustusvoimavaroja, joita kehitetään yhteistyössä EU:ssa ja joihin sovelletaan arvonlisäverovapautusta</t>
        </is>
      </c>
      <c r="AN17" s="2" t="inlineStr">
        <is>
          <t>CCED|
consortium pour les capacités européennes de défense</t>
        </is>
      </c>
      <c r="AO17" s="2" t="inlineStr">
        <is>
          <t>3|
3</t>
        </is>
      </c>
      <c r="AP17" s="2" t="inlineStr">
        <is>
          <t xml:space="preserve">|
</t>
        </is>
      </c>
      <c r="AQ17" t="inlineStr">
        <is>
          <t>consortium constitué des États membres de l'Union européenne et qui permet à ceux-ci d'acquérir conjointement des capacités de défense développées de manière collaborative au sein de l'UE et qui bénéficieraient d'une exonération de la TVA</t>
        </is>
      </c>
      <c r="AR17" t="inlineStr">
        <is>
          <t/>
        </is>
      </c>
      <c r="AS17" t="inlineStr">
        <is>
          <t/>
        </is>
      </c>
      <c r="AT17" t="inlineStr">
        <is>
          <t/>
        </is>
      </c>
      <c r="AU17" t="inlineStr">
        <is>
          <t/>
        </is>
      </c>
      <c r="AV17" s="2" t="inlineStr">
        <is>
          <t>konzorcij za europske obrambene kapacitete</t>
        </is>
      </c>
      <c r="AW17" s="2" t="inlineStr">
        <is>
          <t>3</t>
        </is>
      </c>
      <c r="AX17" s="2" t="inlineStr">
        <is>
          <t/>
        </is>
      </c>
      <c r="AY17" t="inlineStr">
        <is>
          <t/>
        </is>
      </c>
      <c r="AZ17" s="2" t="inlineStr">
        <is>
          <t>az európai védelmi képességekkel foglalkozó konzorcium|
EDCC</t>
        </is>
      </c>
      <c r="BA17" s="2" t="inlineStr">
        <is>
          <t>3|
3</t>
        </is>
      </c>
      <c r="BB17" s="2" t="inlineStr">
        <is>
          <t xml:space="preserve">|
</t>
        </is>
      </c>
      <c r="BC17" t="inlineStr">
        <is>
          <t>tervezett konzorcium, amelyen belül a tagállamok közösen szerzik majd be – a részt vevő tagállamok általi felhasználásra – az uniós együttműködés keretében kifejlesztett védelmi képességeket, valamint mentesülni fognak a héa megfizetése alól</t>
        </is>
      </c>
      <c r="BD17" s="2" t="inlineStr">
        <is>
          <t>consorzio europeo per la capacità di difesa|
EDCC</t>
        </is>
      </c>
      <c r="BE17" s="2" t="inlineStr">
        <is>
          <t>3|
3</t>
        </is>
      </c>
      <c r="BF17" s="2" t="inlineStr">
        <is>
          <t xml:space="preserve">|
</t>
        </is>
      </c>
      <c r="BG17" t="inlineStr">
        <is>
          <t>consorzio proposto,
nel quale gli Stati membri acquisiranno congiuntamente capacità di difesa
sviluppate in modo collaborativo all'interno dell'UE e destinate all'uso da
parte degli Stati membri partecipanti e beneficeranno di un'esenzione dall’IVA</t>
        </is>
      </c>
      <c r="BH17" s="2" t="inlineStr">
        <is>
          <t>EGPK|
Europos gynybos pajėgumų konsorciumas</t>
        </is>
      </c>
      <c r="BI17" s="2" t="inlineStr">
        <is>
          <t>3|
3</t>
        </is>
      </c>
      <c r="BJ17" s="2" t="inlineStr">
        <is>
          <t xml:space="preserve">|
</t>
        </is>
      </c>
      <c r="BK17" t="inlineStr">
        <is>
          <t/>
        </is>
      </c>
      <c r="BL17" t="inlineStr">
        <is>
          <t/>
        </is>
      </c>
      <c r="BM17" t="inlineStr">
        <is>
          <t/>
        </is>
      </c>
      <c r="BN17" t="inlineStr">
        <is>
          <t/>
        </is>
      </c>
      <c r="BO17" t="inlineStr">
        <is>
          <t/>
        </is>
      </c>
      <c r="BP17" s="2" t="inlineStr">
        <is>
          <t>Konsorzju Ewropew għall-Kapaċità tad-Difiża</t>
        </is>
      </c>
      <c r="BQ17" s="2" t="inlineStr">
        <is>
          <t>3</t>
        </is>
      </c>
      <c r="BR17" s="2" t="inlineStr">
        <is>
          <t/>
        </is>
      </c>
      <c r="BS17" t="inlineStr">
        <is>
          <t>konsorzju għall-akkwist konġunt ta' kapaċitjiet tad-difiża, żviluppati b'mod kollaborattiv, fi ħdan l-Unjoni Ewropea, u eżenti mill-VAT</t>
        </is>
      </c>
      <c r="BT17" t="inlineStr">
        <is>
          <t/>
        </is>
      </c>
      <c r="BU17" t="inlineStr">
        <is>
          <t/>
        </is>
      </c>
      <c r="BV17" t="inlineStr">
        <is>
          <t/>
        </is>
      </c>
      <c r="BW17" t="inlineStr">
        <is>
          <t/>
        </is>
      </c>
      <c r="BX17" s="2" t="inlineStr">
        <is>
          <t>EDCC|
Europejskie Konsorcjum na rzecz Zdolności Obronnych</t>
        </is>
      </c>
      <c r="BY17" s="2" t="inlineStr">
        <is>
          <t>3|
3</t>
        </is>
      </c>
      <c r="BZ17" s="2" t="inlineStr">
        <is>
          <t xml:space="preserve">|
</t>
        </is>
      </c>
      <c r="CA17" t="inlineStr">
        <is>
          <t>konsorcjum, w ramach którego uczestniczące w nim państwa członkowskie mogą wspólnie zamawiac zdolności obronne rozwijane w obrębie UE w sposób oparty na współpracy i korzystać ze zwolnienia z VAT w tym zakresie</t>
        </is>
      </c>
      <c r="CB17" s="2" t="inlineStr">
        <is>
          <t>CCED|
Consórcio Europeu de Capacidades de Defesa</t>
        </is>
      </c>
      <c r="CC17" s="2" t="inlineStr">
        <is>
          <t>3|
3</t>
        </is>
      </c>
      <c r="CD17" s="2" t="inlineStr">
        <is>
          <t xml:space="preserve">|
</t>
        </is>
      </c>
      <c r="CE17" t="inlineStr">
        <is>
          <t>Consórcio formado entre Estados-Membros da União Europeia com o objetivo de permitir aos Estados-Membros participantes a aquisição conjunta de capacidades de defesa desenvolvidas de forma colaborativa na UE beneficiando de uma isenção de imposto sobre o valor acrescentado (IVA).</t>
        </is>
      </c>
      <c r="CF17" s="2" t="inlineStr">
        <is>
          <t>EDCC|
consorțiu european de capabilități de apărare</t>
        </is>
      </c>
      <c r="CG17" s="2" t="inlineStr">
        <is>
          <t>3|
3</t>
        </is>
      </c>
      <c r="CH17" s="2" t="inlineStr">
        <is>
          <t xml:space="preserve">|
</t>
        </is>
      </c>
      <c r="CI17" t="inlineStr">
        <is>
          <t>consorțiu în cadrul căruia statele membre vor achiziționa în comun, pentru uzul
 statelor membre participante, capabilități de apărare care sunt 
dezvoltate în colaborare în cadrul UE și care vor beneficia de o scutire
 de TVA</t>
        </is>
      </c>
      <c r="CJ17" s="2" t="inlineStr">
        <is>
          <t>konzorcium pre európske obranné spôsobilosti|
EDCC</t>
        </is>
      </c>
      <c r="CK17" s="2" t="inlineStr">
        <is>
          <t>3|
3</t>
        </is>
      </c>
      <c r="CL17" s="2" t="inlineStr">
        <is>
          <t xml:space="preserve">|
</t>
        </is>
      </c>
      <c r="CM17" t="inlineStr">
        <is>
          <t>konzorcium, ktoré pre potreby zúčastnených členských štátov spoločne obstaráva obranné spôsobilosti, ktoré sú v rámci EÚ vyvíjané na základe vzájomnej spolupráce a ktoré sú oslobodené od DPH</t>
        </is>
      </c>
      <c r="CN17" s="2" t="inlineStr">
        <is>
          <t>konzorcij za evropske obrambne zmogljivosti</t>
        </is>
      </c>
      <c r="CO17" s="2" t="inlineStr">
        <is>
          <t>3</t>
        </is>
      </c>
      <c r="CP17" s="2" t="inlineStr">
        <is>
          <t/>
        </is>
      </c>
      <c r="CQ17" t="inlineStr">
        <is>
          <t/>
        </is>
      </c>
      <c r="CR17" s="2" t="inlineStr">
        <is>
          <t>europeiskt konsortium för försvarskapacitet</t>
        </is>
      </c>
      <c r="CS17" s="2" t="inlineStr">
        <is>
          <t>3</t>
        </is>
      </c>
      <c r="CT17" s="2" t="inlineStr">
        <is>
          <t/>
        </is>
      </c>
      <c r="CU17" t="inlineStr">
        <is>
          <t/>
        </is>
      </c>
    </row>
    <row r="18">
      <c r="A18" s="1" t="str">
        <f>HYPERLINK("https://iate.europa.eu/entry/result/3628090/all", "3628090")</f>
        <v>3628090</v>
      </c>
      <c r="B18" t="inlineStr">
        <is>
          <t>INTERNATIONAL RELATIONS</t>
        </is>
      </c>
      <c r="C18" t="inlineStr">
        <is>
          <t>INTERNATIONAL RELATIONS|defence|defence policy|European defence policy</t>
        </is>
      </c>
      <c r="D18" s="2" t="inlineStr">
        <is>
          <t>ЕИПО|
Европейска инвестиционна програма в областта на отбраната</t>
        </is>
      </c>
      <c r="E18" s="2" t="inlineStr">
        <is>
          <t>3|
3</t>
        </is>
      </c>
      <c r="F18" s="2" t="inlineStr">
        <is>
          <t xml:space="preserve">|
</t>
        </is>
      </c>
      <c r="G18" t="inlineStr">
        <is>
          <t/>
        </is>
      </c>
      <c r="H18" s="2" t="inlineStr">
        <is>
          <t>Evropský program investic do obrany|
EDIP</t>
        </is>
      </c>
      <c r="I18" s="2" t="inlineStr">
        <is>
          <t>3|
3</t>
        </is>
      </c>
      <c r="J18" s="2" t="inlineStr">
        <is>
          <t xml:space="preserve">|
</t>
        </is>
      </c>
      <c r="K18" t="inlineStr">
        <is>
          <t>plánovaný program EU, v němž mají být stanoveny podmínky pro to, aby členské státy EU mohly vytvořit &lt;a href="https://iate.europa.eu/entry/result/3628091/cs" target="_blank"&gt;konsorcium evropských obranných schopností&lt;/a&gt;</t>
        </is>
      </c>
      <c r="L18" s="2" t="inlineStr">
        <is>
          <t>europæisk program for forsvarsinvesteringer|
EDIP</t>
        </is>
      </c>
      <c r="M18" s="2" t="inlineStr">
        <is>
          <t>3|
3</t>
        </is>
      </c>
      <c r="N18" s="2" t="inlineStr">
        <is>
          <t xml:space="preserve">|
</t>
        </is>
      </c>
      <c r="O18" t="inlineStr">
        <is>
          <t>planlagt EU-program, der fastlægger betingelserne for, at EU-landene kan danne &lt;a href="https://iate.europa.eu/entry/result/3628091/da" target="_blank"&gt;europæiske forsvarskapacitetskonsortier (EDCC)&lt;/a&gt;, inden for hvis rammer EU-landene til brug for de deltagende EU-lande i fællesskab vil indkøbe forsvarskapaciteter, der udvikles på en samarbejdsbaseret måde i EU, og som vil blive fritaget for moms</t>
        </is>
      </c>
      <c r="P18" s="2" t="inlineStr">
        <is>
          <t>EDIP|
Programm für Europäische Verteidigungsinvestitionen</t>
        </is>
      </c>
      <c r="Q18" s="2" t="inlineStr">
        <is>
          <t>3|
3</t>
        </is>
      </c>
      <c r="R18" s="2" t="inlineStr">
        <is>
          <t>|
proposed</t>
        </is>
      </c>
      <c r="S18" t="inlineStr">
        <is>
          <t/>
        </is>
      </c>
      <c r="T18" s="2" t="inlineStr">
        <is>
          <t>ευρωπαϊκό επενδυτικό πρόγραμμα στον τομέα της άμυνας|
EDIP</t>
        </is>
      </c>
      <c r="U18" s="2" t="inlineStr">
        <is>
          <t>3|
3</t>
        </is>
      </c>
      <c r="V18" s="2" t="inlineStr">
        <is>
          <t xml:space="preserve">|
</t>
        </is>
      </c>
      <c r="W18" t="inlineStr">
        <is>
          <t>σχεδιαζόμενο πρόγραμμα της ΕΕ που καθορίζει τις προϋποθέσεις και τα κριτήρια για τη σύσταση κοινοπραξιών από τα κράτη μέλη που θα χαρακτηρίζονται ως &lt;a href="https://iate.europa.eu/entry/result/3628091/en-el" target="_blank"&gt;Ευρωπαϊκή Κοινοπραξία Αμυντικών Δυνατοτήτων&lt;/a&gt; (EDCC) και οι οποίες θα προμηθεύονται από κοινού, προς χρήση από τα συμμετέχοντα κράτη μέλη, αμυντικό εξοπλισμό που αναπτύσσεται με συνεργατικό τρόπο εντός της ΕΕ και θα επωφελούνται από απαλλαγή από τον ΦΠΑ</t>
        </is>
      </c>
      <c r="X18" s="2" t="inlineStr">
        <is>
          <t>European Defence Investment Programme|
EDIP</t>
        </is>
      </c>
      <c r="Y18" s="2" t="inlineStr">
        <is>
          <t>3|
3</t>
        </is>
      </c>
      <c r="Z18" s="2" t="inlineStr">
        <is>
          <t xml:space="preserve">|
</t>
        </is>
      </c>
      <c r="AA18" t="inlineStr">
        <is>
          <t>planned EU programme establishing the conditions
and criteria for Member States to form consortia that qualify as a &lt;a href="https://iate.europa.eu/entry/result/3628091/en" target="_blank"&gt;European Defence Capability Consortium&lt;/a&gt;
(EDCC) that will jointly procure, for the use of participating Member
States, defence capabilities that are developed in a collaborative way within
the EU and benefit from a VAT exemption</t>
        </is>
      </c>
      <c r="AB18" s="2" t="inlineStr">
        <is>
          <t>Programa Europeo de Inversión en Defensa</t>
        </is>
      </c>
      <c r="AC18" s="2" t="inlineStr">
        <is>
          <t>3</t>
        </is>
      </c>
      <c r="AD18" s="2" t="inlineStr">
        <is>
          <t/>
        </is>
      </c>
      <c r="AE18" t="inlineStr">
        <is>
          <t>Programa que la Comisión Europea prevé proponer en el tercer trimestre de 2022 que establecerá las condiciones para que los Estados miembros creen &lt;a href="https://iate.europa.eu/entry/result/3628091/es" target="_blank"&gt;consorcios para las capacidades de defensa europeas&lt;/a&gt;, en cuyo marco adquirirán de manera conjunta, para uso de los Estados miembros participantes, capacidades de defensa desarrolladas de forma colaborativa en la UE, y se beneficiarán de una exención del IVA.</t>
        </is>
      </c>
      <c r="AF18" s="2" t="inlineStr">
        <is>
          <t>Euroopa kaitseinvesteeringute programm</t>
        </is>
      </c>
      <c r="AG18" s="2" t="inlineStr">
        <is>
          <t>3</t>
        </is>
      </c>
      <c r="AH18" s="2" t="inlineStr">
        <is>
          <t/>
        </is>
      </c>
      <c r="AI18" t="inlineStr">
        <is>
          <t>kavandata ELi programm, millega sätestatakse liikmesriikide jaoks tingimused ja kriteeriumid selliste konsortsiumide asutamiseks, mis kvalifitseeruks&lt;a href="https://iate.europa.eu/entry/result/3628091/et" target="_blank"&gt; Euroopa kaitsevõime konsortsiumiks&lt;/a&gt;</t>
        </is>
      </c>
      <c r="AJ18" s="2" t="inlineStr">
        <is>
          <t>EDIP|
Euroopan puolustusalan investointiohjelma</t>
        </is>
      </c>
      <c r="AK18" s="2" t="inlineStr">
        <is>
          <t>3|
3</t>
        </is>
      </c>
      <c r="AL18" s="2" t="inlineStr">
        <is>
          <t xml:space="preserve">|
</t>
        </is>
      </c>
      <c r="AM18" t="inlineStr">
        <is>
          <t>suunnitteilla oleva EU:n ohjelma, jossa vahvistetaan edellytykset, joiden täyttyessä EU-maat voivat muodostaa &lt;a href="https://iate.europa.eu/entry/result/3628091/fi" target="_blank"&gt;Euroopan puolustusvoimavarakonsortioita&lt;time datetime="24.5.2022"&gt; (24.5.2022)&lt;/time&gt;&lt;/a&gt; (EDCC), joiden puitteissa EU-maat hankkivat yhdessä osallistuvien EU-maiden käyttöön puolustusvoimavaroja, joita kehitetään yhteistyössä EU:ssa ja joihin sovelletaan arvonlisäverovapautusta</t>
        </is>
      </c>
      <c r="AN18" s="2" t="inlineStr">
        <is>
          <t>programme européen d'investissement dans le domaine de la défense</t>
        </is>
      </c>
      <c r="AO18" s="2" t="inlineStr">
        <is>
          <t>3</t>
        </is>
      </c>
      <c r="AP18" s="2" t="inlineStr">
        <is>
          <t/>
        </is>
      </c>
      <c r="AQ18" t="inlineStr">
        <is>
          <t>programme envisagé par l'UE définissant les conditions et les critères nécessaires à la constitution d'un &lt;a href="https://iate.europa.eu/entry/result/3628091/fr" target="_blank"&gt;consortium pour les capacités européennes de défense&lt;/a&gt; au sein duquel les États membres acquerront conjointement, pour l'usage des États membres participants, des capacités de défense développées de manière collaborative au sein de l'UE et qui bénéficieraient d'une exonération de la TVA</t>
        </is>
      </c>
      <c r="AR18" s="2" t="inlineStr">
        <is>
          <t>Clár Eorpach Infheistíochta um Chosaint</t>
        </is>
      </c>
      <c r="AS18" s="2" t="inlineStr">
        <is>
          <t>3</t>
        </is>
      </c>
      <c r="AT18" s="2" t="inlineStr">
        <is>
          <t/>
        </is>
      </c>
      <c r="AU18" t="inlineStr">
        <is>
          <t/>
        </is>
      </c>
      <c r="AV18" s="2" t="inlineStr">
        <is>
          <t>europski program ulaganja u obranu</t>
        </is>
      </c>
      <c r="AW18" s="2" t="inlineStr">
        <is>
          <t>3</t>
        </is>
      </c>
      <c r="AX18" s="2" t="inlineStr">
        <is>
          <t/>
        </is>
      </c>
      <c r="AY18" t="inlineStr">
        <is>
          <t/>
        </is>
      </c>
      <c r="AZ18" s="2" t="inlineStr">
        <is>
          <t>európai védelmi beruházási program</t>
        </is>
      </c>
      <c r="BA18" s="2" t="inlineStr">
        <is>
          <t>3</t>
        </is>
      </c>
      <c r="BB18" s="2" t="inlineStr">
        <is>
          <t/>
        </is>
      </c>
      <c r="BC18" t="inlineStr">
        <is>
          <t>az Unió által tervezett program, amely meghatározza azokat a feltételeket, amelyek mellett a tagállamok &lt;a href="https://iate.europa.eu/entry/result/3628091/all" target="_blank"&gt;európai védelmi képességekkel foglalkozó konzorciumokat (EDCC)&lt;/a&gt; hozhatnak létre: ezeken belül a tagállamok közösen szerzik majd be – a részt vevő tagállamok általi felhasználásra – az uniós együttműködés keretében kifejlesztett védelmi képességeket, valamint mentesülni fognak a héa megfizetése alól</t>
        </is>
      </c>
      <c r="BD18" s="2" t="inlineStr">
        <is>
          <t>programma europeo di investimenti nel settore della difesa|
EDIP</t>
        </is>
      </c>
      <c r="BE18" s="2" t="inlineStr">
        <is>
          <t>3|
3</t>
        </is>
      </c>
      <c r="BF18" s="2" t="inlineStr">
        <is>
          <t xml:space="preserve">|
</t>
        </is>
      </c>
      <c r="BG18" t="inlineStr">
        <is>
          <t>programma previsto
dell’UE che stabilirà le condizioni per la formazione di &lt;a href="https://iate.europa.eu/entry/result/3628091/en-it" target="_blank"&gt;consorzi europei per la capacità di difesa&lt;/a&gt; da parte degli Stati membri ai fini dell’acquisizione
congiunta di capacità di difesa sviluppate in modo collaborativo all'interno
dell'UE</t>
        </is>
      </c>
      <c r="BH18" s="2" t="inlineStr">
        <is>
          <t>Europos investicijų gynybos srityje programa</t>
        </is>
      </c>
      <c r="BI18" s="2" t="inlineStr">
        <is>
          <t>3</t>
        </is>
      </c>
      <c r="BJ18" s="2" t="inlineStr">
        <is>
          <t/>
        </is>
      </c>
      <c r="BK18" t="inlineStr">
        <is>
          <t/>
        </is>
      </c>
      <c r="BL18" s="2" t="inlineStr">
        <is>
          <t>EAIP|
Eiropas aizsardzības investīciju programma</t>
        </is>
      </c>
      <c r="BM18" s="2" t="inlineStr">
        <is>
          <t>3|
3</t>
        </is>
      </c>
      <c r="BN18" s="2" t="inlineStr">
        <is>
          <t xml:space="preserve">|
</t>
        </is>
      </c>
      <c r="BO18" t="inlineStr">
        <is>
          <t/>
        </is>
      </c>
      <c r="BP18" s="2" t="inlineStr">
        <is>
          <t>EDIP|
Programm Ewropew għall-Investiment fil-Qasam tad-Difiża</t>
        </is>
      </c>
      <c r="BQ18" s="2" t="inlineStr">
        <is>
          <t>3|
3</t>
        </is>
      </c>
      <c r="BR18" s="2" t="inlineStr">
        <is>
          <t xml:space="preserve">|
</t>
        </is>
      </c>
      <c r="BS18" t="inlineStr">
        <is>
          <t/>
        </is>
      </c>
      <c r="BT18" s="2" t="inlineStr">
        <is>
          <t>EDIP|
Europees defensie-investeringsprogramma</t>
        </is>
      </c>
      <c r="BU18" s="2" t="inlineStr">
        <is>
          <t>3|
3</t>
        </is>
      </c>
      <c r="BV18" s="2" t="inlineStr">
        <is>
          <t xml:space="preserve">|
</t>
        </is>
      </c>
      <c r="BW18" t="inlineStr">
        <is>
          <t/>
        </is>
      </c>
      <c r="BX18" s="2" t="inlineStr">
        <is>
          <t>Europejski program inwestycji w dziedzinie obronności|
EDIP</t>
        </is>
      </c>
      <c r="BY18" s="2" t="inlineStr">
        <is>
          <t>3|
3</t>
        </is>
      </c>
      <c r="BZ18" s="2" t="inlineStr">
        <is>
          <t xml:space="preserve">|
</t>
        </is>
      </c>
      <c r="CA18" t="inlineStr">
        <is>
          <t>planowany program UE ustanawiający warunki i kryteria dla państw członkowskich w celu tworzenia konsorcjów kwalifikujących się jako &lt;a href="https://iate.europa.eu/entry/result/3628091/pl" target="_blank"&gt;Europejskie Konsorcja na rzecz Zdolności Obronnych (EDCC)&lt;/a&gt;, które będą wspólnie zamawiać, na użytek uczestniczących państw członkowskich, zdolności obronne rozwijane w ramach unijnej współpracy; konsorcja te korzystałyby ze zwolnienia z podatku VAT</t>
        </is>
      </c>
      <c r="CB18" s="2" t="inlineStr">
        <is>
          <t>EDIP|
programa europeu de investimento em matéria de defesa|
Programa Europeu de Investimento na Defesa</t>
        </is>
      </c>
      <c r="CC18" s="2" t="inlineStr">
        <is>
          <t>3|
3|
3</t>
        </is>
      </c>
      <c r="CD18" s="2" t="inlineStr">
        <is>
          <t xml:space="preserve">|
|
</t>
        </is>
      </c>
      <c r="CE18" t="inlineStr">
        <is>
          <t>Programa da UE que definirá as condições aplicáveis para que os Estados-Membros formem &lt;a href="https://iate.europa.eu/entry/result/3628091/all" target="_blank"&gt;consórcios europeus de capacidades de defesa&lt;/a&gt; (CCED), no âmbito dos quais os Estados-Membros adquirirão conjuntamente, para utilização pelos Estados-Membros participantes, capacidades de defesa desenvolvidas de forma colaborativa na UE e que beneficiarão de uma isenção de IVA.</t>
        </is>
      </c>
      <c r="CF18" s="2" t="inlineStr">
        <is>
          <t>EDIP|
program european de investiții în domeniul apărării</t>
        </is>
      </c>
      <c r="CG18" s="2" t="inlineStr">
        <is>
          <t>3|
3</t>
        </is>
      </c>
      <c r="CH18" s="2" t="inlineStr">
        <is>
          <t xml:space="preserve">|
</t>
        </is>
      </c>
      <c r="CI18" t="inlineStr">
        <is>
          <t/>
        </is>
      </c>
      <c r="CJ18" s="2" t="inlineStr">
        <is>
          <t>európsky investičný program v oblasti obrany|
EDIP</t>
        </is>
      </c>
      <c r="CK18" s="2" t="inlineStr">
        <is>
          <t>3|
3</t>
        </is>
      </c>
      <c r="CL18" s="2" t="inlineStr">
        <is>
          <t xml:space="preserve">|
</t>
        </is>
      </c>
      <c r="CM18" t="inlineStr">
        <is>
          <t>plánovaný program EÚ, v ktorom sa stanovia podmienky pre členské štáty na vytvorenie &lt;a href="https://iate.europa.eu/entry/result/3628091/sk" target="_blank"&gt;konzorcií pre európske obranné spôsobilosti&lt;/a&gt; slúžiacich na spoločné obstarávanie zúčastnenými členskými štátmi, vďaka ktorým budú môcť využívať obranné spôsobilosti spoločne vyvíjané v rámci EÚ, ako aj oslobodenie od DPH</t>
        </is>
      </c>
      <c r="CN18" s="2" t="inlineStr">
        <is>
          <t>evropski program za naložbe v obrambo</t>
        </is>
      </c>
      <c r="CO18" s="2" t="inlineStr">
        <is>
          <t>3</t>
        </is>
      </c>
      <c r="CP18" s="2" t="inlineStr">
        <is>
          <t>proposed</t>
        </is>
      </c>
      <c r="CQ18" t="inlineStr">
        <is>
          <t/>
        </is>
      </c>
      <c r="CR18" s="2" t="inlineStr">
        <is>
          <t>Edip|
europeiskt försvarsinvesteringsprogram</t>
        </is>
      </c>
      <c r="CS18" s="2" t="inlineStr">
        <is>
          <t>2|
2</t>
        </is>
      </c>
      <c r="CT18" s="2" t="inlineStr">
        <is>
          <t xml:space="preserve">|
</t>
        </is>
      </c>
      <c r="CU18" t="inlineStr">
        <is>
          <t/>
        </is>
      </c>
    </row>
    <row r="19">
      <c r="A19" s="1" t="str">
        <f>HYPERLINK("https://iate.europa.eu/entry/result/2242192/all", "2242192")</f>
        <v>2242192</v>
      </c>
      <c r="B19" t="inlineStr">
        <is>
          <t>EUROPEAN UNION;INTERNATIONAL RELATIONS</t>
        </is>
      </c>
      <c r="C19" t="inlineStr">
        <is>
          <t>EUROPEAN UNION|European construction;INTERNATIONAL RELATIONS|international affairs</t>
        </is>
      </c>
      <c r="D19" s="2" t="inlineStr">
        <is>
          <t>задълбочена и всeобхватна зона за свободна търговия|
задълбочена и всeобхватна ЗСТ</t>
        </is>
      </c>
      <c r="E19" s="2" t="inlineStr">
        <is>
          <t>4|
3</t>
        </is>
      </c>
      <c r="F19" s="2" t="inlineStr">
        <is>
          <t xml:space="preserve">|
</t>
        </is>
      </c>
      <c r="G19" t="inlineStr">
        <is>
          <t>зона за свободна търговия (ЗСТ), която е всеобхватна, т.е. е свързана с либерализацията на стоки и услуги в съответствие с изискванията на ГАТТ и ГАТС, като същевременно е и задълбочена, т.е. включва висока степен на хармонизация на правната уредба на съответната държава с правото на ЕС</t>
        </is>
      </c>
      <c r="H19" s="2" t="inlineStr">
        <is>
          <t>prohloubená a komplexní zóna volného obchodu</t>
        </is>
      </c>
      <c r="I19" s="2" t="inlineStr">
        <is>
          <t>3</t>
        </is>
      </c>
      <c r="J19" s="2" t="inlineStr">
        <is>
          <t/>
        </is>
      </c>
      <c r="K19" t="inlineStr">
        <is>
          <t>Zóna volného obchodu se zbožím i službami (=komplexní), v níž dochází i k vysokému stupni sblížení v regulatorní oblasti (=prohloubená).</t>
        </is>
      </c>
      <c r="L19" s="2" t="inlineStr">
        <is>
          <t>DCFTA|
vidtgående og bredt frihandelsområde</t>
        </is>
      </c>
      <c r="M19" s="2" t="inlineStr">
        <is>
          <t>3|
4</t>
        </is>
      </c>
      <c r="N19" s="2" t="inlineStr">
        <is>
          <t xml:space="preserve">|
</t>
        </is>
      </c>
      <c r="O19" t="inlineStr">
        <is>
          <t>Frihandelsområde, der omfatter både varer og tjenesteydelser (&lt;i&gt;bredt frihandelsområde&lt;/i&gt;) og indebærer en høj grad af lovgivningsmæssig tilnærmelse (&lt;i&gt;vidtgående frihandelsområde&lt;/i&gt;).</t>
        </is>
      </c>
      <c r="P19" s="2" t="inlineStr">
        <is>
          <t>vertiefte und umfassende Freihandelszone</t>
        </is>
      </c>
      <c r="Q19" s="2" t="inlineStr">
        <is>
          <t>3</t>
        </is>
      </c>
      <c r="R19" s="2" t="inlineStr">
        <is>
          <t/>
        </is>
      </c>
      <c r="S19" t="inlineStr">
        <is>
          <t>Freihandelszone, die auf eine möglichst weitgehende Liberalisierung des gesamten Handels (Waren und Dienstleistungen) (= "umfassend") abzielt und rechtlich bindende Verpflichtungen zur Angleichung der Rechtsvorschriften in den handelsbezogenen Bereichen (= "vertieft") enthält</t>
        </is>
      </c>
      <c r="T19" s="2" t="inlineStr">
        <is>
          <t>σφαιρική και σε βάθος ζώνη ελευθέρων συναλλαγών</t>
        </is>
      </c>
      <c r="U19" s="2" t="inlineStr">
        <is>
          <t>3</t>
        </is>
      </c>
      <c r="V19" s="2" t="inlineStr">
        <is>
          <t/>
        </is>
      </c>
      <c r="W19" t="inlineStr">
        <is>
          <t/>
        </is>
      </c>
      <c r="X19" s="2" t="inlineStr">
        <is>
          <t>deep and comprehensive free trade area|
DC FTA area|
DCFTA|
deep and comprehensive FTA</t>
        </is>
      </c>
      <c r="Y19" s="2" t="inlineStr">
        <is>
          <t>3|
1|
3|
3</t>
        </is>
      </c>
      <c r="Z19" s="2" t="inlineStr">
        <is>
          <t xml:space="preserve">|
|
|
</t>
        </is>
      </c>
      <c r="AA19" t="inlineStr">
        <is>
          <t>free trade area covering both goods and services (comprehensive FTA), and involving a high degree of regulatory approximation (deep FTA)</t>
        </is>
      </c>
      <c r="AB19" s="2" t="inlineStr">
        <is>
          <t>ZLCAP|
zona de libre comercio de alcance amplio y profundo</t>
        </is>
      </c>
      <c r="AC19" s="2" t="inlineStr">
        <is>
          <t>3|
3</t>
        </is>
      </c>
      <c r="AD19" s="2" t="inlineStr">
        <is>
          <t xml:space="preserve">|
</t>
        </is>
      </c>
      <c r="AE19" t="inlineStr">
        <is>
          <t>Zona cubierta por un acuerdo de libre comercio &lt;a href="/entry/result/1683426/all" id="ENTRY_TO_ENTRY_CONVERTER" target="_blank"&gt;IATE:1683426&lt;/a&gt; firmado entre la UE y los países incluidos en la Politica Europea de Vecindad &lt;a href="/entry/result/2105081/all" id="ENTRY_TO_ENTRY_CONVERTER" target="_blank"&gt;IATE:2105081&lt;/a&gt; , que abarca esencialmente todo el comercio de bienes y servicios (alcance &lt;b&gt;amplio&lt;/b&gt;), incluidos los productos de especial importancia para estos, y contempla disposiciones vinculantes desde el punto de vista jurídico sobre las cuestiones reglamentarias comerciales y económicas (alcance &lt;b&gt;profundo&lt;/b&gt;).</t>
        </is>
      </c>
      <c r="AF19" s="2" t="inlineStr">
        <is>
          <t>põhjalik ja laiaulatuslik vabakaubanduspiirkond</t>
        </is>
      </c>
      <c r="AG19" s="2" t="inlineStr">
        <is>
          <t>3</t>
        </is>
      </c>
      <c r="AH19" s="2" t="inlineStr">
        <is>
          <t/>
        </is>
      </c>
      <c r="AI19" t="inlineStr">
        <is>
          <t>vabakaubanduspiirkond, mis hõlmab nii kaupu kui teenuseid (laiaulatuslik) ning millega kaasneb kaugeleulatuv õigusaktide ühtlustamine (põhjalik)</t>
        </is>
      </c>
      <c r="AJ19" s="2" t="inlineStr">
        <is>
          <t>pitkälle menevä ja laaja-alainen vapaakauppa-alue</t>
        </is>
      </c>
      <c r="AK19" s="2" t="inlineStr">
        <is>
          <t>3</t>
        </is>
      </c>
      <c r="AL19" s="2" t="inlineStr">
        <is>
          <t/>
        </is>
      </c>
      <c r="AM19" t="inlineStr">
        <is>
          <t>Sekä tavarat että palvelut kattava vapaakauppa-alue (laaja-alainen FTA), johon kuuluu pitkälle viety sääntelyn lähentäminen (pitkälle menevä FTA).</t>
        </is>
      </c>
      <c r="AN19" s="2" t="inlineStr">
        <is>
          <t>zone de libre-échange approfondi et complet</t>
        </is>
      </c>
      <c r="AO19" s="2" t="inlineStr">
        <is>
          <t>3</t>
        </is>
      </c>
      <c r="AP19" s="2" t="inlineStr">
        <is>
          <t/>
        </is>
      </c>
      <c r="AQ19" t="inlineStr">
        <is>
          <t>zone de libre-échange qui couvre dans une large mesure l'ensemble des échanges (biens &lt;i&gt;et&lt;/i&gt; de services), y compris dans le domaine de l'énergie [d'où le "comprehensive" anglais] entre l'UE et ses partenaires de la &lt;i&gt;politique européenne de voisinage&lt;/i&gt; &lt;a href="/entry/result/2105081/all" id="ENTRY_TO_ENTRY_CONVERTER" target="_blank"&gt;IATE:2105081&lt;/a&gt; , et comprenant des engagements juridiquement contraignants [d'où le "deep" anglais] relatifs au rapprochement des textes réglementaires dans les domaines liés au commerce</t>
        </is>
      </c>
      <c r="AR19" s="2" t="inlineStr">
        <is>
          <t>limistéar domhain cuimsitheach saorthrádála</t>
        </is>
      </c>
      <c r="AS19" s="2" t="inlineStr">
        <is>
          <t>3</t>
        </is>
      </c>
      <c r="AT19" s="2" t="inlineStr">
        <is>
          <t/>
        </is>
      </c>
      <c r="AU19" t="inlineStr">
        <is>
          <t/>
        </is>
      </c>
      <c r="AV19" s="2" t="inlineStr">
        <is>
          <t>detaljno i sveobuhvatno područje slobodne trgovine</t>
        </is>
      </c>
      <c r="AW19" s="2" t="inlineStr">
        <is>
          <t>3</t>
        </is>
      </c>
      <c r="AX19" s="2" t="inlineStr">
        <is>
          <t/>
        </is>
      </c>
      <c r="AY19" t="inlineStr">
        <is>
          <t/>
        </is>
      </c>
      <c r="AZ19" s="2" t="inlineStr">
        <is>
          <t>mélyreható és átfogó szabadkereskedelmi térség</t>
        </is>
      </c>
      <c r="BA19" s="2" t="inlineStr">
        <is>
          <t>4</t>
        </is>
      </c>
      <c r="BB19" s="2" t="inlineStr">
        <is>
          <t/>
        </is>
      </c>
      <c r="BC19" t="inlineStr">
        <is>
          <t/>
        </is>
      </c>
      <c r="BD19" s="2" t="inlineStr">
        <is>
          <t>zona di libero scambio globale e approfondita|
DCFTA</t>
        </is>
      </c>
      <c r="BE19" s="2" t="inlineStr">
        <is>
          <t>3|
3</t>
        </is>
      </c>
      <c r="BF19" s="2" t="inlineStr">
        <is>
          <t xml:space="preserve">|
</t>
        </is>
      </c>
      <c r="BG19" t="inlineStr">
        <is>
          <t>accordo di libero scambio che copre una vasta gamma di questioni connesse al commercio ("globale") e mira ad eliminare gli ostacoli "oltrefrontiera" al commercio mediante processi di ravvicinamento normativo, in modo da aprire/estendere parzialmente il mercato interno dell'UE all'altra parte</t>
        </is>
      </c>
      <c r="BH19" s="2" t="inlineStr">
        <is>
          <t>išsami ir visapusiška laisvosios prekybos erdvė|
IVLPE</t>
        </is>
      </c>
      <c r="BI19" s="2" t="inlineStr">
        <is>
          <t>3|
3</t>
        </is>
      </c>
      <c r="BJ19" s="2" t="inlineStr">
        <is>
          <t xml:space="preserve">|
</t>
        </is>
      </c>
      <c r="BK19" t="inlineStr">
        <is>
          <t>prekes ir paslaugas apimanti laisvosios prekybos erdvė, kurioje glaudžiai derinamos prekybą reglamentuojančios taisyklės</t>
        </is>
      </c>
      <c r="BL19" s="2" t="inlineStr">
        <is>
          <t>&lt;i&gt;DCFTA&lt;/i&gt;|
padziļināta un visaptveroša brīvās tirdzniecības zona</t>
        </is>
      </c>
      <c r="BM19" s="2" t="inlineStr">
        <is>
          <t>3|
3</t>
        </is>
      </c>
      <c r="BN19" s="2" t="inlineStr">
        <is>
          <t xml:space="preserve">|
</t>
        </is>
      </c>
      <c r="BO19" t="inlineStr">
        <is>
          <t>brīvās tirdzniecības zona, kas aptver gan preces, gan pakalpojumus (visaptveroša) un ko raksturo tiesiskā regulējuma saskaņotība starp attiecīgajām pusēm (padziļināta)</t>
        </is>
      </c>
      <c r="BP19" s="2" t="inlineStr">
        <is>
          <t>żona ta' kummerċ ħieles approfondita u komprensiva|
DCFTA</t>
        </is>
      </c>
      <c r="BQ19" s="2" t="inlineStr">
        <is>
          <t>3|
3</t>
        </is>
      </c>
      <c r="BR19" s="2" t="inlineStr">
        <is>
          <t xml:space="preserve">|
</t>
        </is>
      </c>
      <c r="BS19" t="inlineStr">
        <is>
          <t>żona ta' kummerċ ħieles li tkopri prodotti u servizzi (komprensiva), u li tinvolvi livell għoli ta' approssimazzjoni regolatorja (approfondita)</t>
        </is>
      </c>
      <c r="BT19" s="2" t="inlineStr">
        <is>
          <t>DCFTA|
diepe en brede vrijhandelsruimte</t>
        </is>
      </c>
      <c r="BU19" s="2" t="inlineStr">
        <is>
          <t>3|
3</t>
        </is>
      </c>
      <c r="BV19" s="2" t="inlineStr">
        <is>
          <t xml:space="preserve">|
</t>
        </is>
      </c>
      <c r="BW19" t="inlineStr">
        <is>
          <t>vrijhandelsruimte die vrijwel alle handelsverkeer bestrijkt en die gericht is op een maximale liberalisering van de handel (aspect "breed") en waar juridisch bindende verplichtingen inzake aanpassing van de regelgeving op handelsgerelateerde gebieden gelden (aspect "diep")</t>
        </is>
      </c>
      <c r="BX19" s="2" t="inlineStr">
        <is>
          <t>pogłębiona i kompleksowa strefa wolnego handlu|
pogłębiona i kompleksowa FTA|
DCFTA</t>
        </is>
      </c>
      <c r="BY19" s="2" t="inlineStr">
        <is>
          <t>3|
2|
3</t>
        </is>
      </c>
      <c r="BZ19" s="2" t="inlineStr">
        <is>
          <t xml:space="preserve">|
|
</t>
        </is>
      </c>
      <c r="CA19" t="inlineStr">
        <is>
          <t/>
        </is>
      </c>
      <c r="CB19" s="2" t="inlineStr">
        <is>
          <t>zona de comércio livre abrangente e aprofundado|
ZCLAA</t>
        </is>
      </c>
      <c r="CC19" s="2" t="inlineStr">
        <is>
          <t>3|
3</t>
        </is>
      </c>
      <c r="CD19" s="2" t="inlineStr">
        <is>
          <t xml:space="preserve">|
</t>
        </is>
      </c>
      <c r="CE19" t="inlineStr">
        <is>
          <t>Zona de comércio livre criada por um Acordo de Comércio Livre Abrangente e Aprofundado [&lt;a href="/entry/result/3535986/all" id="ENTRY_TO_ENTRY_CONVERTER" target="_blank"&gt;IATE:3535986&lt;/a&gt; ] entre a UE e um país da Política Europeia de Vizinhança (PEV) [&lt;a href="/entry/result/2105081/all" id="ENTRY_TO_ENTRY_CONVERTER" target="_blank"&gt;IATE:2105081&lt;/a&gt; ] que abrange "basicamente todo o comércio de bens e serviços entre a UE e o parceiro PEV, incluindo os bens de especial importância" para o parceiro PEV, e que prevê "disposições juridicamente vinculativas em questões de regulamentação económica e comercial".</t>
        </is>
      </c>
      <c r="CF19" s="2" t="inlineStr">
        <is>
          <t>zonă de liber schimb aprofundată și cuprinzătoare</t>
        </is>
      </c>
      <c r="CG19" s="2" t="inlineStr">
        <is>
          <t>3</t>
        </is>
      </c>
      <c r="CH19" s="2" t="inlineStr">
        <is>
          <t/>
        </is>
      </c>
      <c r="CI19" t="inlineStr">
        <is>
          <t>---</t>
        </is>
      </c>
      <c r="CJ19" s="2" t="inlineStr">
        <is>
          <t>prehĺbená a komplexná zóna voľného obchodu|
DCFTA</t>
        </is>
      </c>
      <c r="CK19" s="2" t="inlineStr">
        <is>
          <t>3|
3</t>
        </is>
      </c>
      <c r="CL19" s="2" t="inlineStr">
        <is>
          <t xml:space="preserve">|
</t>
        </is>
      </c>
      <c r="CM19" t="inlineStr">
        <is>
          <t>zóna voľného obchodu vytvorená na základe dohody o voľnom obchode, ktorá pokrýva širokú škálu otázok týkajúcich sa obchodu („komplexná“) a ktorej cieľom je odstránenie prekážok obchodu „za hranicami“ prostredníctvom aproximácie v regulačnej oblasti („prehĺbená“), a tak čiastočne otvoriť/rozšíriť vnútorný trh EÚ vo vzťahu k tretej strane</t>
        </is>
      </c>
      <c r="CN19" s="2" t="inlineStr">
        <is>
          <t>poglobljeno in celovito prostotrgovinsko območje|
poglobljeno in celovito območje proste trgovine</t>
        </is>
      </c>
      <c r="CO19" s="2" t="inlineStr">
        <is>
          <t>3|
3</t>
        </is>
      </c>
      <c r="CP19" s="2" t="inlineStr">
        <is>
          <t xml:space="preserve">preferred|
</t>
        </is>
      </c>
      <c r="CQ19" t="inlineStr">
        <is>
          <t>(v kontekstu &lt;b&gt;evropske sosedske politike&lt;/b&gt; [ &lt;a href="/entry/result/2105081/all" id="ENTRY_TO_ENTRY_CONVERTER" target="_blank"&gt;IATE:2105081&lt;/a&gt; ]) območje, na katerem velja &lt;b&gt;sporazum o prosti trgovini&lt;/b&gt; [ &lt;a href="/entry/result/1683426/all" id="ENTRY_TO_ENTRY_CONVERTER" target="_blank"&gt;IATE:1683426&lt;/a&gt; ], ki ureja praktično vso trgovino z blagom in storitvami (= celovito) in vsebuje pravno zavezujoče obveznosti v zvezi s približevanjem trgovinskih predpisov (= poglobljeno)</t>
        </is>
      </c>
      <c r="CR19" s="2" t="inlineStr">
        <is>
          <t>djupgående och omfattande frihandelsområde</t>
        </is>
      </c>
      <c r="CS19" s="2" t="inlineStr">
        <is>
          <t>3</t>
        </is>
      </c>
      <c r="CT19" s="2" t="inlineStr">
        <is>
          <t/>
        </is>
      </c>
      <c r="CU19" t="inlineStr">
        <is>
          <t/>
        </is>
      </c>
    </row>
    <row r="20">
      <c r="A20" s="1" t="str">
        <f>HYPERLINK("https://iate.europa.eu/entry/result/112580/all", "112580")</f>
        <v>112580</v>
      </c>
      <c r="B20" t="inlineStr">
        <is>
          <t>GEOGRAPHY;ENVIRONMENT;LAW;TRANSPORT</t>
        </is>
      </c>
      <c r="C20" t="inlineStr">
        <is>
          <t>GEOGRAPHY|Europe|Eastern Europe;ENVIRONMENT|natural environment|geophysical environment|sea|Black Sea;LAW|international law|public international law|law of the sea|maritime area|international waters;TRANSPORT|maritime and inland waterway transport|maritime transport</t>
        </is>
      </c>
      <c r="D20" s="2" t="inlineStr">
        <is>
          <t>Черно море</t>
        </is>
      </c>
      <c r="E20" s="2" t="inlineStr">
        <is>
          <t>3</t>
        </is>
      </c>
      <c r="F20" s="2" t="inlineStr">
        <is>
          <t/>
        </is>
      </c>
      <c r="G20" t="inlineStr">
        <is>
          <t/>
        </is>
      </c>
      <c r="H20" s="2" t="inlineStr">
        <is>
          <t>Černé moře</t>
        </is>
      </c>
      <c r="I20" s="2" t="inlineStr">
        <is>
          <t>3</t>
        </is>
      </c>
      <c r="J20" s="2" t="inlineStr">
        <is>
          <t/>
        </is>
      </c>
      <c r="K20" t="inlineStr">
        <is>
          <t>moře Atlantského oceánu, se kterým je však spojeno pouze prostřednictvím Středozemního moře, na něž navazuje v oblasti Bosporu</t>
        </is>
      </c>
      <c r="L20" s="2" t="inlineStr">
        <is>
          <t>Sortehavet</t>
        </is>
      </c>
      <c r="M20" s="2" t="inlineStr">
        <is>
          <t>4</t>
        </is>
      </c>
      <c r="N20" s="2" t="inlineStr">
        <is>
          <t/>
        </is>
      </c>
      <c r="O20" t="inlineStr">
        <is>
          <t>ca. 461.000 km&lt;sup&gt;2&lt;/sup&gt; stort havområde mellem Sydøsteuropa og Asien med et bihav, Det Asovske Hav, nord for halvøen Krim</t>
        </is>
      </c>
      <c r="P20" s="2" t="inlineStr">
        <is>
          <t>Schwarzes Meer</t>
        </is>
      </c>
      <c r="Q20" s="2" t="inlineStr">
        <is>
          <t>3</t>
        </is>
      </c>
      <c r="R20" s="2" t="inlineStr">
        <is>
          <t/>
        </is>
      </c>
      <c r="S20" t="inlineStr">
        <is>
          <t>ein zwischen Südosteuropa, Osteuropa und Vorderasien gelegenes Binnenmeer, das über den &lt;a href="https://iate.europa.eu/entry/result/3627907/de" target="_blank"&gt;Bosporus &lt;/a&gt;und die &lt;a href="https://iate.europa.eu/entry/result/3627910/de" target="_blank"&gt;Dardanellen &lt;/a&gt;mit dem östlichen Mittelmeer verbunden ist</t>
        </is>
      </c>
      <c r="T20" s="2" t="inlineStr">
        <is>
          <t>Μαύρη Θάλασσα|
Εύξεινος Πόντος</t>
        </is>
      </c>
      <c r="U20" s="2" t="inlineStr">
        <is>
          <t>3|
3</t>
        </is>
      </c>
      <c r="V20" s="2" t="inlineStr">
        <is>
          <t xml:space="preserve">|
</t>
        </is>
      </c>
      <c r="W20" t="inlineStr">
        <is>
          <t/>
        </is>
      </c>
      <c r="X20" s="2" t="inlineStr">
        <is>
          <t>Black Sea|
Euxine Sea</t>
        </is>
      </c>
      <c r="Y20" s="2" t="inlineStr">
        <is>
          <t>3|
1</t>
        </is>
      </c>
      <c r="Z20" s="2" t="inlineStr">
        <is>
          <t>|
obsolete</t>
        </is>
      </c>
      <c r="AA20" t="inlineStr">
        <is>
          <t>large inland sea situated at the southeastern edge of Europe and bordered by Ukraine to the north, Russia to the northeast, Georgia to the east, Turkey to the south, and Bulgaria and Romania to the west</t>
        </is>
      </c>
      <c r="AB20" s="2" t="inlineStr">
        <is>
          <t>mar Negro</t>
        </is>
      </c>
      <c r="AC20" s="2" t="inlineStr">
        <is>
          <t>3</t>
        </is>
      </c>
      <c r="AD20" s="2" t="inlineStr">
        <is>
          <t/>
        </is>
      </c>
      <c r="AE20" t="inlineStr">
        <is>
          <t>Mar interior situado en el límite sudoriental de Europa, que se comunica con el Mediterráneo a través de los &lt;a href="https://iate.europa.eu/entry/result/1477490/es" target="_blank"&gt;estrechos turcos&lt;/a&gt; y con el mar de Azov por el estrecho de Kerch, y que baña las costas de Bulgaria, Rumanía, Ucrania, Rusia, Georgia y Turquía.</t>
        </is>
      </c>
      <c r="AF20" s="2" t="inlineStr">
        <is>
          <t>Must meri</t>
        </is>
      </c>
      <c r="AG20" s="2" t="inlineStr">
        <is>
          <t>3</t>
        </is>
      </c>
      <c r="AH20" s="2" t="inlineStr">
        <is>
          <t/>
        </is>
      </c>
      <c r="AI20" t="inlineStr">
        <is>
          <t>Atlandi ookeani sisemeri, mille ääres asuvad Ukraina, Venemaa, Gruusia, Türgi, Bulgaaria ja Rumeenia</t>
        </is>
      </c>
      <c r="AJ20" s="2" t="inlineStr">
        <is>
          <t>Mustameri</t>
        </is>
      </c>
      <c r="AK20" s="2" t="inlineStr">
        <is>
          <t>3</t>
        </is>
      </c>
      <c r="AL20" s="2" t="inlineStr">
        <is>
          <t/>
        </is>
      </c>
      <c r="AM20" t="inlineStr">
        <is>
          <t>Kaakkois-Euroopan ja Vähän-Aasian välissä sijaitseva sisämeri</t>
        </is>
      </c>
      <c r="AN20" s="2" t="inlineStr">
        <is>
          <t>mer Noire</t>
        </is>
      </c>
      <c r="AO20" s="2" t="inlineStr">
        <is>
          <t>4</t>
        </is>
      </c>
      <c r="AP20" s="2" t="inlineStr">
        <is>
          <t/>
        </is>
      </c>
      <c r="AQ20" t="inlineStr">
        <is>
          <t>mer intérieure située entre le sud-est de l'Europe et l'Asie Mineure, communiquant avec la mer Méditerranée par les &lt;a href="https://iate.europa.eu/entry/result/1477490/fr" target="_blank"&gt;détroits du Bosphore et des Dardanelles&lt;/a&gt;, bordée par la Bulgarie et la Roumanie à l'ouest, l’Ukraine au nord-ouest, la Russie au nord-est, la Géorgie à l’est et la Turquie au sud</t>
        </is>
      </c>
      <c r="AR20" s="2" t="inlineStr">
        <is>
          <t>an Mhuir Dhubh</t>
        </is>
      </c>
      <c r="AS20" s="2" t="inlineStr">
        <is>
          <t>3</t>
        </is>
      </c>
      <c r="AT20" s="2" t="inlineStr">
        <is>
          <t/>
        </is>
      </c>
      <c r="AU20" t="inlineStr">
        <is>
          <t/>
        </is>
      </c>
      <c r="AV20" t="inlineStr">
        <is>
          <t/>
        </is>
      </c>
      <c r="AW20" t="inlineStr">
        <is>
          <t/>
        </is>
      </c>
      <c r="AX20" t="inlineStr">
        <is>
          <t/>
        </is>
      </c>
      <c r="AY20" t="inlineStr">
        <is>
          <t/>
        </is>
      </c>
      <c r="AZ20" s="2" t="inlineStr">
        <is>
          <t>Fekete-tenger</t>
        </is>
      </c>
      <c r="BA20" s="2" t="inlineStr">
        <is>
          <t>3</t>
        </is>
      </c>
      <c r="BB20" s="2" t="inlineStr">
        <is>
          <t/>
        </is>
      </c>
      <c r="BC20" t="inlineStr">
        <is>
          <t>Európa délkeleti határán fekvő, nagy területű beltenger, amely a &lt;a href="https://iate.europa.eu/entry/result/3627907/hu" target="_blank"&gt;Boszporuszon&lt;/a&gt; és a &lt;a href="https://iate.europa.eu/entry/result/2245702/hu" target="_blank"&gt;Márvány-tengeren&lt;/a&gt; keresztül kapcsolódik a &lt;a href="https://iate.europa.eu/entry/result/112582/hu" target="_blank"&gt;Földközi-tengerhez&lt;/a&gt;, és amelyet északon Ukrajna, északkeleten Oroszország, keleten Grúzia, délen Törökország, nyugaton pedig Bulgária és Románia határol</t>
        </is>
      </c>
      <c r="BD20" s="2" t="inlineStr">
        <is>
          <t>Mar Nero</t>
        </is>
      </c>
      <c r="BE20" s="2" t="inlineStr">
        <is>
          <t>3</t>
        </is>
      </c>
      <c r="BF20" s="2" t="inlineStr">
        <is>
          <t/>
        </is>
      </c>
      <c r="BG20" t="inlineStr">
        <is>
          <t/>
        </is>
      </c>
      <c r="BH20" s="2" t="inlineStr">
        <is>
          <t>Juodoji jūra</t>
        </is>
      </c>
      <c r="BI20" s="2" t="inlineStr">
        <is>
          <t>3</t>
        </is>
      </c>
      <c r="BJ20" s="2" t="inlineStr">
        <is>
          <t/>
        </is>
      </c>
      <c r="BK20" t="inlineStr">
        <is>
          <t>Atlanto vandenyno viduržemyninė jūra tarp Europos ir Azijos, prie Bulgarijos, Rumunijos, Ukrainos, Rusijos, Gruzijos ir Turkijos</t>
        </is>
      </c>
      <c r="BL20" s="2" t="inlineStr">
        <is>
          <t>Melnā jūra</t>
        </is>
      </c>
      <c r="BM20" s="2" t="inlineStr">
        <is>
          <t>3</t>
        </is>
      </c>
      <c r="BN20" s="2" t="inlineStr">
        <is>
          <t/>
        </is>
      </c>
      <c r="BO20" t="inlineStr">
        <is>
          <t/>
        </is>
      </c>
      <c r="BP20" s="2" t="inlineStr">
        <is>
          <t>Baħar l-Iswed</t>
        </is>
      </c>
      <c r="BQ20" s="2" t="inlineStr">
        <is>
          <t>3</t>
        </is>
      </c>
      <c r="BR20" s="2" t="inlineStr">
        <is>
          <t/>
        </is>
      </c>
      <c r="BS20" t="inlineStr">
        <is>
          <t>baħar intern kbir li jinsab fix-Xlokk tal-Ewropa u li huwa mdawwar mill-Ukrajna fit-Tramuntana, ir-Russja fil-Grigal, il-Georgia fil-Lvant, it-Turkija fin-Nofsinhar, u l-Bulgarija u r-Rumanija fil-Punent.</t>
        </is>
      </c>
      <c r="BT20" s="2" t="inlineStr">
        <is>
          <t>Zwarte Zee</t>
        </is>
      </c>
      <c r="BU20" s="2" t="inlineStr">
        <is>
          <t>3</t>
        </is>
      </c>
      <c r="BV20" s="2" t="inlineStr">
        <is>
          <t/>
        </is>
      </c>
      <c r="BW20" t="inlineStr">
        <is>
          <t>zee die ligt ingeklemd tussen Europa en Klein-Azië en die via de Bosporus, de Zee van Marmara en de Dardanellen verbonden is met de Egeïsche Zee en de Middellandse Zee</t>
        </is>
      </c>
      <c r="BX20" s="2" t="inlineStr">
        <is>
          <t>Morze Czarne</t>
        </is>
      </c>
      <c r="BY20" s="2" t="inlineStr">
        <is>
          <t>3</t>
        </is>
      </c>
      <c r="BZ20" s="2" t="inlineStr">
        <is>
          <t/>
        </is>
      </c>
      <c r="CA20" t="inlineStr">
        <is>
          <t>Czarne, Morze, bułg. Czẹrno Mọre, ros. Czọrnoje mọrie, rum. Marea Neagră, staroż. Pontus Euxinus, tur. Kara Deniz, ukr. Czọrne mọre, gruz. Shavi Zghva, morze O. Atlantyckiego, między Europą a Azją; połączone cieśninami tur. z M. Śródziemnym; 422 tys. km2 (bez M. Azowskiego); głęb. do 2211 m; zasolenie 10–18‰; poniżej głęb. 150 m brak życia biol.; uchodzą rz.: Dunaj, Dniestr, Boh, Dniepr; porty: Odessa, Sewastopol, Noworosyjsk, Trabzon, Burgas, Konstanca.</t>
        </is>
      </c>
      <c r="CB20" s="2" t="inlineStr">
        <is>
          <t>mar Negro</t>
        </is>
      </c>
      <c r="CC20" s="2" t="inlineStr">
        <is>
          <t>3</t>
        </is>
      </c>
      <c r="CD20" s="2" t="inlineStr">
        <is>
          <t/>
        </is>
      </c>
      <c r="CE20" t="inlineStr">
        <is>
          <t>Mar interior localizado entre a extremidade sudeste da Europa e a Turquia, com uma área de 461 000 km&lt;sup&gt;2&lt;/sup&gt;. Comunica com o &lt;a href="https://iate.europa.eu/entry/result/915512/pt" target="_blank"&gt;mar Egeu&lt;/a&gt; passando o &lt;a href="https://iate.europa.eu/entry/result/3627907/pt" target="_blank"&gt;estreito de Bósforo&lt;/a&gt;, o &lt;a href="https://iate.europa.eu/entry/result/2245702/pt" target="_blank"&gt;mar de Mármara&lt;/a&gt; e finalmente o &lt;a href="https://iate.europa.eu/entry/result/3627910/pt" target="_blank"&gt;estreito de Dardanelos&lt;/a&gt;. É alimentado pelos rios Danúbio, Dniepre, Dniestre e Don.</t>
        </is>
      </c>
      <c r="CF20" s="2" t="inlineStr">
        <is>
          <t>Marea Neagră</t>
        </is>
      </c>
      <c r="CG20" s="2" t="inlineStr">
        <is>
          <t>3</t>
        </is>
      </c>
      <c r="CH20" s="2" t="inlineStr">
        <is>
          <t/>
        </is>
      </c>
      <c r="CI20" t="inlineStr">
        <is>
          <t>mare intercontinentală situată în Europa de Sud-Est și Asia Mică, scăldând țărmurile României (234 km), Ucrainei, Rusiei, Georgiei, Turciei și Bulgariei</t>
        </is>
      </c>
      <c r="CJ20" s="2" t="inlineStr">
        <is>
          <t>Čierne more</t>
        </is>
      </c>
      <c r="CK20" s="2" t="inlineStr">
        <is>
          <t>3</t>
        </is>
      </c>
      <c r="CL20" s="2" t="inlineStr">
        <is>
          <t/>
        </is>
      </c>
      <c r="CM20" t="inlineStr">
        <is>
          <t>vnútropevninské more ležiace medzi Ukrajinou, Ruskom, Gruzínskom, Tureckom, Bulharskom a Rumunskom prepojené so Stredozemným morom prostredníctvom Bosporského prielivu</t>
        </is>
      </c>
      <c r="CN20" t="inlineStr">
        <is>
          <t/>
        </is>
      </c>
      <c r="CO20" t="inlineStr">
        <is>
          <t/>
        </is>
      </c>
      <c r="CP20" t="inlineStr">
        <is>
          <t/>
        </is>
      </c>
      <c r="CQ20" t="inlineStr">
        <is>
          <t/>
        </is>
      </c>
      <c r="CR20" s="2" t="inlineStr">
        <is>
          <t>Svarta havet</t>
        </is>
      </c>
      <c r="CS20" s="2" t="inlineStr">
        <is>
          <t>3</t>
        </is>
      </c>
      <c r="CT20" s="2" t="inlineStr">
        <is>
          <t/>
        </is>
      </c>
      <c r="CU20" t="inlineStr">
        <is>
          <t>Bihav till Medelhavet mellan Mindre Asien och sydöstra Europa.</t>
        </is>
      </c>
    </row>
    <row r="21">
      <c r="A21" s="1" t="str">
        <f>HYPERLINK("https://iate.europa.eu/entry/result/126909/all", "126909")</f>
        <v>126909</v>
      </c>
      <c r="B21" t="inlineStr">
        <is>
          <t>LAW</t>
        </is>
      </c>
      <c r="C21" t="inlineStr">
        <is>
          <t>LAW|rights and freedoms|human rights;LAW|international law</t>
        </is>
      </c>
      <c r="D21" s="2" t="inlineStr">
        <is>
          <t>международно хуманитарно право</t>
        </is>
      </c>
      <c r="E21" s="2" t="inlineStr">
        <is>
          <t>4</t>
        </is>
      </c>
      <c r="F21" s="2" t="inlineStr">
        <is>
          <t/>
        </is>
      </c>
      <c r="G21" t="inlineStr">
        <is>
          <t>система от договорни и обичайни международни правни норми, уреждащи отношения между субектите на международното право и страните по въоръжен конфликт относно прилагането на средства и методи, защитата на ранените, болните, военнопленниците и гражданското население</t>
        </is>
      </c>
      <c r="H21" s="2" t="inlineStr">
        <is>
          <t>mezinárodní humanitární právo|
MHP</t>
        </is>
      </c>
      <c r="I21" s="2" t="inlineStr">
        <is>
          <t>3|
3</t>
        </is>
      </c>
      <c r="J21" s="2" t="inlineStr">
        <is>
          <t xml:space="preserve">|
</t>
        </is>
      </c>
      <c r="K21" t="inlineStr">
        <is>
          <t>soubor norem mezinárodního práva
upravujících způsob vedení ozbrojených konfliktů za účelem zmírnění lidského
utrpení způsobeného ozbrojeným konfliktem a poskytnutí ochrany vybraným
skupinám osob v době ozbrojeného konfliktu (především těm, které se boje přímo
neúčastní nebo z něj byly vyřazeny v důsledku nemoci, zranění či zajetí)</t>
        </is>
      </c>
      <c r="L21" s="2" t="inlineStr">
        <is>
          <t>humanitær folkeret|
humanitær ret|
international humanitær ret</t>
        </is>
      </c>
      <c r="M21" s="2" t="inlineStr">
        <is>
          <t>3|
3|
3</t>
        </is>
      </c>
      <c r="N21" s="2" t="inlineStr">
        <is>
          <t xml:space="preserve">|
|
</t>
        </is>
      </c>
      <c r="O21" t="inlineStr">
        <is>
          <t>folkeretlige regler om humanisering af væbnede konflikter, hvis hovedformål er at sørge for beskyttelse af og hjælp til ofrene for væbnet konflikt</t>
        </is>
      </c>
      <c r="P21" s="2" t="inlineStr">
        <is>
          <t>humanitäres Völkerrecht|
humanitäres Kriegsvölkerrecht|
internationales humanitäres Recht</t>
        </is>
      </c>
      <c r="Q21" s="2" t="inlineStr">
        <is>
          <t>4|
3|
3</t>
        </is>
      </c>
      <c r="R21" s="2" t="inlineStr">
        <is>
          <t xml:space="preserve">preferred|
|
</t>
        </is>
      </c>
      <c r="S21" t="inlineStr">
        <is>
          <t>Teil des allgemeinen Völkerrechts, in dem Mindestnormen für internationale und zum Teil auch innerstaatliche bewaffnete Konflikte festgelegt sind, so dass zum einen Bestimmungen zum Schutz von Personen, die nicht oder nicht mehr an den Feindseligkeiten teilnehmen, wie ZivilistInnen, Verwundete, Kranke, und zum anderen Beschränkungen der Kriegsmittel und -methoden, wie zum Beispiel das Verbot von chemischen oder biologischen Waffen, beinhaltet sind</t>
        </is>
      </c>
      <c r="T21" s="2" t="inlineStr">
        <is>
          <t>διεθνές ανθρωπιστικό δίκαιο|
διεθνές δίκαιο για τα ανθρωπιστικά θέματα|
ΔΑΔ</t>
        </is>
      </c>
      <c r="U21" s="2" t="inlineStr">
        <is>
          <t>3|
2|
4</t>
        </is>
      </c>
      <c r="V21" s="2" t="inlineStr">
        <is>
          <t xml:space="preserve">|
admitted|
</t>
        </is>
      </c>
      <c r="W21" t="inlineStr">
        <is>
          <t>Δέσμη κανόνων που έχουν σκοπό να περιορίσουν τον αντίκτυπο των ένοπλων συρράξεων σε αμάχους. Προστατεύει άτομα τα οποία δεν συμμετέχουν ή δεν συμμετέχουν πλέον σε εχθροπραξίες και περιορίζει τα μέσα και τις μεθόδους των πολέμων.</t>
        </is>
      </c>
      <c r="X21" s="2" t="inlineStr">
        <is>
          <t>IHL|
international humanitarian law applicable in armed conflicts|
international humanitarian law</t>
        </is>
      </c>
      <c r="Y21" s="2" t="inlineStr">
        <is>
          <t>3|
1|
3</t>
        </is>
      </c>
      <c r="Z21" s="2" t="inlineStr">
        <is>
          <t xml:space="preserve">|
|
</t>
        </is>
      </c>
      <c r="AA21" t="inlineStr">
        <is>
          <t>set of binding rules and customs that govern armed conflicts, with the aim of limiting the effects of war on people and property and protecting vulnerable persons</t>
        </is>
      </c>
      <c r="AB21" s="2" t="inlineStr">
        <is>
          <t>DIH|
Derecho internacional humanitario</t>
        </is>
      </c>
      <c r="AC21" s="2" t="inlineStr">
        <is>
          <t>3|
3</t>
        </is>
      </c>
      <c r="AD21" s="2" t="inlineStr">
        <is>
          <t xml:space="preserve">|
</t>
        </is>
      </c>
      <c r="AE21" t="inlineStr">
        <is>
          <t>Conjunto de normas internacionales de origen convencional y consuetudinario, específicamente destinado a ser aplicado en los conflictos armados, internacionales o no, que limita, por razones humanitarias, el derecho de las partes en conflicto a elegir libremente los métodos (modos) y medios (armas) de hacer la guerra y que protege a las personas y los bienes afectados o que puedan resultar afectados por ella.</t>
        </is>
      </c>
      <c r="AF21" s="2" t="inlineStr">
        <is>
          <t>rahvusvaheline humanitaarõigus</t>
        </is>
      </c>
      <c r="AG21" s="2" t="inlineStr">
        <is>
          <t>3</t>
        </is>
      </c>
      <c r="AH21" s="2" t="inlineStr">
        <is>
          <t/>
        </is>
      </c>
      <c r="AI21" t="inlineStr">
        <is>
          <t>sätted, mille eesmärgiks on leevendada relvastatud konfliktide tagajärgi, kaitstes neid, kes konfliktis ei osale või enam ei osale ning reguleerides sõjapidamise vahendeid ja meetodeid</t>
        </is>
      </c>
      <c r="AJ21" s="2" t="inlineStr">
        <is>
          <t>humanitaarinen oikeus|
kansainvälinen humanitaarinen oikeus</t>
        </is>
      </c>
      <c r="AK21" s="2" t="inlineStr">
        <is>
          <t>3|
3</t>
        </is>
      </c>
      <c r="AL21" s="2" t="inlineStr">
        <is>
          <t xml:space="preserve">|
</t>
        </is>
      </c>
      <c r="AM21" t="inlineStr">
        <is>
          <t>valtioiden
sopimat oikeussäännöt ihmisten oikeuksista ja velvollisuuksista aseellisissa
konflikteissa tavoitteena rajoittaa sodan vaikutusta ihmisiin ja omaisuuteen sekä suojella haavoittuvassa asemassa olevia henkilöitä</t>
        </is>
      </c>
      <c r="AN21" s="2" t="inlineStr">
        <is>
          <t>droit international humanitaire|
DHI|
DIH|
droit humanitaire|
droit humanitaire international</t>
        </is>
      </c>
      <c r="AO21" s="2" t="inlineStr">
        <is>
          <t>3|
2|
3|
3|
2</t>
        </is>
      </c>
      <c r="AP21" s="2" t="inlineStr">
        <is>
          <t xml:space="preserve">preferred|
|
|
|
</t>
        </is>
      </c>
      <c r="AQ21" t="inlineStr">
        <is>
          <t>ensemble de règles qui, pour des raisons humanitaires, cherchent à limiter les effets des conflits armés, et visent à protéger les personnes qui ne participent pas ou plus aux combats et à restreindre les moyens et méthodes de guerre</t>
        </is>
      </c>
      <c r="AR21" s="2" t="inlineStr">
        <is>
          <t>an dlí daonnúil idirnáisiúnta|
DDI</t>
        </is>
      </c>
      <c r="AS21" s="2" t="inlineStr">
        <is>
          <t>3|
3</t>
        </is>
      </c>
      <c r="AT21" s="2" t="inlineStr">
        <is>
          <t xml:space="preserve">|
</t>
        </is>
      </c>
      <c r="AU21" t="inlineStr">
        <is>
          <t/>
        </is>
      </c>
      <c r="AV21" s="2" t="inlineStr">
        <is>
          <t>međunarodno humanitarno pravo</t>
        </is>
      </c>
      <c r="AW21" s="2" t="inlineStr">
        <is>
          <t>4</t>
        </is>
      </c>
      <c r="AX21" s="2" t="inlineStr">
        <is>
          <t/>
        </is>
      </c>
      <c r="AY21" t="inlineStr">
        <is>
          <t/>
        </is>
      </c>
      <c r="AZ21" s="2" t="inlineStr">
        <is>
          <t>nemzetközi humanitárius jog</t>
        </is>
      </c>
      <c r="BA21" s="2" t="inlineStr">
        <is>
          <t>4</t>
        </is>
      </c>
      <c r="BB21" s="2" t="inlineStr">
        <is>
          <t/>
        </is>
      </c>
      <c r="BC21" t="inlineStr">
        <is>
          <t>a nemzetközi közjog azon ága, amely nemzetközi és nem-nemzetközi fegyveres konfliktus idején bizonyos személyeket és objektumokat véd, és korlátokat állapít meg a hadviselés eszközeit és módjait illetően</t>
        </is>
      </c>
      <c r="BD21" s="2" t="inlineStr">
        <is>
          <t>diritto internazionale umanitario|
DIU|
diritto umanitario internazionale</t>
        </is>
      </c>
      <c r="BE21" s="2" t="inlineStr">
        <is>
          <t>3|
3|
2</t>
        </is>
      </c>
      <c r="BF21" s="2" t="inlineStr">
        <is>
          <t xml:space="preserve">preferred|
|
</t>
        </is>
      </c>
      <c r="BG21" t="inlineStr">
        <is>
          <t>branca del diritto internazionale pubblico finalizzata a proteggere le parti deboli di un conflitto armato (popolazione civile, malati, feriti, naufraghi, prigionieri di guerra), ridurre le sofferenze inutili e facilitare il processo di pace e riconciliazione</t>
        </is>
      </c>
      <c r="BH21" s="2" t="inlineStr">
        <is>
          <t>THT|
tarptautinė humanitarinė teisė</t>
        </is>
      </c>
      <c r="BI21" s="2" t="inlineStr">
        <is>
          <t>4|
4</t>
        </is>
      </c>
      <c r="BJ21" s="2" t="inlineStr">
        <is>
          <t xml:space="preserve">|
</t>
        </is>
      </c>
      <c r="BK21" t="inlineStr">
        <is>
          <t>sutartinių ir paprotinių normų, reglamentuojančių santykius tarp kariaujančių ir karo paliestų tarptautinės teisės subjektų dėl karo pradžios ir padarinių, draudžiamų kariavimo būdų ir metodų taikymo, karo aukų apsaugos, karo nutraukimo, valstybių ir fizinių asmenų atsakomybės už šių normų pažeidimus, visuma</t>
        </is>
      </c>
      <c r="BL21" s="2" t="inlineStr">
        <is>
          <t>starptautiskās humanitārās tiesības|
SHT</t>
        </is>
      </c>
      <c r="BM21" s="2" t="inlineStr">
        <is>
          <t>3|
3</t>
        </is>
      </c>
      <c r="BN21" s="2" t="inlineStr">
        <is>
          <t xml:space="preserve">|
</t>
        </is>
      </c>
      <c r="BO21" t="inlineStr">
        <is>
          <t>saistošo noteikumu kopums, ar ko reglamentē attiecības starp karojošām valstīm, to tiesības un pienākumus militāru konfliktu laikā, attiecības starp karojošām un neitrālām valstīm, kā arī tiecas ierobežot kara ietekmi uz cilvēkiem un īpašumu un aizsargāt neaizsargātas personas</t>
        </is>
      </c>
      <c r="BP21" s="2" t="inlineStr">
        <is>
          <t>dritt umanitarju internazzjonali|
liġi umanitarja internazzjonali|
IHL</t>
        </is>
      </c>
      <c r="BQ21" s="2" t="inlineStr">
        <is>
          <t>3|
3|
3</t>
        </is>
      </c>
      <c r="BR21" s="2" t="inlineStr">
        <is>
          <t xml:space="preserve">preferred|
|
</t>
        </is>
      </c>
      <c r="BS21" t="inlineStr">
        <is>
          <t>sett ta' regoli vinkolanti li jirregolaw il-konflitti armati, bl-għan li jiġu limitati l-effetti tal-gwerra fuq is-soċjetà ċivili u l-proprjetà u jiġu protetti persuni vulnerabbli</t>
        </is>
      </c>
      <c r="BT21" s="2" t="inlineStr">
        <is>
          <t>internationaal humanitair recht|
IHR</t>
        </is>
      </c>
      <c r="BU21" s="2" t="inlineStr">
        <is>
          <t>3|
3</t>
        </is>
      </c>
      <c r="BV21" s="2" t="inlineStr">
        <is>
          <t xml:space="preserve">|
</t>
        </is>
      </c>
      <c r="BW21" t="inlineStr">
        <is>
          <t>geheel van regels die de humanitaire gevolgen van een gewapend conflict probeert te beperken</t>
        </is>
      </c>
      <c r="BX21" s="2" t="inlineStr">
        <is>
          <t>międzynarodowe prawo humanitarne</t>
        </is>
      </c>
      <c r="BY21" s="2" t="inlineStr">
        <is>
          <t>4</t>
        </is>
      </c>
      <c r="BZ21" s="2" t="inlineStr">
        <is>
          <t/>
        </is>
      </c>
      <c r="CA21" t="inlineStr">
        <is>
          <t>zbiór przepisów zaakceptowanych przez społeczność międzynarodową dotyczących sposobów prowadzenia konfliktów zbrojnych, ochrony ich ofiar oraz uczestników. Określa ono, w jaki sposób i jakimi środkami wolno prowadzić działania wojenne, jak w czasie wojny należy traktować ludność cywilną, jakie prawa przysługują jeńcom itd. Prawo konfliktów zbrojnych zostało skodyfikowane przede wszystkim w szeregu konwencji genewskich i haskich</t>
        </is>
      </c>
      <c r="CB21" s="2" t="inlineStr">
        <is>
          <t>DIH|
direito internacional humanitário</t>
        </is>
      </c>
      <c r="CC21" s="2" t="inlineStr">
        <is>
          <t>4|
2</t>
        </is>
      </c>
      <c r="CD21" s="2" t="inlineStr">
        <is>
          <t xml:space="preserve">|
</t>
        </is>
      </c>
      <c r="CE21" t="inlineStr">
        <is>
          <t>Ramo do Direito Internacional Público constituído por todas as normas convencionais ou consuetudinárias especificamente destinadas a regulamentar os problemas que surgem em período de conflito armado. Estas normas agrupam-se geralmente em torno de três eixos: o "Direito de Genebra", formado pelas quatro Convenções de Genebra e pelos Protocolos Adicionais de 1977; o "Direito de Haia", constituído pelo direito de guerra propriamente dito (acção militar) e baseado sobretudo nas Convenções de Haia de 1899; e o "Direito de Nova Iorque", relativo à protecção dos direitos humanos em período de conflito, assim chamado por ter por base a actividade desenvolvida pelas Nações Unidas.</t>
        </is>
      </c>
      <c r="CF21" s="2" t="inlineStr">
        <is>
          <t>DIU|
drept internațional umanitar</t>
        </is>
      </c>
      <c r="CG21" s="2" t="inlineStr">
        <is>
          <t>3|
3</t>
        </is>
      </c>
      <c r="CH21" s="2" t="inlineStr">
        <is>
          <t xml:space="preserve">|
</t>
        </is>
      </c>
      <c r="CI21" t="inlineStr">
        <is>
          <t/>
        </is>
      </c>
      <c r="CJ21" s="2" t="inlineStr">
        <is>
          <t>medzinárodné humanitárne právo|
MHP</t>
        </is>
      </c>
      <c r="CK21" s="2" t="inlineStr">
        <is>
          <t>3|
3</t>
        </is>
      </c>
      <c r="CL21" s="2" t="inlineStr">
        <is>
          <t xml:space="preserve">|
</t>
        </is>
      </c>
      <c r="CM21" t="inlineStr">
        <is>
          <t>časť vojnového práva/práva ozbrojeného konfliktu, ktorá upravuje spôsoby vedenia vojny (pozemnej, námornej, leteckej) a zakázané prostriedky (chemické, bakteriologické a jadrové zbrane), ochranu obetí vojny (ranených, chorých a stroskotancov; vojnových zajatcov, civilného obyvateľstva), pravidlá občianskych vojen a trestanie zločinov proti mieru, vojnových zločinov a zločinov proti ľudskosti</t>
        </is>
      </c>
      <c r="CN21" s="2" t="inlineStr">
        <is>
          <t>mednarodno humanitarno pravo|
MHP</t>
        </is>
      </c>
      <c r="CO21" s="2" t="inlineStr">
        <is>
          <t>3|
2</t>
        </is>
      </c>
      <c r="CP21" s="2" t="inlineStr">
        <is>
          <t xml:space="preserve">|
</t>
        </is>
      </c>
      <c r="CQ21" t="inlineStr">
        <is>
          <t>pravila, ki so se razvila kot rezultat uravnoteženja potrebe vojske in humanitarnih vprašanj; &lt;br&gt;gre za pravila, namenjena zaščiti oseb, ki ne sodelujejo ali ne sodelujejo več neposredno v sovražnostih — kot so civilisti, vojni ujetniki in drugi pridržani ter poškodovani in bolni — ter omejitvi sredstev in metod vojne — vključno s taktiko in orožjem — da bi se izognili nepotrebnemu trpljenju in uničenju</t>
        </is>
      </c>
      <c r="CR21" s="2" t="inlineStr">
        <is>
          <t>internationell humanitär rätt</t>
        </is>
      </c>
      <c r="CS21" s="2" t="inlineStr">
        <is>
          <t>4</t>
        </is>
      </c>
      <c r="CT21" s="2" t="inlineStr">
        <is>
          <t/>
        </is>
      </c>
      <c r="CU21" t="inlineStr">
        <is>
          <t/>
        </is>
      </c>
    </row>
    <row r="22">
      <c r="A22" s="1" t="str">
        <f>HYPERLINK("https://iate.europa.eu/entry/result/3627448/all", "3627448")</f>
        <v>3627448</v>
      </c>
      <c r="B22" t="inlineStr">
        <is>
          <t>INTERNATIONAL RELATIONS;ECONOMICS</t>
        </is>
      </c>
      <c r="C22" t="inlineStr">
        <is>
          <t>INTERNATIONAL RELATIONS|international balance|international conflict;ECONOMICS|economic policy|economic support|State aid</t>
        </is>
      </c>
      <c r="D22" s="2" t="inlineStr">
        <is>
          <t>временна рамка за държавна помощ при кризи|
временна рамка при кризи|
временна рамка|
временна рамка за мерки за държавна помощ при кризи в подкрепа на икономиката след агресията на Русия срещу Украйна</t>
        </is>
      </c>
      <c r="E22" s="2" t="inlineStr">
        <is>
          <t>3|
3|
3|
3</t>
        </is>
      </c>
      <c r="F22" s="2" t="inlineStr">
        <is>
          <t xml:space="preserve">|
|
|
</t>
        </is>
      </c>
      <c r="G22" t="inlineStr">
        <is>
          <t>мярка, която позволява предоставянето на безвъзмездни средства за преодоляване на сериозно смущение в икономиката на ЕС във връзка с нашествието на Русия в Украйна</t>
        </is>
      </c>
      <c r="H22" s="2" t="inlineStr">
        <is>
          <t>dočasný krizový rámec pro státní podporu|
dočasný krizový rámec|
dočasný krizový rámec pro opatření státní podpory na podporu hospodářství po agresi Ruska vůči Ukrajině</t>
        </is>
      </c>
      <c r="I22" s="2" t="inlineStr">
        <is>
          <t>3|
3|
3</t>
        </is>
      </c>
      <c r="J22" s="2" t="inlineStr">
        <is>
          <t xml:space="preserve">|
|
</t>
        </is>
      </c>
      <c r="K22" t="inlineStr">
        <is>
          <t/>
        </is>
      </c>
      <c r="L22" s="2" t="inlineStr">
        <is>
          <t>midlertidige kriserammebestemmelser for statsstøtte</t>
        </is>
      </c>
      <c r="M22" s="2" t="inlineStr">
        <is>
          <t>3</t>
        </is>
      </c>
      <c r="N22" s="2" t="inlineStr">
        <is>
          <t/>
        </is>
      </c>
      <c r="O22" t="inlineStr">
        <is>
          <t>foranstaltninger, der giver mulighed for at yde støtte til afhjælpning af en alvorlig forstyrrelse i EU's økonomi som følge af Ruslands invasion af Ukraine</t>
        </is>
      </c>
      <c r="P22" s="2" t="inlineStr">
        <is>
          <t>Befristeter Krisenrahmen für staatliche Beihilfen zur Stützung der Wirtschaft infolge der Aggression Russlands gegen die Ukraine|
befristeter Krisenrahmen|
befristeter Krisenrahmen für staatliche Beihilfen</t>
        </is>
      </c>
      <c r="Q22" s="2" t="inlineStr">
        <is>
          <t>3|
2|
3</t>
        </is>
      </c>
      <c r="R22" s="2" t="inlineStr">
        <is>
          <t xml:space="preserve">|
|
</t>
        </is>
      </c>
      <c r="S22" t="inlineStr">
        <is>
          <t>staatliche Beihilfen zur Stützung der Wirtschaft infolge der Aggression Russlands gegen die Ukraine</t>
        </is>
      </c>
      <c r="T22" s="2" t="inlineStr">
        <is>
          <t>προσωρινό πλαίσιο κρατικών ενισχύσεων για την κρίση|
προσωρινό πλαίσιο κρίσης για τη λήψη μέτρων κρατικής ενίσχυσης με σκοπό τη στήριξη της οικονομίας μετά την επίθεση της Ρωσίας κατά της Ουκρανίας</t>
        </is>
      </c>
      <c r="U22" s="2" t="inlineStr">
        <is>
          <t>3|
3</t>
        </is>
      </c>
      <c r="V22" s="2" t="inlineStr">
        <is>
          <t xml:space="preserve">|
</t>
        </is>
      </c>
      <c r="W22" t="inlineStr">
        <is>
          <t/>
        </is>
      </c>
      <c r="X22" s="2" t="inlineStr">
        <is>
          <t>temporary framework|
state aid temporary crisis framework|
temporary crisis framework|
Temporary Crisis Framework for State Aid measures to support the economy following the aggression against Ukraine by Russia</t>
        </is>
      </c>
      <c r="Y22" s="2" t="inlineStr">
        <is>
          <t>3|
3|
3|
3</t>
        </is>
      </c>
      <c r="Z22" s="2" t="inlineStr">
        <is>
          <t xml:space="preserve">|
|
|
</t>
        </is>
      </c>
      <c r="AA22" t="inlineStr">
        <is>
          <t>measures allowing aid to be granted to remedy a serious disturbance across the EU economy in the context of Russia's invasion of Ukraine</t>
        </is>
      </c>
      <c r="AB22" s="2" t="inlineStr">
        <is>
          <t>marco temporal de crisis relativo a las medidas de ayuda estatal|
marco temporal de crisis relativo a las medidas de ayuda estatal destinadas a respaldar la economía tras la agresión de Ucrania por parte de Rusia|
marco temporal de crisis</t>
        </is>
      </c>
      <c r="AC22" s="2" t="inlineStr">
        <is>
          <t>3|
3|
3</t>
        </is>
      </c>
      <c r="AD22" s="2" t="inlineStr">
        <is>
          <t xml:space="preserve">|
proposed|
</t>
        </is>
      </c>
      <c r="AE22" t="inlineStr">
        <is>
          <t>Conjunto de criterios de la Unión Europea por los que deben regirse las ayudas estatales otorgadas por los Estados miembros para hacer frente a las repercusiones económicas de la situación geopolítica ocasionada por la invasión rusa de Ucrania.</t>
        </is>
      </c>
      <c r="AF22" s="2" t="inlineStr">
        <is>
          <t>ajutine raamistik|
riigiabi ajutine kriisiraamistik|
riigiabimeetmete ajutine kriisiraamistik majanduse toetamiseks pärast Venemaa kallaletungi Ukrainale|
ajutine kriisiraamistik</t>
        </is>
      </c>
      <c r="AG22" s="2" t="inlineStr">
        <is>
          <t>3|
3|
3|
3</t>
        </is>
      </c>
      <c r="AH22" s="2" t="inlineStr">
        <is>
          <t xml:space="preserve">|
|
|
</t>
        </is>
      </c>
      <c r="AI22" t="inlineStr">
        <is>
          <t>meetmed, mis võimaldavad anda abi tõsise häire kõrvaldamiseks ELi majanduses seoses Venemaa sissetungiga Ukrainasse</t>
        </is>
      </c>
      <c r="AJ22" s="2" t="inlineStr">
        <is>
          <t>valtiontukitoimenpiteitä koskevat tilapäiset kriisipuitteet talouden tukemiseksi Ukrainaan kohdistuneen Venäjän hyökkäyksen jälkeen|
valtiontuen väliaikainen kriisikehys|
kriisiajan tilapäiset valtiontukipuitteet</t>
        </is>
      </c>
      <c r="AK22" s="2" t="inlineStr">
        <is>
          <t>3|
2|
3</t>
        </is>
      </c>
      <c r="AL22" s="2" t="inlineStr">
        <is>
          <t xml:space="preserve">|
|
</t>
        </is>
      </c>
      <c r="AM22" t="inlineStr">
        <is>
          <t/>
        </is>
      </c>
      <c r="AN22" s="2" t="inlineStr">
        <is>
          <t>encadrement temporaire de crise pour les mesures d'aide d'État visant à soutenir l'économie à la suite de l'agression de la Russie contre l'Ukraine|
encadrement temporaire de crise en matière d'aides d'État|
cadre temporaire de crise pour les aides d'État</t>
        </is>
      </c>
      <c r="AO22" s="2" t="inlineStr">
        <is>
          <t>3|
3|
3</t>
        </is>
      </c>
      <c r="AP22" s="2" t="inlineStr">
        <is>
          <t xml:space="preserve">|
|
</t>
        </is>
      </c>
      <c r="AQ22" t="inlineStr">
        <is>
          <t>cadre temporaire destiné à faciliter l'octroi d'aides d'États afin de soutenir l'économie des États membres à la suite de l'invasion de l'Ukraine par la Russie</t>
        </is>
      </c>
      <c r="AR22" s="2" t="inlineStr">
        <is>
          <t>Creat Sealadach Géarchéime le haghaidh bearta státchabhrach chun tacú leis an ngeilleagar tar éis ionsaí na Rúise i gcoinne na hÚcráine|
creat sealadach géarchéime|
creat sealadach géarchéime um státchabhair</t>
        </is>
      </c>
      <c r="AS22" s="2" t="inlineStr">
        <is>
          <t>3|
3|
3</t>
        </is>
      </c>
      <c r="AT22" s="2" t="inlineStr">
        <is>
          <t xml:space="preserve">|
|
</t>
        </is>
      </c>
      <c r="AU22" t="inlineStr">
        <is>
          <t>bearta lena gceadaítear cabhair a dheonú chun suaitheadh mór ar fud gheilleagar an Aontais a leigheas i gcomhthéacs ionradh na Rúise ar an Úcráin</t>
        </is>
      </c>
      <c r="AV22" t="inlineStr">
        <is>
          <t/>
        </is>
      </c>
      <c r="AW22" t="inlineStr">
        <is>
          <t/>
        </is>
      </c>
      <c r="AX22" t="inlineStr">
        <is>
          <t/>
        </is>
      </c>
      <c r="AY22" t="inlineStr">
        <is>
          <t/>
        </is>
      </c>
      <c r="AZ22" s="2" t="inlineStr">
        <is>
          <t>állami támogatásokra vonatkozó ideiglenes válságkeret|
az állami támogatásokra vonatkozó, az Ukrajna elleni orosz invázióval összefüggésben a gazdaság támogatását célzó ideiglenes válságkeret</t>
        </is>
      </c>
      <c r="BA22" s="2" t="inlineStr">
        <is>
          <t>3|
3</t>
        </is>
      </c>
      <c r="BB22" s="2" t="inlineStr">
        <is>
          <t xml:space="preserve">|
</t>
        </is>
      </c>
      <c r="BC22" t="inlineStr">
        <is>
          <t>intézkedések, amelyek értelmében az uniós
gazdaságban az Ukrajna elleni orosz invázióval összefüggésben bekövetkezett
komoly zavar megszüntetésére támogatás nyújtható</t>
        </is>
      </c>
      <c r="BD22" s="2" t="inlineStr">
        <is>
          <t>quadro temporaneo di crisi per gli aiuti di Stato|
quadro temporaneo di crisi per misure di aiuto di Stato a sostegno dell'economia a seguito dell'aggressione della Russia contro l'Ucraina|
quadro temporaneo di crisi</t>
        </is>
      </c>
      <c r="BE22" s="2" t="inlineStr">
        <is>
          <t>3|
3|
3</t>
        </is>
      </c>
      <c r="BF22" s="2" t="inlineStr">
        <is>
          <t xml:space="preserve">|
|
</t>
        </is>
      </c>
      <c r="BG22" t="inlineStr">
        <is>
          <t>insieme di misure volte ad agevolare la concessione di aiuti di Stato per sostenere l'economia degli Stati membri a seguito dell'invasione dell'Ucraina da parte della Russia</t>
        </is>
      </c>
      <c r="BH22" s="2" t="inlineStr">
        <is>
          <t>laikinoji sistema krizės sąlygomis|
laikinoji sistema|
laikinoji valstybės pagalbos sistema krizės sąlygomis|
Laikinoji valstybės pagalbos priemonių, skirtų ekonomikai remti krizės sąlygomis reaguojant į Rusijos agresiją prieš Ukrainą, sistema</t>
        </is>
      </c>
      <c r="BI22" s="2" t="inlineStr">
        <is>
          <t>3|
3|
3|
3</t>
        </is>
      </c>
      <c r="BJ22" s="2" t="inlineStr">
        <is>
          <t xml:space="preserve">|
|
|
</t>
        </is>
      </c>
      <c r="BK22" t="inlineStr">
        <is>
          <t>priemonės, kuriomis bus teikiama valstybės parama siekiant sušvelninti ES ekonomikos patiriamus sunkumus Rusijos invazijos į Ukrainą kontekste</t>
        </is>
      </c>
      <c r="BL22" s="2" t="inlineStr">
        <is>
          <t>valsts atbalsta krīzes pagaidu regulējums|
pagaidu regulējums|
Krīzes pagaidu regulējums valsts atbalsta pasākumiem, ar ko atbalsta ekonomiku pēc Krievijas agresijas pret Ukrainu|
krīzes pagaidu regulējums</t>
        </is>
      </c>
      <c r="BM22" s="2" t="inlineStr">
        <is>
          <t>3|
3|
3|
3</t>
        </is>
      </c>
      <c r="BN22" s="2" t="inlineStr">
        <is>
          <t xml:space="preserve">|
|
|
</t>
        </is>
      </c>
      <c r="BO22" t="inlineStr">
        <is>
          <t>pasākumi, ar kuriem atvieglo valsts atbalsta piešķiršanu, lai novērstu nopietnus traucējumus ES ekonomikā saistībā ar Krievijas iebrukumu Ukrainā</t>
        </is>
      </c>
      <c r="BP22" s="2" t="inlineStr">
        <is>
          <t>Qafas Temporanju ta' Għajnuna mill-Istat għall-kriżijiet|
Qafas Temporanju ta’ Kriżi għall-miżuri ta’ Għajnuna mill-Istat biex jappoġġaw l-ekonomija wara l-aggressjoni kontra l-Ukrajna mir-Russja</t>
        </is>
      </c>
      <c r="BQ22" s="2" t="inlineStr">
        <is>
          <t>3|
3</t>
        </is>
      </c>
      <c r="BR22" s="2" t="inlineStr">
        <is>
          <t xml:space="preserve">|
</t>
        </is>
      </c>
      <c r="BS22" t="inlineStr">
        <is>
          <t>miżuri li jippermettu li tingħata għajnuna biex tirrimedja taqlib serju fl-ekonomija tal-UE fil-kuntest tal-invażjoni tal-Ukrajna mir-Russja</t>
        </is>
      </c>
      <c r="BT22" s="2" t="inlineStr">
        <is>
          <t>tijdelijke kaderregeling voor crisissteun|
tijdelijke kaderregeling voor crisissteun om de economie te ondersteunen tegen de achtergrond van de Russische invasie van Oekraïne</t>
        </is>
      </c>
      <c r="BU22" s="2" t="inlineStr">
        <is>
          <t>3|
3</t>
        </is>
      </c>
      <c r="BV22" s="2" t="inlineStr">
        <is>
          <t xml:space="preserve">|
</t>
        </is>
      </c>
      <c r="BW22" t="inlineStr">
        <is>
          <t>regeling ter ondersteuning van de economie in de EU die ten gevolge van de Russische invasie van Oekraïne sterk verstoord is</t>
        </is>
      </c>
      <c r="BX22" s="2" t="inlineStr">
        <is>
          <t>tymczasowe kryzysowe ramy pomocy państwa|
tymczasowe ramy kryzysowe|
tymczasowe kryzysowe ramy środków pomocy państwa w celu wsparcia gospodarki po agresji Rosji wobec Ukrainy</t>
        </is>
      </c>
      <c r="BY22" s="2" t="inlineStr">
        <is>
          <t>3|
3|
3</t>
        </is>
      </c>
      <c r="BZ22" s="2" t="inlineStr">
        <is>
          <t xml:space="preserve">|
|
</t>
        </is>
      </c>
      <c r="CA22" t="inlineStr">
        <is>
          <t>zestaw narzędzi pomocy państwa umożliwający państwom członkowskim wspieranie przedsiębiorstw i sektorów poważnie dotkniętych kryzysem związanym z agresją Rosji na Ukrainę</t>
        </is>
      </c>
      <c r="CB22" s="2" t="inlineStr">
        <is>
          <t>quadro temporário de crise para os auxílios estatais|
Quadro temporário de crise relativo a medidas de auxílio estatal em apoio da economia na sequência da agressão da Ucrânia pela Rússia</t>
        </is>
      </c>
      <c r="CC22" s="2" t="inlineStr">
        <is>
          <t>3|
3</t>
        </is>
      </c>
      <c r="CD22" s="2" t="inlineStr">
        <is>
          <t xml:space="preserve">|
</t>
        </is>
      </c>
      <c r="CE22" t="inlineStr">
        <is>
          <t>Quadro temporário de crise para permitir aos Estados-Membros utilizar a flexibilidade prevista nas regras em matéria de auxílios estatais para apoiar a economia no contexto da invasão da Ucrânia pela Rússia.</t>
        </is>
      </c>
      <c r="CF22" s="2" t="inlineStr">
        <is>
          <t>cadru temporar de criză privind ajutoarele de stat</t>
        </is>
      </c>
      <c r="CG22" s="2" t="inlineStr">
        <is>
          <t>2</t>
        </is>
      </c>
      <c r="CH22" s="2" t="inlineStr">
        <is>
          <t/>
        </is>
      </c>
      <c r="CI22" t="inlineStr">
        <is>
          <t>cadru temporar ce reunește măsuri menite să faciliteze acordarea de ajutoare de stat pentru sprijinirea economiei UE în contextul invaziei Ucrainei de către Rusia</t>
        </is>
      </c>
      <c r="CJ22" t="inlineStr">
        <is>
          <t/>
        </is>
      </c>
      <c r="CK22" t="inlineStr">
        <is>
          <t/>
        </is>
      </c>
      <c r="CL22" t="inlineStr">
        <is>
          <t/>
        </is>
      </c>
      <c r="CM22" t="inlineStr">
        <is>
          <t/>
        </is>
      </c>
      <c r="CN22" s="2" t="inlineStr">
        <is>
          <t>začasni okvir za krizne ukrepe državne pomoči v podporo gospodarstvu po agresiji Rusije proti Ukrajini|
začasni krizni okvir za državno pomoč|
začasni okvir|
začasni krizni okvir</t>
        </is>
      </c>
      <c r="CO22" s="2" t="inlineStr">
        <is>
          <t>3|
3|
3|
3</t>
        </is>
      </c>
      <c r="CP22" s="2" t="inlineStr">
        <is>
          <t xml:space="preserve">|
|
|
</t>
        </is>
      </c>
      <c r="CQ22" t="inlineStr">
        <is>
          <t/>
        </is>
      </c>
      <c r="CR22" s="2" t="inlineStr">
        <is>
          <t>tillfällig krisram för statliga stödåtgärder till stöd för ekonomin till följd av Rysslands angrepp mot Ukraina|
tillfällig krisram för statligt stöd</t>
        </is>
      </c>
      <c r="CS22" s="2" t="inlineStr">
        <is>
          <t>3|
3</t>
        </is>
      </c>
      <c r="CT22" s="2" t="inlineStr">
        <is>
          <t xml:space="preserve">|
</t>
        </is>
      </c>
      <c r="CU22" t="inlineStr">
        <is>
          <t/>
        </is>
      </c>
    </row>
    <row r="23">
      <c r="A23" s="1" t="str">
        <f>HYPERLINK("https://iate.europa.eu/entry/result/3626670/all", "3626670")</f>
        <v>3626670</v>
      </c>
      <c r="B23" t="inlineStr">
        <is>
          <t>PRODUCTION, TECHNOLOGY AND RESEARCH;EUROPEAN UNION;INTERNATIONAL RELATIONS</t>
        </is>
      </c>
      <c r="C23" t="inlineStr">
        <is>
          <t>PRODUCTION, TECHNOLOGY AND RESEARCH;EUROPEAN UNION|European construction|European Union|common foreign and security policy|common security and defence policy|European Defence Agency;INTERNATIONAL RELATIONS|defence</t>
        </is>
      </c>
      <c r="D23" s="2" t="inlineStr">
        <is>
          <t>център за иновации в областта на отбраната</t>
        </is>
      </c>
      <c r="E23" s="2" t="inlineStr">
        <is>
          <t>3</t>
        </is>
      </c>
      <c r="F23" s="2" t="inlineStr">
        <is>
          <t/>
        </is>
      </c>
      <c r="G23" t="inlineStr">
        <is>
          <t>предлагана структура на &lt;a href="https://iate.europa.eu/entry/result/929753/bg" target="_blank"&gt;Европейската агенция по отбрана&lt;/a&gt;, която ще изпълнява ролята на централно звено за мрежа от центрове за иновация в областта на отбраната в целия ЕС</t>
        </is>
      </c>
      <c r="H23" s="2" t="inlineStr">
        <is>
          <t>centrum pro inovace v oblasti obrany</t>
        </is>
      </c>
      <c r="I23" s="2" t="inlineStr">
        <is>
          <t>3</t>
        </is>
      </c>
      <c r="J23" s="2" t="inlineStr">
        <is>
          <t/>
        </is>
      </c>
      <c r="K23" t="inlineStr">
        <is>
          <t>jeden z cílů &lt;a href="https://iate.europa.eu/entry/result/3590347/cs" target="_blank"&gt;Strategického kompasu&lt;/a&gt;, struktura v rámci&lt;a href="https://iate.europa.eu/entry/result/929753/cs" target="_blank"&gt; Evropské obranné agentury&lt;/a&gt;, jež bude působit jako ústřední bod sítě center pro inovace v oblasti obrany po celé EU</t>
        </is>
      </c>
      <c r="L23" s="2" t="inlineStr">
        <is>
          <t>innovationsknudepunkt på forsvarsområdet</t>
        </is>
      </c>
      <c r="M23" s="2" t="inlineStr">
        <is>
          <t>3</t>
        </is>
      </c>
      <c r="N23" s="2" t="inlineStr">
        <is>
          <t/>
        </is>
      </c>
      <c r="O23" t="inlineStr">
        <is>
          <t>foreslået struktur under &lt;a href="https://iate.europa.eu/entry/result/929753" target="_blank"&gt;Det Europæiske Forsvarsagentur&lt;/a&gt;, der skal fungere som et centralt punkt for et netværk af forsvarsinnovationscentre i EU</t>
        </is>
      </c>
      <c r="P23" s="2" t="inlineStr">
        <is>
          <t>Innovationszentrum für den Verteidigungsbereich</t>
        </is>
      </c>
      <c r="Q23" s="2" t="inlineStr">
        <is>
          <t>3</t>
        </is>
      </c>
      <c r="R23" s="2" t="inlineStr">
        <is>
          <t/>
        </is>
      </c>
      <c r="S23" t="inlineStr">
        <is>
          <t>vorgeschlagene Einrichtung innerhalb der &lt;a href="https://iate.europa.eu/entry/result/929753/de" target="_blank"&gt;Europäischen Verteidigungsagentur&lt;/a&gt;</t>
        </is>
      </c>
      <c r="T23" s="2" t="inlineStr">
        <is>
          <t>κόμβος καινοτομίας για την άμυνα</t>
        </is>
      </c>
      <c r="U23" s="2" t="inlineStr">
        <is>
          <t>3</t>
        </is>
      </c>
      <c r="V23" s="2" t="inlineStr">
        <is>
          <t/>
        </is>
      </c>
      <c r="W23" t="inlineStr">
        <is>
          <t/>
        </is>
      </c>
      <c r="X23" s="2" t="inlineStr">
        <is>
          <t>Hub for EU Defence Innovation|
Defence Innovation Hub|
HEDI|
Hub for European Defence Innovation</t>
        </is>
      </c>
      <c r="Y23" s="2" t="inlineStr">
        <is>
          <t>1|
3|
3|
3</t>
        </is>
      </c>
      <c r="Z23" s="2" t="inlineStr">
        <is>
          <t xml:space="preserve">|
|
|
</t>
        </is>
      </c>
      <c r="AA23" t="inlineStr">
        <is>
          <t>proposed structure within the &lt;a href="https://iate.europa.eu/entry/result/929753" target="_blank"&gt;European Defence Agency&lt;/a&gt; that would act as a central point for a network of defence innovation centres around the EU</t>
        </is>
      </c>
      <c r="AB23" s="2" t="inlineStr">
        <is>
          <t>Centro de Innovación en materia de Defensa</t>
        </is>
      </c>
      <c r="AC23" s="2" t="inlineStr">
        <is>
          <t>3</t>
        </is>
      </c>
      <c r="AD23" s="2" t="inlineStr">
        <is>
          <t/>
        </is>
      </c>
      <c r="AE23" t="inlineStr">
        <is>
          <t>Estructura que se creará dentro de la &lt;a href="https://iate.europa.eu/entry/result/929753/es" target="_blank"&gt;Agencia Europea de Defensa&lt;/a&gt; y que se encargará, en colaboración con la Comisión Europea, de impulsar y coordinar la cooperación entre los Estados miembros en el ámbito de la innovación tecnológica para la defensa y de promover las sinergias con las demás estructuras de la UE y de la industria de la defensa.</t>
        </is>
      </c>
      <c r="AF23" s="2" t="inlineStr">
        <is>
          <t>kaitsevaldkonna innovatsioonikeskus</t>
        </is>
      </c>
      <c r="AG23" s="2" t="inlineStr">
        <is>
          <t>3</t>
        </is>
      </c>
      <c r="AH23" s="2" t="inlineStr">
        <is>
          <t/>
        </is>
      </c>
      <c r="AI23" t="inlineStr">
        <is>
          <t>&lt;a href="https://iate.europa.eu/entry/result/929753/et" target="_blank"&gt;&lt;i&gt;Euroopa Kaitseagentuuri&lt;/i&gt;&lt;/a&gt;
juurde loodav üksus, mis peaks aitama edendada ja koordineerida liikmesriikide
kaitseinnovatsioonialast koostööd ning tegutsema ELi kaitseinnovatsioonikeskuste võrgustiku keskse kontaktpunktina</t>
        </is>
      </c>
      <c r="AJ23" s="2" t="inlineStr">
        <is>
          <t>puolustusalan innovaatiokeskus</t>
        </is>
      </c>
      <c r="AK23" s="2" t="inlineStr">
        <is>
          <t>3</t>
        </is>
      </c>
      <c r="AL23" s="2" t="inlineStr">
        <is>
          <t/>
        </is>
      </c>
      <c r="AM23" t="inlineStr">
        <is>
          <t/>
        </is>
      </c>
      <c r="AN23" s="2" t="inlineStr">
        <is>
          <t>pôle d'innovation dans le domaine de la défense</t>
        </is>
      </c>
      <c r="AO23" s="2" t="inlineStr">
        <is>
          <t>3</t>
        </is>
      </c>
      <c r="AP23" s="2" t="inlineStr">
        <is>
          <t/>
        </is>
      </c>
      <c r="AQ23" t="inlineStr">
        <is>
          <t>organe qu'il est proposé de créer au sein de l'&lt;a href="https://iate.europa.eu/entry/result/929753/fr" target="_blank"&gt;Agence européenne de défense&lt;/a&gt; qui travaillera en 
partenariat avec la Commission afin d'accroître et de coordonner la coopération 
entre États membres en matière d'innovation de défense et de veiller aux synergies avec les autres structures de l'UE et l'industrie</t>
        </is>
      </c>
      <c r="AR23" s="2" t="inlineStr">
        <is>
          <t>mol nuálaíochta cosanta|
mol nuálaíochta um chosaint</t>
        </is>
      </c>
      <c r="AS23" s="2" t="inlineStr">
        <is>
          <t>2|
2</t>
        </is>
      </c>
      <c r="AT23" s="2" t="inlineStr">
        <is>
          <t xml:space="preserve">|
</t>
        </is>
      </c>
      <c r="AU23" t="inlineStr">
        <is>
          <t/>
        </is>
      </c>
      <c r="AV23" t="inlineStr">
        <is>
          <t/>
        </is>
      </c>
      <c r="AW23" t="inlineStr">
        <is>
          <t/>
        </is>
      </c>
      <c r="AX23" t="inlineStr">
        <is>
          <t/>
        </is>
      </c>
      <c r="AY23" t="inlineStr">
        <is>
          <t/>
        </is>
      </c>
      <c r="AZ23" s="2" t="inlineStr">
        <is>
          <t>védelmi innovációs központ</t>
        </is>
      </c>
      <c r="BA23" s="2" t="inlineStr">
        <is>
          <t>3</t>
        </is>
      </c>
      <c r="BB23" s="2" t="inlineStr">
        <is>
          <t/>
        </is>
      </c>
      <c r="BC23" t="inlineStr">
        <is>
          <t>az &lt;a href="https://iate.europa.eu/entry/result/929753/all" target="_blank"&gt;Európai Védelmi Ügynökség&lt;/a&gt; keretében létrehozott szerv, amelynek feladata az Unióban működő védelmi innovációs központok hálózatának összefogása</t>
        </is>
      </c>
      <c r="BD23" s="2" t="inlineStr">
        <is>
          <t>polo di innovazione nel settore della difesa</t>
        </is>
      </c>
      <c r="BE23" s="2" t="inlineStr">
        <is>
          <t>3</t>
        </is>
      </c>
      <c r="BF23" s="2" t="inlineStr">
        <is>
          <t/>
        </is>
      </c>
      <c r="BG23" t="inlineStr">
        <is>
          <t>polo che sarà istituito dall'Agenzia europea per la difesa che dovrebbe mettere in collegamento e sostenere gli sforzi degli Stati membri al fine di accelerare l'innovazione nei settori della sicurezza e della difesa</t>
        </is>
      </c>
      <c r="BH23" s="2" t="inlineStr">
        <is>
          <t>Gynybos inovacijų centras</t>
        </is>
      </c>
      <c r="BI23" s="2" t="inlineStr">
        <is>
          <t>3</t>
        </is>
      </c>
      <c r="BJ23" s="2" t="inlineStr">
        <is>
          <t/>
        </is>
      </c>
      <c r="BK23" t="inlineStr">
        <is>
          <t>struktūra, kurią siūloma sukurti &lt;a href="https://iate.europa.eu/entry/result/929753" target="_blank"&gt;Europos gynybos agentūroje&lt;/a&gt; ir kuri atliktų ES gynybos inovacijų centrų tinklo centrinės įstaigos funkciją</t>
        </is>
      </c>
      <c r="BL23" s="2" t="inlineStr">
        <is>
          <t>aizsardzības inovācijas centrs</t>
        </is>
      </c>
      <c r="BM23" s="2" t="inlineStr">
        <is>
          <t>3</t>
        </is>
      </c>
      <c r="BN23" s="2" t="inlineStr">
        <is>
          <t/>
        </is>
      </c>
      <c r="BO23" t="inlineStr">
        <is>
          <t>struktūra, kuru ierosināts izveidot &lt;a href="https://iate.europa.eu/entry/result/929753/lv" target="_blank"&gt;Eiropas Aizsardzības aģentūras&lt;/a&gt; paspārnē un kuras uzdevums būs palielināt
un koordinēt dalībvalstu sadarbību aizsardzības inovācijas jomā</t>
        </is>
      </c>
      <c r="BP23" s="2" t="inlineStr">
        <is>
          <t>Ċentru ta' Innovazzjoni fid-Difiża</t>
        </is>
      </c>
      <c r="BQ23" s="2" t="inlineStr">
        <is>
          <t>3</t>
        </is>
      </c>
      <c r="BR23" s="2" t="inlineStr">
        <is>
          <t/>
        </is>
      </c>
      <c r="BS23" t="inlineStr">
        <is>
          <t>struttura proposta fi ħdan l-&lt;a href="https://iate.europa.eu/entry/result/929753" target="_blank"&gt;Aġenzija Ewropea għad-Difiża&lt;/a&gt; li taġixxi bħala l-punt ċentrali għal netwerk ta' ċentri ta' innovazzjoni fid-difiża madwar l-UE</t>
        </is>
      </c>
      <c r="BT23" s="2" t="inlineStr">
        <is>
          <t>innovatiehub voor defensie</t>
        </is>
      </c>
      <c r="BU23" s="2" t="inlineStr">
        <is>
          <t>3</t>
        </is>
      </c>
      <c r="BV23" s="2" t="inlineStr">
        <is>
          <t/>
        </is>
      </c>
      <c r="BW23" t="inlineStr">
        <is>
          <t>voorgestelde structuur binnen het &lt;a href="https://iate.europa.eu/entry/result/929753/nl" target="_blank"&gt;Europees Defensieagentschap&lt;/a&gt; die zou fungeren als centraal punt voor een netwerk van defensie-innovatiecentra in de gehele EU</t>
        </is>
      </c>
      <c r="BX23" s="2" t="inlineStr">
        <is>
          <t>centrum innowacji w dziedzinie obronności</t>
        </is>
      </c>
      <c r="BY23" s="2" t="inlineStr">
        <is>
          <t>3</t>
        </is>
      </c>
      <c r="BZ23" s="2" t="inlineStr">
        <is>
          <t/>
        </is>
      </c>
      <c r="CA23" t="inlineStr">
        <is>
          <t>centrum, które ma zostać utworzone w ramach Europejskiej Agencji Obrony, aby we współpracy z Komisją pogłębiać i koordynować współpracę państw członkowskich
w zakresie innowacji w dziedzinie obronności</t>
        </is>
      </c>
      <c r="CB23" s="2" t="inlineStr">
        <is>
          <t>polo de inovação no domínio da defesa</t>
        </is>
      </c>
      <c r="CC23" s="2" t="inlineStr">
        <is>
          <t>3</t>
        </is>
      </c>
      <c r="CD23" s="2" t="inlineStr">
        <is>
          <t/>
        </is>
      </c>
      <c r="CE23" t="inlineStr">
        <is>
          <t>Estrutura proposta no âmbito da &lt;a href="https://iate.europa.eu/entry/result/929753/pt" target="_blank"&gt;Agência Europeia de Defesa&lt;/a&gt;, que funcionará como ponto central de uma rede de centros de inovação no domínio da defesa através da UE.</t>
        </is>
      </c>
      <c r="CF23" t="inlineStr">
        <is>
          <t/>
        </is>
      </c>
      <c r="CG23" t="inlineStr">
        <is>
          <t/>
        </is>
      </c>
      <c r="CH23" t="inlineStr">
        <is>
          <t/>
        </is>
      </c>
      <c r="CI23" t="inlineStr">
        <is>
          <t/>
        </is>
      </c>
      <c r="CJ23" s="2" t="inlineStr">
        <is>
          <t>centrum pre inovácie v oblasti obrany</t>
        </is>
      </c>
      <c r="CK23" s="2" t="inlineStr">
        <is>
          <t>3</t>
        </is>
      </c>
      <c r="CL23" s="2" t="inlineStr">
        <is>
          <t/>
        </is>
      </c>
      <c r="CM23" t="inlineStr">
        <is>
          <t>navrhované centrum v rámci &lt;a href="https://iate.europa.eu/entry/result/929753/sk" target="_blank"&gt;Európskej obrannej agentúry&lt;/a&gt;, ktorého cieľom je zintenzívniť a koordinovať spoluprácu medzi členskými štátmi v oblasti 
obranných inovácií a podporovať synergie v obrannom priemysle</t>
        </is>
      </c>
      <c r="CN23" s="2" t="inlineStr">
        <is>
          <t>vozlišče za inovacije na področju obrambe</t>
        </is>
      </c>
      <c r="CO23" s="2" t="inlineStr">
        <is>
          <t>3</t>
        </is>
      </c>
      <c r="CP23" s="2" t="inlineStr">
        <is>
          <t/>
        </is>
      </c>
      <c r="CQ23" t="inlineStr">
        <is>
          <t>predlagana struktura v okviru &lt;a href="https://iate.europa.eu/entry/result/929753/sl" target="_blank"&gt;Evropske obrambne agencije&lt;/a&gt;, da bi ob pomoči Komisije okrepili in
uskladili sodelovanje med državami članicami pri inovacijah na področju obrambe ter zagotovili sinergije z drugimi strukturami EU</t>
        </is>
      </c>
      <c r="CR23" s="2" t="inlineStr">
        <is>
          <t>knutpunkt för försvarsinnovation</t>
        </is>
      </c>
      <c r="CS23" s="2" t="inlineStr">
        <is>
          <t>3</t>
        </is>
      </c>
      <c r="CT23" s="2" t="inlineStr">
        <is>
          <t/>
        </is>
      </c>
      <c r="CU23" t="inlineStr">
        <is>
          <t/>
        </is>
      </c>
    </row>
    <row r="24">
      <c r="A24" s="1" t="str">
        <f>HYPERLINK("https://iate.europa.eu/entry/result/3622254/all", "3622254")</f>
        <v>3622254</v>
      </c>
      <c r="B24" t="inlineStr">
        <is>
          <t>INTERNATIONAL RELATIONS;EUROPEAN UNION</t>
        </is>
      </c>
      <c r="C24" t="inlineStr">
        <is>
          <t>INTERNATIONAL RELATIONS|defence|defence policy|European defence policy|rapid reaction force;EUROPEAN UNION|European construction|European Union|common foreign and security policy|common security and defence policy</t>
        </is>
      </c>
      <c r="D24" s="2" t="inlineStr">
        <is>
          <t>капацитет на ЕС за бързо развръщане</t>
        </is>
      </c>
      <c r="E24" s="2" t="inlineStr">
        <is>
          <t>3</t>
        </is>
      </c>
      <c r="F24" s="2" t="inlineStr">
        <is>
          <t/>
        </is>
      </c>
      <c r="G24" t="inlineStr">
        <is>
          <t>предложение за създаването на &lt;a href="https://iate.europa.eu/entry/result/878924/bg" target="_blank"&gt;сили за бързо реагиране&lt;/a&gt;, така че да може ЕС бързо да разполага в случай на криза модулна част с численост до 5000, в т.ч. сухопътни, въздушни и морски компоненти и &lt;a href="https://iate.europa.eu/entry/result/2203993/all" target="_blank"&gt;стратегически спомагателни способности&lt;/a&gt;</t>
        </is>
      </c>
      <c r="H24" s="2" t="inlineStr">
        <is>
          <t>kapacita EU pro rychlé nasazení</t>
        </is>
      </c>
      <c r="I24" s="2" t="inlineStr">
        <is>
          <t>3</t>
        </is>
      </c>
      <c r="J24" s="2" t="inlineStr">
        <is>
          <t/>
        </is>
      </c>
      <c r="K24" t="inlineStr">
        <is>
          <t>jednotka rychlé reakce EU, jež umožňuje urychleně rozmístit modulární sílu až 5 000 
vojáků, včetně pozemních, vzdušných a námořních složek, jakož i nezbytné 
strategické podpůrné schopnosti</t>
        </is>
      </c>
      <c r="L24" s="2" t="inlineStr">
        <is>
          <t>EU-kapacitet til hurtig deployering</t>
        </is>
      </c>
      <c r="M24" s="2" t="inlineStr">
        <is>
          <t>3</t>
        </is>
      </c>
      <c r="N24" s="2" t="inlineStr">
        <is>
          <t/>
        </is>
      </c>
      <c r="O24" t="inlineStr">
        <is>
          <t>et projekt foreslået af medlemsstaterne i 2021 i forbindelse med drøftelserne om det strategiske kompas med henblik på at skabe en EU-styrke til hurtig reaktion, som vil bestå af væsentligt ændrede EU-kampgrupper og af medlemsstaternes andre militære styrker og kapabiliteter for at gøre det muligt for EU i tilfælde af en krise hurtigt at deployere moduler på op til 5 000 tropper, herunder kapaciteter på land, i luften og til havs samt strategiske katalysatorer.</t>
        </is>
      </c>
      <c r="P24" s="2" t="inlineStr">
        <is>
          <t>EU-Schnelleingreifkapazität</t>
        </is>
      </c>
      <c r="Q24" s="2" t="inlineStr">
        <is>
          <t>3</t>
        </is>
      </c>
      <c r="R24" s="2" t="inlineStr">
        <is>
          <t/>
        </is>
      </c>
      <c r="S24" t="inlineStr">
        <is>
          <t>im Rahmen des &lt;a href="https://iate.europa.eu/entry/result/3590347/all" target="_blank"&gt;Strategischen Kompasses&lt;/a&gt; geplante Kapazität,
die die rasche Entsendung einer modularen Streitkraft mit bis zu 5 000
Einsatzkräften, einschließlich Land-, Luft- und Marinekomponenten, in ein nicht
bedrohungsfreies Umfeld zur Bewältigung verschiedener Arten von Krisen
ermöglicht und die spätestens 2025 voll einsatzbereit sein soll</t>
        </is>
      </c>
      <c r="T24" s="2" t="inlineStr">
        <is>
          <t>ενωσιακή ικανότητα ταχείας ανάπτυξης</t>
        </is>
      </c>
      <c r="U24" s="2" t="inlineStr">
        <is>
          <t>3</t>
        </is>
      </c>
      <c r="V24" s="2" t="inlineStr">
        <is>
          <t/>
        </is>
      </c>
      <c r="W24" t="inlineStr">
        <is>
          <t>έργο που προτάθηκε το 2021 από τα κράτη μέλη στο πλαίσιο της &lt;a href="https://iate.europa.eu/entry/result/3590347/en-el" target="_blank"&gt;στρατηγικής πυξίδας&lt;/a&gt; για τη συγκρότηση &lt;a href="https://iate.europa.eu/entry/result/878924/en-el" target="_blank"&gt;δύναμης ταχείας αντίδρασης&lt;/a&gt; η οποία θα αποτελείται από τροποποιημένες &lt;a href="https://iate.europa.eu/entry/result/933036/en-el" target="_blank"&gt;ομάδες μάχης της ΕΕ&lt;/a&gt; και άλλες ένοπλες δυνάμεις των κρατών μελών</t>
        </is>
      </c>
      <c r="X24" s="2" t="inlineStr">
        <is>
          <t>EU Rapid Deployment Capacity|
EU rapid deployment force</t>
        </is>
      </c>
      <c r="Y24" s="2" t="inlineStr">
        <is>
          <t>3|
1</t>
        </is>
      </c>
      <c r="Z24" s="2" t="inlineStr">
        <is>
          <t xml:space="preserve">|
</t>
        </is>
      </c>
      <c r="AA24" t="inlineStr">
        <is>
          <t>proposed&lt;b&gt;&lt;sup&gt;1&lt;/sup&gt;&lt;/b&gt; EU rapid reaction
force&lt;b&gt;&lt;sup&gt;2&lt;/sup&gt;&lt;/b&gt; to enable the swift deployment, in the event of a crisis&lt;b&gt;&lt;sup&gt;3&lt;/sup&gt;&lt;/b&gt;,
of a modular force of up to 5 000 troops, including land, air and maritime
components and &lt;a href="https://iate.europa.eu/entry/result/2203993/en" target="_blank"&gt;strategic enablers&lt;/a&gt;</t>
        </is>
      </c>
      <c r="AB24" s="2" t="inlineStr">
        <is>
          <t>Capacidad de Despliegue Rápido de la UE</t>
        </is>
      </c>
      <c r="AC24" s="2" t="inlineStr">
        <is>
          <t>3</t>
        </is>
      </c>
      <c r="AD24" s="2" t="inlineStr">
        <is>
          <t/>
        </is>
      </c>
      <c r="AE24" t="inlineStr">
        <is>
          <t>Fuerza modular de la UE, prevista en la &lt;a href="https://iate.europa.eu/entry/result/3590347/es" target="_blank"&gt;Brújula Estratégica&lt;/a&gt;, que estará formada por &lt;a href="https://iate.europa.eu/entry/result/933036/es" target="_blank"&gt;grupos de combate de la UE&lt;/a&gt; muy modificados y por otras fuerzas armadas y medios militares de los Estados miembros y permitirá desplegar rápidamente hasta 5 000 militares, incluidos componentes terrestres, aéreos y marítimos y los &lt;a href="https://iate.europa.eu/entry/result/2203993/es" target="_blank"&gt;elementos de apoyo estratégicos&lt;/a&gt; necesarios.</t>
        </is>
      </c>
      <c r="AF24" s="2" t="inlineStr">
        <is>
          <t>ELi kiirsiirmisvõime</t>
        </is>
      </c>
      <c r="AG24" s="2" t="inlineStr">
        <is>
          <t>3</t>
        </is>
      </c>
      <c r="AH24" s="2" t="inlineStr">
        <is>
          <t/>
        </is>
      </c>
      <c r="AI24" t="inlineStr">
        <is>
          <t>kavandatav ELi kiirreageerimisvõime, mis võimaldab kriisi korral kiiresti siirda kuni 5000
sõjaväelasest koosneva modulaarse jõu, mis hõlmab maa-, õhu- ja mereväekomponenti ning &lt;i&gt;&lt;a href="https://iate.europa.eu/entry/result/2203993/et" target="_blank"&gt;strateegilisi võimaldeid&lt;/a&gt;&lt;/i&gt;</t>
        </is>
      </c>
      <c r="AJ24" s="2" t="inlineStr">
        <is>
          <t>EU:n nopea toimintakyky</t>
        </is>
      </c>
      <c r="AK24" s="2" t="inlineStr">
        <is>
          <t>3</t>
        </is>
      </c>
      <c r="AL24" s="2" t="inlineStr">
        <is>
          <t/>
        </is>
      </c>
      <c r="AM24" t="inlineStr">
        <is>
          <t/>
        </is>
      </c>
      <c r="AN24" s="2" t="inlineStr">
        <is>
          <t>capacité de déploiement rapide de l'UE</t>
        </is>
      </c>
      <c r="AO24" s="2" t="inlineStr">
        <is>
          <t>3</t>
        </is>
      </c>
      <c r="AP24" s="2" t="inlineStr">
        <is>
          <t/>
        </is>
      </c>
      <c r="AQ24" t="inlineStr">
        <is>
          <t xml:space="preserve">projet proposé par les États membres en 2021 dans le cadre des discussions liées à la &lt;a href="https://iate.europa.eu/entry/result/3590347/fr" target="_blank"&gt;boussole stratégique&lt;/a&gt;, visant à créer une &lt;a href="https://iate.europa.eu/entry/result/878924/fr" target="_blank"&gt;force de réaction rapide&lt;/a&gt; de l'UE constituée de &lt;a href="https://iate.europa.eu/entry/result/933036/fr" target="_blank"&gt;groupements tactiques&lt;/a&gt; de l'UE substantiellement modifiés et d'autres forces et capacités militaires des États membres et qui devrait permettre, d'ici 2025, de déployer rapidement une force modulaire pouvant compter jusqu'à 5 000 hommes, y compris des composantes terrestres, aériennes et maritimes </t>
        </is>
      </c>
      <c r="AR24" s="2" t="inlineStr">
        <is>
          <t>acmhainneacht mhear-imscartha an Aontais</t>
        </is>
      </c>
      <c r="AS24" s="2" t="inlineStr">
        <is>
          <t>3</t>
        </is>
      </c>
      <c r="AT24" s="2" t="inlineStr">
        <is>
          <t/>
        </is>
      </c>
      <c r="AU24" t="inlineStr">
        <is>
          <t/>
        </is>
      </c>
      <c r="AV24" t="inlineStr">
        <is>
          <t/>
        </is>
      </c>
      <c r="AW24" t="inlineStr">
        <is>
          <t/>
        </is>
      </c>
      <c r="AX24" t="inlineStr">
        <is>
          <t/>
        </is>
      </c>
      <c r="AY24" t="inlineStr">
        <is>
          <t/>
        </is>
      </c>
      <c r="AZ24" s="2" t="inlineStr">
        <is>
          <t>uniós gyorstelepítésű kapacitás</t>
        </is>
      </c>
      <c r="BA24" s="2" t="inlineStr">
        <is>
          <t>3</t>
        </is>
      </c>
      <c r="BB24" s="2" t="inlineStr">
        <is>
          <t/>
        </is>
      </c>
      <c r="BC24" t="inlineStr">
        <is>
          <t>javasolt uniós gyorsreagálású erő, amely válság esetén lehetővé teszi egy akár 5 000 katonából álló – szárazföldi, légi és 
tengeri komponenseket is magában foglaló – moduláris haderő, valamint a 
szükséges stratégiai támogató eszközök gyors telepítését.</t>
        </is>
      </c>
      <c r="BD24" s="2" t="inlineStr">
        <is>
          <t>capacità di dispiegamento rapido dell'UE</t>
        </is>
      </c>
      <c r="BE24" s="2" t="inlineStr">
        <is>
          <t>3</t>
        </is>
      </c>
      <c r="BF24" s="2" t="inlineStr">
        <is>
          <t/>
        </is>
      </c>
      <c r="BG24" t="inlineStr">
        <is>
          <t>proposta forza di reazione rapida dell'UE, costituita da moduli flessibili e interoperabili, in grado di intervenire rapidamente in caso di crisi e di dispiegare fino a 5 mila uomini</t>
        </is>
      </c>
      <c r="BH24" s="2" t="inlineStr">
        <is>
          <t>ES greitojo dislokavimo pajėgumai</t>
        </is>
      </c>
      <c r="BI24" s="2" t="inlineStr">
        <is>
          <t>3</t>
        </is>
      </c>
      <c r="BJ24" s="2" t="inlineStr">
        <is>
          <t/>
        </is>
      </c>
      <c r="BK24" t="inlineStr">
        <is>
          <t>siūlomos ES greitojo reagavimo pajėgos, kad susidarius krizei būtų galima sparčiai dislokuoti modulines iki 5 000 kareivių pajėgas, įskaitant sausumos, oro ir jūrų komponentus ir srategines įgalinančias priemones</t>
        </is>
      </c>
      <c r="BL24" s="2" t="inlineStr">
        <is>
          <t>ES ātrās izvietošanas spējas</t>
        </is>
      </c>
      <c r="BM24" s="2" t="inlineStr">
        <is>
          <t>3</t>
        </is>
      </c>
      <c r="BN24" s="2" t="inlineStr">
        <is>
          <t/>
        </is>
      </c>
      <c r="BO24" t="inlineStr">
        <is>
          <t>ES spējas, ko paredzēts attīstīt, lai krīzes
gadījumā varētu izvietot modulārus spēkus kuru sastāvā ir līdz
5000 karavīru, tostarp sauszemes, gaisa un jūras komponenti, kā arī
nepieciešamos stratēģiskos veicinātājus</t>
        </is>
      </c>
      <c r="BP24" s="2" t="inlineStr">
        <is>
          <t>Kapaċità ta’ Skjerament Rapidu tal-UE</t>
        </is>
      </c>
      <c r="BQ24" s="2" t="inlineStr">
        <is>
          <t>3</t>
        </is>
      </c>
      <c r="BR24" s="2" t="inlineStr">
        <is>
          <t/>
        </is>
      </c>
      <c r="BS24" t="inlineStr">
        <is>
          <t>proġett propost mill-Istati Membri fl-2021 b'rabta mad-dibattitu dwar il-&lt;a href="https://iate.europa.eu/entry/result/3590347/all" target="_blank"&gt;Boxxla Strateġika&lt;/a&gt; biex tinħoloq &lt;a href="https://iate.europa.eu/entry/result/878924/all" target="_blank"&gt;forza ta' reazzjoni rapida&lt;/a&gt; tal-UE li tkun tikkonsisti minn &lt;a href="https://iate.europa.eu/entry/result/933036/all" target="_blank"&gt;gruppi tattiċi tal-UE&lt;/a&gt; sostanzjalment modifikati u forzi militari u kapaċitajiet oħra tal-Istati Membri biex f'każ ta' kriżi l-UE tkun tistà tiskjera, b'mod rapidu, forza modulari ta’ mhux aktar minn 5000 truppa, inkluż komponenti tal-art, tal-ajru u marittimi, u faċilitaturi strateġiċi</t>
        </is>
      </c>
      <c r="BT24" s="2" t="inlineStr">
        <is>
          <t>snel inzetbare EU-capaciteit</t>
        </is>
      </c>
      <c r="BU24" s="2" t="inlineStr">
        <is>
          <t>3</t>
        </is>
      </c>
      <c r="BV24" s="2" t="inlineStr">
        <is>
          <t/>
        </is>
      </c>
      <c r="BW24" t="inlineStr">
        <is>
          <t>door de EU-lidstaten in 2021 voorgesteld project in het kader van het debat over het &lt;a href="https://iate.europa.eu/entry/result/3590347/nl" target="_blank"&gt;strategisch kompas&lt;/a&gt;, om een snelle-reactiemacht voor de EU te ontwikkelen bestaande uit flexibele en
interoperabele modules, waardoor snel tot 5000 manschappen kunnen worden ingezet voor verschillende soorten crises</t>
        </is>
      </c>
      <c r="BX24" s="2" t="inlineStr">
        <is>
          <t>unijna zdolność szybkiego rozmieszczania</t>
        </is>
      </c>
      <c r="BY24" s="2" t="inlineStr">
        <is>
          <t>2</t>
        </is>
      </c>
      <c r="BZ24" s="2" t="inlineStr">
        <is>
          <t/>
        </is>
      </c>
      <c r="CA24" t="inlineStr">
        <is>
          <t>projekt utworzenia unijnych sił szybkiego reagowania pozwalający szybko
rozmieszczać siły modułowe do 5000 żołnierzy, w tym komponenty lądowe,
powietrzne i morskie</t>
        </is>
      </c>
      <c r="CB24" s="2" t="inlineStr">
        <is>
          <t>capacidade de projeção rápida da UE</t>
        </is>
      </c>
      <c r="CC24" s="2" t="inlineStr">
        <is>
          <t>3</t>
        </is>
      </c>
      <c r="CD24" s="2" t="inlineStr">
        <is>
          <t/>
        </is>
      </c>
      <c r="CE24" t="inlineStr">
        <is>
          <t>Força proposta&lt;sup&gt;1&lt;/sup&gt; de reação rápida&lt;sup&gt;2&lt;/sup&gt; da EU que permitirá a projeção rápida, em caso de crise&lt;sup&gt;3&lt;/sup&gt;, de uma força modular até 5000 militares, nomeadamente com componentes terrestres, aéreas e marítimas.</t>
        </is>
      </c>
      <c r="CF24" s="2" t="inlineStr">
        <is>
          <t>Capacitatea de desfășurare rapidă a UE</t>
        </is>
      </c>
      <c r="CG24" s="2" t="inlineStr">
        <is>
          <t>3</t>
        </is>
      </c>
      <c r="CH24" s="2" t="inlineStr">
        <is>
          <t/>
        </is>
      </c>
      <c r="CI24" t="inlineStr">
        <is>
          <t>&lt;a href="https://iate.europa.eu/entry/result/878924/ro" target="_blank"&gt;forță de reacție rapidă&lt;/a&gt; a UE, aflată în stadiul de propunere în cadrul &lt;a href="https://iate.europa.eu/entry/result/3590347/ro" target="_blank"&gt;Busolei strategice&lt;/a&gt;, care ar urma să constea în &lt;a href="https://iate.europa.eu/entry/result/933036/ro" target="_blank"&gt;grupuri tactice de luptă&lt;/a&gt; ale UE modificate 
substanțial și în alte capabilități și forțe militare ale statelor membre, care ar permite desfășurarea rapidă a unei forțe modulare de până la 5.000 de militari, inclusiv componente terestre, aeriene și maritime</t>
        </is>
      </c>
      <c r="CJ24" s="2" t="inlineStr">
        <is>
          <t>kapacita rýchleho nasadenia EÚ</t>
        </is>
      </c>
      <c r="CK24" s="2" t="inlineStr">
        <is>
          <t>3</t>
        </is>
      </c>
      <c r="CL24" s="2" t="inlineStr">
        <is>
          <t/>
        </is>
      </c>
      <c r="CM24" t="inlineStr">
        <is>
          <t>vojenské sily členských štátov EÚ, ktoré bude možné rýchlo nasadiť v prípade krízy</t>
        </is>
      </c>
      <c r="CN24" s="2" t="inlineStr">
        <is>
          <t>zmogljivost EU za hitro napotitev</t>
        </is>
      </c>
      <c r="CO24" s="2" t="inlineStr">
        <is>
          <t>3</t>
        </is>
      </c>
      <c r="CP24" s="2" t="inlineStr">
        <is>
          <t/>
        </is>
      </c>
      <c r="CQ24" t="inlineStr">
        <is>
          <t>zmogljivost, ki bo omogočala hitro napotitev modularnih sil z največ 5 000 vojaki in vojakinjami, 
vključno s kopenskimi, zračnimi in pomorskimi komponentami</t>
        </is>
      </c>
      <c r="CR24" s="2" t="inlineStr">
        <is>
          <t>EU-kapacitet för snabba insatser</t>
        </is>
      </c>
      <c r="CS24" s="2" t="inlineStr">
        <is>
          <t>3</t>
        </is>
      </c>
      <c r="CT24" s="2" t="inlineStr">
        <is>
          <t/>
        </is>
      </c>
      <c r="CU24" t="inlineStr">
        <is>
          <t/>
        </is>
      </c>
    </row>
    <row r="25">
      <c r="A25" s="1" t="str">
        <f>HYPERLINK("https://iate.europa.eu/entry/result/900023/all", "900023")</f>
        <v>900023</v>
      </c>
      <c r="B25" t="inlineStr">
        <is>
          <t>EDUCATION AND COMMUNICATIONS;SOCIAL QUESTIONS;ECONOMICS</t>
        </is>
      </c>
      <c r="C25" t="inlineStr">
        <is>
          <t>EDUCATION AND COMMUNICATIONS|communications;SOCIAL QUESTIONS|social framework;ECONOMICS|economic analysis</t>
        </is>
      </c>
      <c r="D25" s="2" t="inlineStr">
        <is>
          <t>заинтересовано лице|
заинтересована страна</t>
        </is>
      </c>
      <c r="E25" s="2" t="inlineStr">
        <is>
          <t>3|
3</t>
        </is>
      </c>
      <c r="F25" s="2" t="inlineStr">
        <is>
          <t xml:space="preserve">|
</t>
        </is>
      </c>
      <c r="G25" t="inlineStr">
        <is>
          <t/>
        </is>
      </c>
      <c r="H25" s="2" t="inlineStr">
        <is>
          <t>zúčastněná strana|
zainteresovaná strana|
zúčastněný subjekt|
partner</t>
        </is>
      </c>
      <c r="I25" s="2" t="inlineStr">
        <is>
          <t>3|
3|
3|
3</t>
        </is>
      </c>
      <c r="J25" s="2" t="inlineStr">
        <is>
          <t xml:space="preserve">|
|
|
</t>
        </is>
      </c>
      <c r="K25" t="inlineStr">
        <is>
          <t>osoba či organizace, která může ovlivnit nějaké rozhodnutí, činnost nebo riziko, může být jimi ovlivněna nebo se jimi může považovat za ovlivněnou</t>
        </is>
      </c>
      <c r="L25" s="2" t="inlineStr">
        <is>
          <t>interessepart|
interessent|
stakeholder</t>
        </is>
      </c>
      <c r="M25" s="2" t="inlineStr">
        <is>
          <t>3|
3|
3</t>
        </is>
      </c>
      <c r="N25" s="2" t="inlineStr">
        <is>
          <t xml:space="preserve">|
|
</t>
        </is>
      </c>
      <c r="O25" t="inlineStr">
        <is>
          <t>&lt;b&gt;Interessenter&lt;/b&gt;: personer, institutioner, organisationer, afdelinger, myndigheder, grupper, foreninger osv., som i ordets bredeste forstand har en interesse i el. tilknytning til et bestemt emne;&lt;br&gt;&lt;b&gt;Interessent&lt;/b&gt;: person, firma e.l. der har (økonomisk) interesse i noget el. nogen.</t>
        </is>
      </c>
      <c r="P25" s="2" t="inlineStr">
        <is>
          <t>Betroffener|
interessierter Kreis|
Interessenträger|
Interessenvertreter|
betroffene Partei|
Beteiligter|
Interessengruppe</t>
        </is>
      </c>
      <c r="Q25" s="2" t="inlineStr">
        <is>
          <t>3|
3|
3|
3|
3|
3|
3</t>
        </is>
      </c>
      <c r="R25" s="2" t="inlineStr">
        <is>
          <t xml:space="preserve">|
|
|
|
|
|
</t>
        </is>
      </c>
      <c r="S25" t="inlineStr">
        <is>
          <t>Person, Gruppe, Institution oder Regierung, für die eine Maßnahme, ein Vorschlag oder ein Ereignis in wirtschaftlicher, gesellschaftlicher oder umweltbezogener Hinsicht von Interesse ist oder die davon in irgendeiner Weise betroffen ist</t>
        </is>
      </c>
      <c r="T25" s="2" t="inlineStr">
        <is>
          <t>ενδιαφερόμενος παράγοντας|
ενδιαφερόμενοι κύκλοι συμφερόντων|
ενδιαφερόμενος|
συμφεροντούχος|
ενδιαφερόμενο μέρος</t>
        </is>
      </c>
      <c r="U25" s="2" t="inlineStr">
        <is>
          <t>3|
3|
3|
3|
3</t>
        </is>
      </c>
      <c r="V25" s="2" t="inlineStr">
        <is>
          <t>|
|
|
|
preferred</t>
        </is>
      </c>
      <c r="W25" t="inlineStr">
        <is>
          <t>άτομο ή/ και οργανισμός που μπορεί να επηρεάσουν ή να επηρεαστούν από ή να αντιλαμβάνονται ότι επηρεάζονται από μία απόφαση, δραστηριότητα ή κίνδυνο.</t>
        </is>
      </c>
      <c r="X25" s="2" t="inlineStr">
        <is>
          <t>stakeholder</t>
        </is>
      </c>
      <c r="Y25" s="2" t="inlineStr">
        <is>
          <t>3</t>
        </is>
      </c>
      <c r="Z25" s="2" t="inlineStr">
        <is>
          <t/>
        </is>
      </c>
      <c r="AA25" t="inlineStr">
        <is>
          <t>any individual, group or organisation who may affect, be affected by, or perceive themselves to be affected in a formal perspective by a decision or activity</t>
        </is>
      </c>
      <c r="AB25" s="2" t="inlineStr">
        <is>
          <t>parte interesada|
interesado</t>
        </is>
      </c>
      <c r="AC25" s="2" t="inlineStr">
        <is>
          <t>3|
3</t>
        </is>
      </c>
      <c r="AD25" s="2" t="inlineStr">
        <is>
          <t xml:space="preserve">|
</t>
        </is>
      </c>
      <c r="AE25" t="inlineStr">
        <is>
          <t>Entidad, organización, grupo o particular que tiene un interés directo o indirecto en un proyecto, en un programa o en las actividades de una organización, o que puede influir en sus resultados.</t>
        </is>
      </c>
      <c r="AF25" s="2" t="inlineStr">
        <is>
          <t>huvirühm|
sidusrühm</t>
        </is>
      </c>
      <c r="AG25" s="2" t="inlineStr">
        <is>
          <t>2|
3</t>
        </is>
      </c>
      <c r="AH25" s="2" t="inlineStr">
        <is>
          <t xml:space="preserve">|
</t>
        </is>
      </c>
      <c r="AI25" t="inlineStr">
        <is>
          <t>üksikisik, isikute rühm või organisatsioon, kellel on ametlik huvi otsustatavas valdkonnas, kes on mingil viisil seotud mingi tegevuse, strateegia, projekti või organisatsiooniga, keda kavandatav otsus või projekt võib mõjutada või kes osaleb otsuse rakendamisel</t>
        </is>
      </c>
      <c r="AJ25" s="2" t="inlineStr">
        <is>
          <t>sidosryhmä</t>
        </is>
      </c>
      <c r="AK25" s="2" t="inlineStr">
        <is>
          <t>3</t>
        </is>
      </c>
      <c r="AL25" s="2" t="inlineStr">
        <is>
          <t/>
        </is>
      </c>
      <c r="AM25" t="inlineStr">
        <is>
          <t>"ryhmä johon jk yritys, yhteisö, organisaatio t. henkilö on vuorovaikutussuhteessa t. taloudellisista tm. syistä sidoksissa"</t>
        </is>
      </c>
      <c r="AN25" s="2" t="inlineStr">
        <is>
          <t>acteur|
partie concernée|
partie prenante</t>
        </is>
      </c>
      <c r="AO25" s="2" t="inlineStr">
        <is>
          <t>3|
2|
3</t>
        </is>
      </c>
      <c r="AP25" s="2" t="inlineStr">
        <is>
          <t xml:space="preserve">|
|
</t>
        </is>
      </c>
      <c r="AQ25" t="inlineStr">
        <is>
          <t>personne, groupe de personnes, organisme, entreprise, directement concerné par un processus quelconque, une décision ou une activité ou participant activement à une affaire, une procédure, etc.</t>
        </is>
      </c>
      <c r="AR25" s="2" t="inlineStr">
        <is>
          <t>geallsealbhóir</t>
        </is>
      </c>
      <c r="AS25" s="2" t="inlineStr">
        <is>
          <t>3</t>
        </is>
      </c>
      <c r="AT25" s="2" t="inlineStr">
        <is>
          <t/>
        </is>
      </c>
      <c r="AU25" t="inlineStr">
        <is>
          <t/>
        </is>
      </c>
      <c r="AV25" s="2" t="inlineStr">
        <is>
          <t>dionik</t>
        </is>
      </c>
      <c r="AW25" s="2" t="inlineStr">
        <is>
          <t>3</t>
        </is>
      </c>
      <c r="AX25" s="2" t="inlineStr">
        <is>
          <t/>
        </is>
      </c>
      <c r="AY25" t="inlineStr">
        <is>
          <t>svaki pojedinac, organizacija, ustanova koja može utjecati na provedbu strategije ili na aktivnosti unutar strategije, bilo pozitivno ili negativno</t>
        </is>
      </c>
      <c r="AZ25" s="2" t="inlineStr">
        <is>
          <t>érdekelt fél|
érdekelt</t>
        </is>
      </c>
      <c r="BA25" s="2" t="inlineStr">
        <is>
          <t>3|
3</t>
        </is>
      </c>
      <c r="BB25" s="2" t="inlineStr">
        <is>
          <t xml:space="preserve">|
</t>
        </is>
      </c>
      <c r="BC25" t="inlineStr">
        <is>
          <t>olyan személy, csoport vagy szervezet, akinek vagy
amelynek érdeke fűződik egy adott döntéshez vagy tevékenységhez, illetve akinek
vagy amelynek az adott döntés vagy tevékenység az érdekkörébe tartozik</t>
        </is>
      </c>
      <c r="BD25" s="2" t="inlineStr">
        <is>
          <t>portatore di interessi|
gruppi interessati|
soggetto interessato|
parte interessata</t>
        </is>
      </c>
      <c r="BE25" s="2" t="inlineStr">
        <is>
          <t>3|
3|
3|
3</t>
        </is>
      </c>
      <c r="BF25" s="2" t="inlineStr">
        <is>
          <t xml:space="preserve">preferred|
|
|
</t>
        </is>
      </c>
      <c r="BG25" t="inlineStr">
        <is>
          <t>soggetto titolare di un interesse in relazione a un progetto o all’attività di un’azienda e che può influenzarne l’andamento o esserne influenzato</t>
        </is>
      </c>
      <c r="BH25" s="2" t="inlineStr">
        <is>
          <t>suinteresuotoji šalis|
interesantas|
suinteresuotasis subjektas</t>
        </is>
      </c>
      <c r="BI25" s="2" t="inlineStr">
        <is>
          <t>3|
2|
3</t>
        </is>
      </c>
      <c r="BJ25" s="2" t="inlineStr">
        <is>
          <t xml:space="preserve">|
|
</t>
        </is>
      </c>
      <c r="BK25" t="inlineStr">
        <is>
          <t/>
        </is>
      </c>
      <c r="BL25" s="2" t="inlineStr">
        <is>
          <t>ieinteresētā persona</t>
        </is>
      </c>
      <c r="BM25" s="2" t="inlineStr">
        <is>
          <t>3</t>
        </is>
      </c>
      <c r="BN25" s="2" t="inlineStr">
        <is>
          <t/>
        </is>
      </c>
      <c r="BO25" t="inlineStr">
        <is>
          <t/>
        </is>
      </c>
      <c r="BP25" s="2" t="inlineStr">
        <is>
          <t>parti kkonċernata</t>
        </is>
      </c>
      <c r="BQ25" s="2" t="inlineStr">
        <is>
          <t>3</t>
        </is>
      </c>
      <c r="BR25" s="2" t="inlineStr">
        <is>
          <t/>
        </is>
      </c>
      <c r="BS25" t="inlineStr">
        <is>
          <t>kwalunkwe persuna jew entità li jkollha interess fl-eżitu ta' proġett, programm jew attività partikolari u li tista' tiġi affettwata direttament jew indirettament kif ukoll b'mod pożittiv jew negattiv mill-eżitu inkwistjoni</t>
        </is>
      </c>
      <c r="BT25" s="2" t="inlineStr">
        <is>
          <t>stakeholder|
belanghebbende</t>
        </is>
      </c>
      <c r="BU25" s="2" t="inlineStr">
        <is>
          <t>3|
4</t>
        </is>
      </c>
      <c r="BV25" s="2" t="inlineStr">
        <is>
          <t xml:space="preserve">|
</t>
        </is>
      </c>
      <c r="BW25" t="inlineStr">
        <is>
          <t>"Persoon of organisatie (...) die belang heeft of betrokken is bij een specifieke organisatie, een overheidsbesluit, een nieuw product of een project."</t>
        </is>
      </c>
      <c r="BX25" s="2" t="inlineStr">
        <is>
          <t>zainteresowany podmiot|
zainteresowana strona|
interesariusz</t>
        </is>
      </c>
      <c r="BY25" s="2" t="inlineStr">
        <is>
          <t>3|
3|
3</t>
        </is>
      </c>
      <c r="BZ25" s="2" t="inlineStr">
        <is>
          <t xml:space="preserve">|
|
</t>
        </is>
      </c>
      <c r="CA25" t="inlineStr">
        <is>
          <t>Osoby i organizacje, które mają wpływ na decyzje lub mogą odczuwać skutki podejmowanych decyzji, działań oraz ryzyka.</t>
        </is>
      </c>
      <c r="CB25" s="2" t="inlineStr">
        <is>
          <t>interessado|
parte interessada|
parte interessada</t>
        </is>
      </c>
      <c r="CC25" s="2" t="inlineStr">
        <is>
          <t>2|
3|
3</t>
        </is>
      </c>
      <c r="CD25" s="2" t="inlineStr">
        <is>
          <t xml:space="preserve">|
|
</t>
        </is>
      </c>
      <c r="CE25" t="inlineStr">
        <is>
          <t>Pessoa ou organização envolvida, de forma activa ou passiva, num processo de acção social que pode ser de natureza económica, política, cívica, etc. e ter um carácter permanente (como a actividade de uma empresa) ou temporário (como a realização de um projecto). &lt;br&gt;No contexto empresarial a noção de "parte interessada" ou "interessado", muitas vezes associada à noção de "responsabilidade social", é um elemento central de certas concepções modernas de gestão em que o interesse dos accionistas ou dos administradores não é alheio ou independente do interesse dos trabalhadores, dos consumidores ou clientes e da comunidade em que se insere uma determinada empresa.</t>
        </is>
      </c>
      <c r="CF25" s="2" t="inlineStr">
        <is>
          <t>parte interesată</t>
        </is>
      </c>
      <c r="CG25" s="2" t="inlineStr">
        <is>
          <t>3</t>
        </is>
      </c>
      <c r="CH25" s="2" t="inlineStr">
        <is>
          <t/>
        </is>
      </c>
      <c r="CI25" t="inlineStr">
        <is>
          <t/>
        </is>
      </c>
      <c r="CJ25" s="2" t="inlineStr">
        <is>
          <t>dotknutý subjekt|
zúčastnená strana|
zainteresovaná strana</t>
        </is>
      </c>
      <c r="CK25" s="2" t="inlineStr">
        <is>
          <t>3|
3|
3</t>
        </is>
      </c>
      <c r="CL25" s="2" t="inlineStr">
        <is>
          <t>|
|
preferred</t>
        </is>
      </c>
      <c r="CM25" t="inlineStr">
        <is>
          <t>jednotlivec, skupina alebo organizácia, ktoré sú nielen ovplyvnené nejakým rozhodnutím, činnosťou či konaním, alebo môžu dané rozhodnutie, činnosť či konanie ovplyvniť, ale sú určitým spôsobom s nimi aj oficiálne prepojené</t>
        </is>
      </c>
      <c r="CN25" s="2" t="inlineStr">
        <is>
          <t>deležnik</t>
        </is>
      </c>
      <c r="CO25" s="2" t="inlineStr">
        <is>
          <t>3</t>
        </is>
      </c>
      <c r="CP25" s="2" t="inlineStr">
        <is>
          <t>preferred</t>
        </is>
      </c>
      <c r="CQ25" t="inlineStr">
        <is>
          <t/>
        </is>
      </c>
      <c r="CR25" s="2" t="inlineStr">
        <is>
          <t>intressent|
berörd part|
berörd aktör</t>
        </is>
      </c>
      <c r="CS25" s="2" t="inlineStr">
        <is>
          <t>4|
3|
3</t>
        </is>
      </c>
      <c r="CT25" s="2" t="inlineStr">
        <is>
          <t xml:space="preserve">|
|
</t>
        </is>
      </c>
      <c r="CU25" t="inlineStr">
        <is>
          <t>alla de människor eller grupper som antingen påverkas och berörs av ett företags eller en organisations verksamhet eller som själva påverkar den</t>
        </is>
      </c>
    </row>
    <row r="26">
      <c r="A26" s="1" t="str">
        <f>HYPERLINK("https://iate.europa.eu/entry/result/1173240/all", "1173240")</f>
        <v>1173240</v>
      </c>
      <c r="B26" t="inlineStr">
        <is>
          <t>EUROPEAN UNION</t>
        </is>
      </c>
      <c r="C26" t="inlineStr">
        <is>
          <t>EUROPEAN UNION|EU finance</t>
        </is>
      </c>
      <c r="D26" s="2" t="inlineStr">
        <is>
          <t>критерии за допустимост</t>
        </is>
      </c>
      <c r="E26" s="2" t="inlineStr">
        <is>
          <t>3</t>
        </is>
      </c>
      <c r="F26" s="2" t="inlineStr">
        <is>
          <t/>
        </is>
      </c>
      <c r="G26" t="inlineStr">
        <is>
          <t/>
        </is>
      </c>
      <c r="H26" s="2" t="inlineStr">
        <is>
          <t>kritéria způsobilosti|
stanovená kritéria</t>
        </is>
      </c>
      <c r="I26" s="2" t="inlineStr">
        <is>
          <t>2|
1</t>
        </is>
      </c>
      <c r="J26" s="2" t="inlineStr">
        <is>
          <t xml:space="preserve">|
</t>
        </is>
      </c>
      <c r="K26" t="inlineStr">
        <is>
          <t/>
        </is>
      </c>
      <c r="L26" s="2" t="inlineStr">
        <is>
          <t>kriterier for støtteberettigelse</t>
        </is>
      </c>
      <c r="M26" s="2" t="inlineStr">
        <is>
          <t>3</t>
        </is>
      </c>
      <c r="N26" s="2" t="inlineStr">
        <is>
          <t/>
        </is>
      </c>
      <c r="O26" t="inlineStr">
        <is>
          <t/>
        </is>
      </c>
      <c r="P26" s="2" t="inlineStr">
        <is>
          <t>Kriterien für förderfähige Kosten|
Kriterien für die Förderfähigkeit</t>
        </is>
      </c>
      <c r="Q26" s="2" t="inlineStr">
        <is>
          <t>2|
3</t>
        </is>
      </c>
      <c r="R26" s="2" t="inlineStr">
        <is>
          <t xml:space="preserve">|
</t>
        </is>
      </c>
      <c r="S26" t="inlineStr">
        <is>
          <t/>
        </is>
      </c>
      <c r="T26" s="2" t="inlineStr">
        <is>
          <t>κριτήρια επιλεξιμότητας|
κριτήρια καταλληλότητας</t>
        </is>
      </c>
      <c r="U26" s="2" t="inlineStr">
        <is>
          <t>3|
2</t>
        </is>
      </c>
      <c r="V26" s="2" t="inlineStr">
        <is>
          <t xml:space="preserve">|
</t>
        </is>
      </c>
      <c r="W26" t="inlineStr">
        <is>
          <t/>
        </is>
      </c>
      <c r="X26" s="2" t="inlineStr">
        <is>
          <t>eligibility criteria</t>
        </is>
      </c>
      <c r="Y26" s="2" t="inlineStr">
        <is>
          <t>3</t>
        </is>
      </c>
      <c r="Z26" s="2" t="inlineStr">
        <is>
          <t/>
        </is>
      </c>
      <c r="AA26" t="inlineStr">
        <is>
          <t/>
        </is>
      </c>
      <c r="AB26" s="2" t="inlineStr">
        <is>
          <t>criterios de admisibilidad|
criterios para la concesión de subvenciones|
criterios de subvencionabilidad</t>
        </is>
      </c>
      <c r="AC26" s="2" t="inlineStr">
        <is>
          <t>3|
3|
3</t>
        </is>
      </c>
      <c r="AD26" s="2" t="inlineStr">
        <is>
          <t xml:space="preserve">|
|
</t>
        </is>
      </c>
      <c r="AE26" t="inlineStr">
        <is>
          <t/>
        </is>
      </c>
      <c r="AF26" s="2" t="inlineStr">
        <is>
          <t>rahastamiskõlblikkuse kriteerium</t>
        </is>
      </c>
      <c r="AG26" s="2" t="inlineStr">
        <is>
          <t>3</t>
        </is>
      </c>
      <c r="AH26" s="2" t="inlineStr">
        <is>
          <t/>
        </is>
      </c>
      <c r="AI26" t="inlineStr">
        <is>
          <t/>
        </is>
      </c>
      <c r="AJ26" s="2" t="inlineStr">
        <is>
          <t>tukikelpoisuuden perusteet|
hyväksyttävyyskriteerit</t>
        </is>
      </c>
      <c r="AK26" s="2" t="inlineStr">
        <is>
          <t>3|
3</t>
        </is>
      </c>
      <c r="AL26" s="2" t="inlineStr">
        <is>
          <t xml:space="preserve">|
</t>
        </is>
      </c>
      <c r="AM26" t="inlineStr">
        <is>
          <t/>
        </is>
      </c>
      <c r="AN26" s="2" t="inlineStr">
        <is>
          <t>critère d'éligibilité</t>
        </is>
      </c>
      <c r="AO26" s="2" t="inlineStr">
        <is>
          <t>3</t>
        </is>
      </c>
      <c r="AP26" s="2" t="inlineStr">
        <is>
          <t/>
        </is>
      </c>
      <c r="AQ26" t="inlineStr">
        <is>
          <t/>
        </is>
      </c>
      <c r="AR26" s="2" t="inlineStr">
        <is>
          <t>critéar incháilitheachta</t>
        </is>
      </c>
      <c r="AS26" s="2" t="inlineStr">
        <is>
          <t>3</t>
        </is>
      </c>
      <c r="AT26" s="2" t="inlineStr">
        <is>
          <t/>
        </is>
      </c>
      <c r="AU26" t="inlineStr">
        <is>
          <t/>
        </is>
      </c>
      <c r="AV26" s="2" t="inlineStr">
        <is>
          <t>kriteriji prihvatljivosti</t>
        </is>
      </c>
      <c r="AW26" s="2" t="inlineStr">
        <is>
          <t>3</t>
        </is>
      </c>
      <c r="AX26" s="2" t="inlineStr">
        <is>
          <t/>
        </is>
      </c>
      <c r="AY26" t="inlineStr">
        <is>
          <t/>
        </is>
      </c>
      <c r="AZ26" s="2" t="inlineStr">
        <is>
          <t>jogosultsági feltételek</t>
        </is>
      </c>
      <c r="BA26" s="2" t="inlineStr">
        <is>
          <t>2</t>
        </is>
      </c>
      <c r="BB26" s="2" t="inlineStr">
        <is>
          <t/>
        </is>
      </c>
      <c r="BC26" t="inlineStr">
        <is>
          <t/>
        </is>
      </c>
      <c r="BD26" s="2" t="inlineStr">
        <is>
          <t>criterio di sovvenzionabilità|
criterio di ammissibilità</t>
        </is>
      </c>
      <c r="BE26" s="2" t="inlineStr">
        <is>
          <t>3|
3</t>
        </is>
      </c>
      <c r="BF26" s="2" t="inlineStr">
        <is>
          <t>|
preferred</t>
        </is>
      </c>
      <c r="BG26" t="inlineStr">
        <is>
          <t/>
        </is>
      </c>
      <c r="BH26" s="2" t="inlineStr">
        <is>
          <t>atrankos kriterijai|
tinkamumo kriterijai</t>
        </is>
      </c>
      <c r="BI26" s="2" t="inlineStr">
        <is>
          <t>3|
3</t>
        </is>
      </c>
      <c r="BJ26" s="2" t="inlineStr">
        <is>
          <t xml:space="preserve">|
</t>
        </is>
      </c>
      <c r="BK26" t="inlineStr">
        <is>
          <t/>
        </is>
      </c>
      <c r="BL26" s="2" t="inlineStr">
        <is>
          <t>atbilstības kritēriji|
attiecināmības kritēriji</t>
        </is>
      </c>
      <c r="BM26" s="2" t="inlineStr">
        <is>
          <t>3|
3</t>
        </is>
      </c>
      <c r="BN26" s="2" t="inlineStr">
        <is>
          <t>|
preferred</t>
        </is>
      </c>
      <c r="BO26" t="inlineStr">
        <is>
          <t/>
        </is>
      </c>
      <c r="BP26" s="2" t="inlineStr">
        <is>
          <t>kriterji ta' eliġibbiltà</t>
        </is>
      </c>
      <c r="BQ26" s="2" t="inlineStr">
        <is>
          <t>3</t>
        </is>
      </c>
      <c r="BR26" s="2" t="inlineStr">
        <is>
          <t/>
        </is>
      </c>
      <c r="BS26" t="inlineStr">
        <is>
          <t/>
        </is>
      </c>
      <c r="BT26" s="2" t="inlineStr">
        <is>
          <t>criteria voor subsidiabiliteit</t>
        </is>
      </c>
      <c r="BU26" s="2" t="inlineStr">
        <is>
          <t>3</t>
        </is>
      </c>
      <c r="BV26" s="2" t="inlineStr">
        <is>
          <t/>
        </is>
      </c>
      <c r="BW26" t="inlineStr">
        <is>
          <t/>
        </is>
      </c>
      <c r="BX26" s="2" t="inlineStr">
        <is>
          <t>kryteria kwalifikowalności</t>
        </is>
      </c>
      <c r="BY26" s="2" t="inlineStr">
        <is>
          <t>3</t>
        </is>
      </c>
      <c r="BZ26" s="2" t="inlineStr">
        <is>
          <t/>
        </is>
      </c>
      <c r="CA26" t="inlineStr">
        <is>
          <t/>
        </is>
      </c>
      <c r="CB26" s="2" t="inlineStr">
        <is>
          <t>critérios de elegibilidade</t>
        </is>
      </c>
      <c r="CC26" s="2" t="inlineStr">
        <is>
          <t>3</t>
        </is>
      </c>
      <c r="CD26" s="2" t="inlineStr">
        <is>
          <t/>
        </is>
      </c>
      <c r="CE26" t="inlineStr">
        <is>
          <t/>
        </is>
      </c>
      <c r="CF26" s="2" t="inlineStr">
        <is>
          <t>criterii de eligibilitate</t>
        </is>
      </c>
      <c r="CG26" s="2" t="inlineStr">
        <is>
          <t>3</t>
        </is>
      </c>
      <c r="CH26" s="2" t="inlineStr">
        <is>
          <t/>
        </is>
      </c>
      <c r="CI26" t="inlineStr">
        <is>
          <t/>
        </is>
      </c>
      <c r="CJ26" s="2" t="inlineStr">
        <is>
          <t>kritériá oprávnenosti</t>
        </is>
      </c>
      <c r="CK26" s="2" t="inlineStr">
        <is>
          <t>3</t>
        </is>
      </c>
      <c r="CL26" s="2" t="inlineStr">
        <is>
          <t/>
        </is>
      </c>
      <c r="CM26" t="inlineStr">
        <is>
          <t/>
        </is>
      </c>
      <c r="CN26" s="2" t="inlineStr">
        <is>
          <t>merila za upravičenost</t>
        </is>
      </c>
      <c r="CO26" s="2" t="inlineStr">
        <is>
          <t>3</t>
        </is>
      </c>
      <c r="CP26" s="2" t="inlineStr">
        <is>
          <t/>
        </is>
      </c>
      <c r="CQ26" t="inlineStr">
        <is>
          <t/>
        </is>
      </c>
      <c r="CR26" s="2" t="inlineStr">
        <is>
          <t>urvalskriterium</t>
        </is>
      </c>
      <c r="CS26" s="2" t="inlineStr">
        <is>
          <t>3</t>
        </is>
      </c>
      <c r="CT26" s="2" t="inlineStr">
        <is>
          <t/>
        </is>
      </c>
      <c r="CU26" t="inlineStr">
        <is>
          <t/>
        </is>
      </c>
    </row>
    <row r="27">
      <c r="A27" s="1" t="str">
        <f>HYPERLINK("https://iate.europa.eu/entry/result/1187375/all", "1187375")</f>
        <v>1187375</v>
      </c>
      <c r="B27" t="inlineStr">
        <is>
          <t>INDUSTRY</t>
        </is>
      </c>
      <c r="C27" t="inlineStr">
        <is>
          <t>INDUSTRY|mechanical engineering</t>
        </is>
      </c>
      <c r="D27" t="inlineStr">
        <is>
          <t/>
        </is>
      </c>
      <c r="E27" t="inlineStr">
        <is>
          <t/>
        </is>
      </c>
      <c r="F27" t="inlineStr">
        <is>
          <t/>
        </is>
      </c>
      <c r="G27" t="inlineStr">
        <is>
          <t/>
        </is>
      </c>
      <c r="H27" s="2" t="inlineStr">
        <is>
          <t>Czochralského tažička|
tažička krystalů</t>
        </is>
      </c>
      <c r="I27" s="2" t="inlineStr">
        <is>
          <t>3|
3</t>
        </is>
      </c>
      <c r="J27" s="2" t="inlineStr">
        <is>
          <t xml:space="preserve">|
</t>
        </is>
      </c>
      <c r="K27" t="inlineStr">
        <is>
          <t>zařízení sloužící k výrobě monokrystalického křemíku z polykrystalické vsádky</t>
        </is>
      </c>
      <c r="L27" s="2" t="inlineStr">
        <is>
          <t>krystaltrækkemaskine</t>
        </is>
      </c>
      <c r="M27" s="2" t="inlineStr">
        <is>
          <t>3</t>
        </is>
      </c>
      <c r="N27" s="2" t="inlineStr">
        <is>
          <t/>
        </is>
      </c>
      <c r="O27" t="inlineStr">
        <is>
          <t/>
        </is>
      </c>
      <c r="P27" s="2" t="inlineStr">
        <is>
          <t>Kristallziehanlage</t>
        </is>
      </c>
      <c r="Q27" s="2" t="inlineStr">
        <is>
          <t>3</t>
        </is>
      </c>
      <c r="R27" s="2" t="inlineStr">
        <is>
          <t/>
        </is>
      </c>
      <c r="S27" t="inlineStr">
        <is>
          <t/>
        </is>
      </c>
      <c r="T27" s="2" t="inlineStr">
        <is>
          <t>εξολκέας κρυστάλλων</t>
        </is>
      </c>
      <c r="U27" s="2" t="inlineStr">
        <is>
          <t>3</t>
        </is>
      </c>
      <c r="V27" s="2" t="inlineStr">
        <is>
          <t/>
        </is>
      </c>
      <c r="W27" t="inlineStr">
        <is>
          <t>διάταξη για την ανάπτυξη μονοκρυσταλλικού πυριτίου, σύνθετων ημιαγωγών, μετάλλων, οξειδίων και αλογονιδίων</t>
        </is>
      </c>
      <c r="X27" s="2" t="inlineStr">
        <is>
          <t>Czochralski puller|
crystal puller</t>
        </is>
      </c>
      <c r="Y27" s="2" t="inlineStr">
        <is>
          <t>3|
3</t>
        </is>
      </c>
      <c r="Z27" s="2" t="inlineStr">
        <is>
          <t xml:space="preserve">|
</t>
        </is>
      </c>
      <c r="AA27" t="inlineStr">
        <is>
          <t>machine for obtaining single crystals of silicon, compound semiconductors, metals, oxides, and halides</t>
        </is>
      </c>
      <c r="AB27" s="2" t="inlineStr">
        <is>
          <t>horno de estirado de cristales|
horno de Czochralski</t>
        </is>
      </c>
      <c r="AC27" s="2" t="inlineStr">
        <is>
          <t>3|
3</t>
        </is>
      </c>
      <c r="AD27" s="2" t="inlineStr">
        <is>
          <t>admitted|
preferred</t>
        </is>
      </c>
      <c r="AE27" t="inlineStr">
        <is>
          <t>Horno destinado a producir lingotes de material semiconductor, principalmente silicio monocristalino, mediante el método de Czochralski.</t>
        </is>
      </c>
      <c r="AF27" s="2" t="inlineStr">
        <is>
          <t>kristallikasvataja</t>
        </is>
      </c>
      <c r="AG27" s="2" t="inlineStr">
        <is>
          <t>2</t>
        </is>
      </c>
      <c r="AH27" s="2" t="inlineStr">
        <is>
          <t/>
        </is>
      </c>
      <c r="AI27" t="inlineStr">
        <is>
          <t>masin pooljuhtide, metallide, soolade ja vääriskivide monokristallide kasvatamiseks</t>
        </is>
      </c>
      <c r="AJ27" s="2" t="inlineStr">
        <is>
          <t>kiteenvedin</t>
        </is>
      </c>
      <c r="AK27" s="2" t="inlineStr">
        <is>
          <t>2</t>
        </is>
      </c>
      <c r="AL27" s="2" t="inlineStr">
        <is>
          <t/>
        </is>
      </c>
      <c r="AM27" t="inlineStr">
        <is>
          <t/>
        </is>
      </c>
      <c r="AN27" s="2" t="inlineStr">
        <is>
          <t>four d'étirage de cristaux</t>
        </is>
      </c>
      <c r="AO27" s="2" t="inlineStr">
        <is>
          <t>3</t>
        </is>
      </c>
      <c r="AP27" s="2" t="inlineStr">
        <is>
          <t/>
        </is>
      </c>
      <c r="AQ27" t="inlineStr">
        <is>
          <t/>
        </is>
      </c>
      <c r="AR27" t="inlineStr">
        <is>
          <t/>
        </is>
      </c>
      <c r="AS27" t="inlineStr">
        <is>
          <t/>
        </is>
      </c>
      <c r="AT27" t="inlineStr">
        <is>
          <t/>
        </is>
      </c>
      <c r="AU27" t="inlineStr">
        <is>
          <t/>
        </is>
      </c>
      <c r="AV27" s="2" t="inlineStr">
        <is>
          <t>izvlakač kristala</t>
        </is>
      </c>
      <c r="AW27" s="2" t="inlineStr">
        <is>
          <t>3</t>
        </is>
      </c>
      <c r="AX27" s="2" t="inlineStr">
        <is>
          <t/>
        </is>
      </c>
      <c r="AY27" t="inlineStr">
        <is>
          <t/>
        </is>
      </c>
      <c r="AZ27" s="2" t="inlineStr">
        <is>
          <t>kristályhúzó berendezés</t>
        </is>
      </c>
      <c r="BA27" s="2" t="inlineStr">
        <is>
          <t>3</t>
        </is>
      </c>
      <c r="BB27" s="2" t="inlineStr">
        <is>
          <t/>
        </is>
      </c>
      <c r="BC27" t="inlineStr">
        <is>
          <t/>
        </is>
      </c>
      <c r="BD27" s="2" t="inlineStr">
        <is>
          <t>estrattore di cristalli|
forno di crescita Czochralski</t>
        </is>
      </c>
      <c r="BE27" s="2" t="inlineStr">
        <is>
          <t>3|
3</t>
        </is>
      </c>
      <c r="BF27" s="2" t="inlineStr">
        <is>
          <t xml:space="preserve">|
</t>
        </is>
      </c>
      <c r="BG27" t="inlineStr">
        <is>
          <t>apparecchiatura che permette di ottenere la crescita di monocristalli di estrema
purezza secondo il metodo Czochralski mediante un'azione di sollevamento/rotazione di un seme monocristallino di silicio introdotto in un crogiolo contenente silicio fuso</t>
        </is>
      </c>
      <c r="BH27" s="2" t="inlineStr">
        <is>
          <t>kristalų traukiamojo auginimo įrenginys</t>
        </is>
      </c>
      <c r="BI27" s="2" t="inlineStr">
        <is>
          <t>3</t>
        </is>
      </c>
      <c r="BJ27" s="2" t="inlineStr">
        <is>
          <t/>
        </is>
      </c>
      <c r="BK27" t="inlineStr">
        <is>
          <t>įrenginys puslaidininkiniams monokristalams auginti traukimo iš lydalo būdu</t>
        </is>
      </c>
      <c r="BL27" t="inlineStr">
        <is>
          <t/>
        </is>
      </c>
      <c r="BM27" t="inlineStr">
        <is>
          <t/>
        </is>
      </c>
      <c r="BN27" t="inlineStr">
        <is>
          <t/>
        </is>
      </c>
      <c r="BO27" t="inlineStr">
        <is>
          <t/>
        </is>
      </c>
      <c r="BP27" t="inlineStr">
        <is>
          <t/>
        </is>
      </c>
      <c r="BQ27" t="inlineStr">
        <is>
          <t/>
        </is>
      </c>
      <c r="BR27" t="inlineStr">
        <is>
          <t/>
        </is>
      </c>
      <c r="BS27" t="inlineStr">
        <is>
          <t/>
        </is>
      </c>
      <c r="BT27" s="2" t="inlineStr">
        <is>
          <t>kristaltrekker</t>
        </is>
      </c>
      <c r="BU27" s="2" t="inlineStr">
        <is>
          <t>3</t>
        </is>
      </c>
      <c r="BV27" s="2" t="inlineStr">
        <is>
          <t/>
        </is>
      </c>
      <c r="BW27" t="inlineStr">
        <is>
          <t/>
        </is>
      </c>
      <c r="BX27" s="2" t="inlineStr">
        <is>
          <t>puller do wyciągania kryształów|
urządzenie Czochralskiego</t>
        </is>
      </c>
      <c r="BY27" s="2" t="inlineStr">
        <is>
          <t>3|
3</t>
        </is>
      </c>
      <c r="BZ27" s="2" t="inlineStr">
        <is>
          <t xml:space="preserve">|
</t>
        </is>
      </c>
      <c r="CA27" t="inlineStr">
        <is>
          <t/>
        </is>
      </c>
      <c r="CB27" s="2" t="inlineStr">
        <is>
          <t>retrator de cristais</t>
        </is>
      </c>
      <c r="CC27" s="2" t="inlineStr">
        <is>
          <t>3</t>
        </is>
      </c>
      <c r="CD27" s="2" t="inlineStr">
        <is>
          <t/>
        </is>
      </c>
      <c r="CE27" t="inlineStr">
        <is>
          <t>Máquina utilizada para obter monocristais de silício, semicondutores compostos, metais, óxidos e halogenetos.</t>
        </is>
      </c>
      <c r="CF27" s="2" t="inlineStr">
        <is>
          <t>instalație de creștere a cristalelor</t>
        </is>
      </c>
      <c r="CG27" s="2" t="inlineStr">
        <is>
          <t>3</t>
        </is>
      </c>
      <c r="CH27" s="2" t="inlineStr">
        <is>
          <t/>
        </is>
      </c>
      <c r="CI27" t="inlineStr">
        <is>
          <t/>
        </is>
      </c>
      <c r="CJ27" s="2" t="inlineStr">
        <is>
          <t>vyťahovač kryštálov</t>
        </is>
      </c>
      <c r="CK27" s="2" t="inlineStr">
        <is>
          <t>3</t>
        </is>
      </c>
      <c r="CL27" s="2" t="inlineStr">
        <is>
          <t/>
        </is>
      </c>
      <c r="CM27" t="inlineStr">
        <is>
          <t>zariadenie slúžiace na získavanie monokryštalického kremíku z taveniny pomocou Czochralského metódy</t>
        </is>
      </c>
      <c r="CN27" t="inlineStr">
        <is>
          <t/>
        </is>
      </c>
      <c r="CO27" t="inlineStr">
        <is>
          <t/>
        </is>
      </c>
      <c r="CP27" t="inlineStr">
        <is>
          <t/>
        </is>
      </c>
      <c r="CQ27" t="inlineStr">
        <is>
          <t/>
        </is>
      </c>
      <c r="CR27" s="2" t="inlineStr">
        <is>
          <t>kristalldragningsutrustning</t>
        </is>
      </c>
      <c r="CS27" s="2" t="inlineStr">
        <is>
          <t>3</t>
        </is>
      </c>
      <c r="CT27" s="2" t="inlineStr">
        <is>
          <t/>
        </is>
      </c>
      <c r="CU27" t="inlineStr">
        <is>
          <t/>
        </is>
      </c>
    </row>
    <row r="28">
      <c r="A28" s="1" t="str">
        <f>HYPERLINK("https://iate.europa.eu/entry/result/887334/all", "887334")</f>
        <v>887334</v>
      </c>
      <c r="B28" t="inlineStr">
        <is>
          <t>EUROPEAN UNION</t>
        </is>
      </c>
      <c r="C28" t="inlineStr">
        <is>
          <t>EUROPEAN UNION|European construction|EU relations;EUROPEAN UNION|European construction|European Union|common foreign and security policy</t>
        </is>
      </c>
      <c r="D28" s="2" t="inlineStr">
        <is>
          <t>външна дейност на Съюза</t>
        </is>
      </c>
      <c r="E28" s="2" t="inlineStr">
        <is>
          <t>4</t>
        </is>
      </c>
      <c r="F28" s="2" t="inlineStr">
        <is>
          <t/>
        </is>
      </c>
      <c r="G28" t="inlineStr">
        <is>
          <t>Дейността на Съюза на международната сцена</t>
        </is>
      </c>
      <c r="H28" s="2" t="inlineStr">
        <is>
          <t>vnější činnost Unie|
vnější činnost Evropské unie</t>
        </is>
      </c>
      <c r="I28" s="2" t="inlineStr">
        <is>
          <t>4|
3</t>
        </is>
      </c>
      <c r="J28" s="2" t="inlineStr">
        <is>
          <t xml:space="preserve">|
</t>
        </is>
      </c>
      <c r="K28" t="inlineStr">
        <is>
          <t>provádění vnější politiky Unie</t>
        </is>
      </c>
      <c r="L28" s="2" t="inlineStr">
        <is>
          <t>Unionens optræden udadtil|
EU's optræden udadtil</t>
        </is>
      </c>
      <c r="M28" s="2" t="inlineStr">
        <is>
          <t>4|
4</t>
        </is>
      </c>
      <c r="N28" s="2" t="inlineStr">
        <is>
          <t xml:space="preserve">|
</t>
        </is>
      </c>
      <c r="O28" t="inlineStr">
        <is>
          <t>Unionens optræden på den internationale scene</t>
        </is>
      </c>
      <c r="P28" s="2" t="inlineStr">
        <is>
          <t>auswärtiges Handeln der Union</t>
        </is>
      </c>
      <c r="Q28" s="2" t="inlineStr">
        <is>
          <t>4</t>
        </is>
      </c>
      <c r="R28" s="2" t="inlineStr">
        <is>
          <t/>
        </is>
      </c>
      <c r="S28" t="inlineStr">
        <is>
          <t>Handeln der Union auf internationaler Ebene</t>
        </is>
      </c>
      <c r="T28" s="2" t="inlineStr">
        <is>
          <t>εξωτερική δράση της Ένωσης</t>
        </is>
      </c>
      <c r="U28" s="2" t="inlineStr">
        <is>
          <t>4</t>
        </is>
      </c>
      <c r="V28" s="2" t="inlineStr">
        <is>
          <t/>
        </is>
      </c>
      <c r="W28" t="inlineStr">
        <is>
          <t/>
        </is>
      </c>
      <c r="X28" s="2" t="inlineStr">
        <is>
          <t>EU external action|
European Union's external action|
external action|
EU's external action|
external action of the Union|
Union's external action</t>
        </is>
      </c>
      <c r="Y28" s="2" t="inlineStr">
        <is>
          <t>3|
3|
1|
3|
1|
4</t>
        </is>
      </c>
      <c r="Z28" s="2" t="inlineStr">
        <is>
          <t xml:space="preserve">|
|
|
|
|
</t>
        </is>
      </c>
      <c r="AA28" t="inlineStr">
        <is>
          <t>EU activities to provide assistance to, cooperate with and develop relations and partnerships with non-EU countries, including through international agreements, as well as with international, regional or global organisations</t>
        </is>
      </c>
      <c r="AB28" s="2" t="inlineStr">
        <is>
          <t>acción exterior de la Unión Europea|
acción exterior de la Unión</t>
        </is>
      </c>
      <c r="AC28" s="2" t="inlineStr">
        <is>
          <t>3|
4</t>
        </is>
      </c>
      <c r="AD28" s="2" t="inlineStr">
        <is>
          <t xml:space="preserve">|
</t>
        </is>
      </c>
      <c r="AE28" t="inlineStr">
        <is>
          <t>Actividades realizadas por la Unión en el plano internacional con el fin de defender sus valores e intereses fundamentales, consolidar
y respaldar la democracia, el Estado de Derecho, los derechos humanos y los
principios del Derecho internacional, mantener la paz y la seguridad
internacional, apoyar el desarrollo económico, social y medioambiental sostenible de los países en desarrollo, fomentar la integración de todos
los países en la economía mundial, contribuir a la elaboración de medidas
internacionales de protección y mejora de la calidad del medio ambiente, ayudar
a las poblaciones, países y regiones que se enfrenten a catástrofes de origen natural o
de humano, y promover un sistema internacional basado en la cooperación
multilateral y en la buena gobernanza mundial.</t>
        </is>
      </c>
      <c r="AF28" s="2" t="inlineStr">
        <is>
          <t>Euroopa Liidu välistegevus|
liidu välistegevus|
ELi välistegevus</t>
        </is>
      </c>
      <c r="AG28" s="2" t="inlineStr">
        <is>
          <t>3|
3|
3</t>
        </is>
      </c>
      <c r="AH28" s="2" t="inlineStr">
        <is>
          <t xml:space="preserve">|
|
</t>
        </is>
      </c>
      <c r="AI28" t="inlineStr">
        <is>
          <t/>
        </is>
      </c>
      <c r="AJ28" s="2" t="inlineStr">
        <is>
          <t>unionin ulkoinen toiminta|
Euroopan unionin ulkoinen toiminta|
EU:n ulkoinen toiminta</t>
        </is>
      </c>
      <c r="AK28" s="2" t="inlineStr">
        <is>
          <t>4|
3|
3</t>
        </is>
      </c>
      <c r="AL28" s="2" t="inlineStr">
        <is>
          <t xml:space="preserve">|
|
</t>
        </is>
      </c>
      <c r="AM28" t="inlineStr">
        <is>
          <t>unionin toiminta kansainvälisellä tasolla</t>
        </is>
      </c>
      <c r="AN28" s="2" t="inlineStr">
        <is>
          <t>action extérieure de l'Union</t>
        </is>
      </c>
      <c r="AO28" s="2" t="inlineStr">
        <is>
          <t>4</t>
        </is>
      </c>
      <c r="AP28" s="2" t="inlineStr">
        <is>
          <t/>
        </is>
      </c>
      <c r="AQ28" t="inlineStr">
        <is>
          <t>action de l'Union sur la scène internationale</t>
        </is>
      </c>
      <c r="AR28" s="2" t="inlineStr">
        <is>
          <t>gníomhaíocht eachtrach an Aontais|
gníomhaíochtaí seachtracha an Aontais</t>
        </is>
      </c>
      <c r="AS28" s="2" t="inlineStr">
        <is>
          <t>4|
4</t>
        </is>
      </c>
      <c r="AT28" s="2" t="inlineStr">
        <is>
          <t>|
preferred</t>
        </is>
      </c>
      <c r="AU28" t="inlineStr">
        <is>
          <t/>
        </is>
      </c>
      <c r="AV28" s="2" t="inlineStr">
        <is>
          <t>vanjsko djelovanje Unije|
Europska služba za vanjsko djelovanje</t>
        </is>
      </c>
      <c r="AW28" s="2" t="inlineStr">
        <is>
          <t>3|
3</t>
        </is>
      </c>
      <c r="AX28" s="2" t="inlineStr">
        <is>
          <t xml:space="preserve">|
</t>
        </is>
      </c>
      <c r="AY28" t="inlineStr">
        <is>
          <t/>
        </is>
      </c>
      <c r="AZ28" s="2" t="inlineStr">
        <is>
          <t>az Unió külső tevékenysége</t>
        </is>
      </c>
      <c r="BA28" s="2" t="inlineStr">
        <is>
          <t>4</t>
        </is>
      </c>
      <c r="BB28" s="2" t="inlineStr">
        <is>
          <t/>
        </is>
      </c>
      <c r="BC28" t="inlineStr">
        <is>
          <t>az Európai Unió azzal a céllal végzett tevékenységei, hogy segítséget nyújthasson, együttműködhessen, valamint kapcsolatokat alakíthasson ki és partnerségre léphessen harmadik országokkal, illetve a nemzetközi, regionális vagy univerzális szervezetekkel</t>
        </is>
      </c>
      <c r="BD28" s="2" t="inlineStr">
        <is>
          <t>azione esterna dell'Unione</t>
        </is>
      </c>
      <c r="BE28" s="2" t="inlineStr">
        <is>
          <t>4</t>
        </is>
      </c>
      <c r="BF28" s="2" t="inlineStr">
        <is>
          <t/>
        </is>
      </c>
      <c r="BG28" t="inlineStr">
        <is>
          <t>azione condotta dall'Unione europea sulla scena internazionale.</t>
        </is>
      </c>
      <c r="BH28" s="2" t="inlineStr">
        <is>
          <t>Sąjungos išorės veiksmai|
ES išorės veiksmai|
Europos Sąjungos išorės veiksmai</t>
        </is>
      </c>
      <c r="BI28" s="2" t="inlineStr">
        <is>
          <t>4|
3|
3</t>
        </is>
      </c>
      <c r="BJ28" s="2" t="inlineStr">
        <is>
          <t xml:space="preserve">|
|
</t>
        </is>
      </c>
      <c r="BK28" t="inlineStr">
        <is>
          <t>ES veikla, kuria ES nepriklausančioms šalims teikiama pagalba, su jomis bendradarbiaujama, plėtojami ryšiai ir partnerystės, be kita ko, sudarant tarptautinius
susitarimus, taip pat veikla, kuria palaikomi ryšiai su tarptautinėmis, regioninėmis ar pasaulinėmis organizacijomis</t>
        </is>
      </c>
      <c r="BL28" s="2" t="inlineStr">
        <is>
          <t>Savienības ārējā darbība</t>
        </is>
      </c>
      <c r="BM28" s="2" t="inlineStr">
        <is>
          <t>4</t>
        </is>
      </c>
      <c r="BN28" s="2" t="inlineStr">
        <is>
          <t/>
        </is>
      </c>
      <c r="BO28" t="inlineStr">
        <is>
          <t>Savienības rīcība starptautiskajā arēnā, kuras pamatā ir Līguma par Eiropas Savienību V sadaļas 1. nodaļā izklāstītie pamatprincipi, proti, – demokrātija, tiesiskums, universāls un nedalāms cilvēktiesību un pamatbrīvību princips, cilvēka cieņas neaizskaramība, vienlīdzības un solidaritātes princips, kā arī Apvienoto Nāciju Organizācijas Statūtu un starptautisko tiesību ievērošana</t>
        </is>
      </c>
      <c r="BP28" s="2" t="inlineStr">
        <is>
          <t>azzjoni esterna tal-Unjoni</t>
        </is>
      </c>
      <c r="BQ28" s="2" t="inlineStr">
        <is>
          <t>3</t>
        </is>
      </c>
      <c r="BR28" s="2" t="inlineStr">
        <is>
          <t/>
        </is>
      </c>
      <c r="BS28" t="inlineStr">
        <is>
          <t>azzjoni tal-Unjoni fix-xena internazzjonali</t>
        </is>
      </c>
      <c r="BT28" s="2" t="inlineStr">
        <is>
          <t>extern optreden van de Unie|
extern optreden van de EU</t>
        </is>
      </c>
      <c r="BU28" s="2" t="inlineStr">
        <is>
          <t>4|
3</t>
        </is>
      </c>
      <c r="BV28" s="2" t="inlineStr">
        <is>
          <t xml:space="preserve">|
</t>
        </is>
      </c>
      <c r="BW28" t="inlineStr">
        <is>
          <t>EU-activiteiten die eruit bestaan bijstand te verlenen aan, samen te werken met, alsook betrekkingen en partnerschappen aan te knopen met niet-EU-landen - onder meer via internationale overeenkomsten - en met internationale, regionale of wereldwijde organisaties, ter verwezenlijking van de in artikel 21 VEU vermelde doelstellingen</t>
        </is>
      </c>
      <c r="BX28" s="2" t="inlineStr">
        <is>
          <t>działania zewnętrzne Unii Europejskiej|
działania zewnętrzne Unii|
działania zewnętrzne UE</t>
        </is>
      </c>
      <c r="BY28" s="2" t="inlineStr">
        <is>
          <t>3|
4|
3</t>
        </is>
      </c>
      <c r="BZ28" s="2" t="inlineStr">
        <is>
          <t xml:space="preserve">|
|
</t>
        </is>
      </c>
      <c r="CA28" t="inlineStr">
        <is>
          <t>działalność UE w zakresie udzielania pomocy, współpracy oraz nawiązywania stosunków i tworzenia partnerstw z państwami spoza UE, w tym poprzez umowy międzynarodowe oraz na forum organizacji międzynarodowych, regionalnych lub globalnych</t>
        </is>
      </c>
      <c r="CB28" s="2" t="inlineStr">
        <is>
          <t>ação externa da União</t>
        </is>
      </c>
      <c r="CC28" s="2" t="inlineStr">
        <is>
          <t>3</t>
        </is>
      </c>
      <c r="CD28" s="2" t="inlineStr">
        <is>
          <t/>
        </is>
      </c>
      <c r="CE28" t="inlineStr">
        <is>
          <t>Ação da União na cena internacional, regida pelo Título V do Tratado da União Europeia.&lt;br&gt;Assenta em princípios como a democracia, o Estado de direito, a universalidade e indivisibilidade dos direitos do Homem e das liberdades fundamentais, o respeito pela dignidade humana, a igualdade e solidariedade e o respeito pelos princípios da Carta das Nações Unidas e do direito internacional.</t>
        </is>
      </c>
      <c r="CF28" s="2" t="inlineStr">
        <is>
          <t>acțiunea externă a Uniunii</t>
        </is>
      </c>
      <c r="CG28" s="2" t="inlineStr">
        <is>
          <t>3</t>
        </is>
      </c>
      <c r="CH28" s="2" t="inlineStr">
        <is>
          <t/>
        </is>
      </c>
      <c r="CI28" t="inlineStr">
        <is>
          <t>activitățile UE vizând acordarea de asistență, cooperarea și dezvoltarea de relații și parteneriate cu țările din afara UE, inclusiv prin acorduri internaționale, precum și cu organizațiile internaționale, regionale sau globale</t>
        </is>
      </c>
      <c r="CJ28" s="2" t="inlineStr">
        <is>
          <t>vonkajšia činnosť Únie</t>
        </is>
      </c>
      <c r="CK28" s="2" t="inlineStr">
        <is>
          <t>3</t>
        </is>
      </c>
      <c r="CL28" s="2" t="inlineStr">
        <is>
          <t/>
        </is>
      </c>
      <c r="CM28" t="inlineStr">
        <is>
          <t>činnosť Únie na medzinárodnej scéne</t>
        </is>
      </c>
      <c r="CN28" s="2" t="inlineStr">
        <is>
          <t>zunanje delovanje Unije</t>
        </is>
      </c>
      <c r="CO28" s="2" t="inlineStr">
        <is>
          <t>4</t>
        </is>
      </c>
      <c r="CP28" s="2" t="inlineStr">
        <is>
          <t/>
        </is>
      </c>
      <c r="CQ28" t="inlineStr">
        <is>
          <t>delovanje Unije na mednarodni ravni.</t>
        </is>
      </c>
      <c r="CR28" s="2" t="inlineStr">
        <is>
          <t>Europeiska unionens yttre åtgärder|
unionens yttre åtgärder|
EU:s yttre åtgärder</t>
        </is>
      </c>
      <c r="CS28" s="2" t="inlineStr">
        <is>
          <t>3|
4|
3</t>
        </is>
      </c>
      <c r="CT28" s="2" t="inlineStr">
        <is>
          <t xml:space="preserve">|
|
</t>
        </is>
      </c>
      <c r="CU28" t="inlineStr">
        <is>
          <t>samtliga aspekter av Europeiska unionens yttre åtgärder, dvs. den gemensamma utrikes- och säkerhetspolitiken, den gemensamma säkerhets- och försvarspolitiken, den gemensamma handelspolitiken samt utvecklingssamarbete och humanitärt bistånd</t>
        </is>
      </c>
    </row>
    <row r="29">
      <c r="A29" s="1" t="str">
        <f>HYPERLINK("https://iate.europa.eu/entry/result/3520162/all", "3520162")</f>
        <v>3520162</v>
      </c>
      <c r="B29" t="inlineStr">
        <is>
          <t>BUSINESS AND COMPETITION</t>
        </is>
      </c>
      <c r="C29" t="inlineStr">
        <is>
          <t>BUSINESS AND COMPETITION|accounting</t>
        </is>
      </c>
      <c r="D29" s="2" t="inlineStr">
        <is>
          <t>възстановяване</t>
        </is>
      </c>
      <c r="E29" s="2" t="inlineStr">
        <is>
          <t>3</t>
        </is>
      </c>
      <c r="F29" s="2" t="inlineStr">
        <is>
          <t/>
        </is>
      </c>
      <c r="G29" t="inlineStr">
        <is>
          <t/>
        </is>
      </c>
      <c r="H29" t="inlineStr">
        <is>
          <t/>
        </is>
      </c>
      <c r="I29" t="inlineStr">
        <is>
          <t/>
        </is>
      </c>
      <c r="J29" t="inlineStr">
        <is>
          <t/>
        </is>
      </c>
      <c r="K29" t="inlineStr">
        <is>
          <t/>
        </is>
      </c>
      <c r="L29" t="inlineStr">
        <is>
          <t/>
        </is>
      </c>
      <c r="M29" t="inlineStr">
        <is>
          <t/>
        </is>
      </c>
      <c r="N29" t="inlineStr">
        <is>
          <t/>
        </is>
      </c>
      <c r="O29" t="inlineStr">
        <is>
          <t/>
        </is>
      </c>
      <c r="P29" t="inlineStr">
        <is>
          <t/>
        </is>
      </c>
      <c r="Q29" t="inlineStr">
        <is>
          <t/>
        </is>
      </c>
      <c r="R29" t="inlineStr">
        <is>
          <t/>
        </is>
      </c>
      <c r="S29" t="inlineStr">
        <is>
          <t/>
        </is>
      </c>
      <c r="T29" t="inlineStr">
        <is>
          <t/>
        </is>
      </c>
      <c r="U29" t="inlineStr">
        <is>
          <t/>
        </is>
      </c>
      <c r="V29" t="inlineStr">
        <is>
          <t/>
        </is>
      </c>
      <c r="W29" t="inlineStr">
        <is>
          <t/>
        </is>
      </c>
      <c r="X29" s="2" t="inlineStr">
        <is>
          <t>reimbursement</t>
        </is>
      </c>
      <c r="Y29" s="2" t="inlineStr">
        <is>
          <t>3</t>
        </is>
      </c>
      <c r="Z29" s="2" t="inlineStr">
        <is>
          <t/>
        </is>
      </c>
      <c r="AA29" t="inlineStr">
        <is>
          <t/>
        </is>
      </c>
      <c r="AB29" t="inlineStr">
        <is>
          <t/>
        </is>
      </c>
      <c r="AC29" t="inlineStr">
        <is>
          <t/>
        </is>
      </c>
      <c r="AD29" t="inlineStr">
        <is>
          <t/>
        </is>
      </c>
      <c r="AE29" t="inlineStr">
        <is>
          <t/>
        </is>
      </c>
      <c r="AF29" s="2" t="inlineStr">
        <is>
          <t>hüvitamine|
kompensatsioon|
hüvitus/hüvitis</t>
        </is>
      </c>
      <c r="AG29" s="2" t="inlineStr">
        <is>
          <t>3|
3|
3</t>
        </is>
      </c>
      <c r="AH29" s="2" t="inlineStr">
        <is>
          <t>preferred|
|
preferred</t>
        </is>
      </c>
      <c r="AI29" t="inlineStr">
        <is>
          <t/>
        </is>
      </c>
      <c r="AJ29" s="2" t="inlineStr">
        <is>
          <t>korvaus</t>
        </is>
      </c>
      <c r="AK29" s="2" t="inlineStr">
        <is>
          <t>3</t>
        </is>
      </c>
      <c r="AL29" s="2" t="inlineStr">
        <is>
          <t/>
        </is>
      </c>
      <c r="AM29" t="inlineStr">
        <is>
          <t/>
        </is>
      </c>
      <c r="AN29" t="inlineStr">
        <is>
          <t/>
        </is>
      </c>
      <c r="AO29" t="inlineStr">
        <is>
          <t/>
        </is>
      </c>
      <c r="AP29" t="inlineStr">
        <is>
          <t/>
        </is>
      </c>
      <c r="AQ29" t="inlineStr">
        <is>
          <t/>
        </is>
      </c>
      <c r="AR29" s="2" t="inlineStr">
        <is>
          <t>aisíocaíocht</t>
        </is>
      </c>
      <c r="AS29" s="2" t="inlineStr">
        <is>
          <t>3</t>
        </is>
      </c>
      <c r="AT29" s="2" t="inlineStr">
        <is>
          <t/>
        </is>
      </c>
      <c r="AU29" t="inlineStr">
        <is>
          <t/>
        </is>
      </c>
      <c r="AV29" t="inlineStr">
        <is>
          <t/>
        </is>
      </c>
      <c r="AW29" t="inlineStr">
        <is>
          <t/>
        </is>
      </c>
      <c r="AX29" t="inlineStr">
        <is>
          <t/>
        </is>
      </c>
      <c r="AY29" t="inlineStr">
        <is>
          <t/>
        </is>
      </c>
      <c r="AZ29" s="2" t="inlineStr">
        <is>
          <t>megtérítés</t>
        </is>
      </c>
      <c r="BA29" s="2" t="inlineStr">
        <is>
          <t>3</t>
        </is>
      </c>
      <c r="BB29" s="2" t="inlineStr">
        <is>
          <t/>
        </is>
      </c>
      <c r="BC29" t="inlineStr">
        <is>
          <t/>
        </is>
      </c>
      <c r="BD29" t="inlineStr">
        <is>
          <t/>
        </is>
      </c>
      <c r="BE29" t="inlineStr">
        <is>
          <t/>
        </is>
      </c>
      <c r="BF29" t="inlineStr">
        <is>
          <t/>
        </is>
      </c>
      <c r="BG29" t="inlineStr">
        <is>
          <t/>
        </is>
      </c>
      <c r="BH29" s="2" t="inlineStr">
        <is>
          <t>kompensacija</t>
        </is>
      </c>
      <c r="BI29" s="2" t="inlineStr">
        <is>
          <t>3</t>
        </is>
      </c>
      <c r="BJ29" s="2" t="inlineStr">
        <is>
          <t/>
        </is>
      </c>
      <c r="BK29" t="inlineStr">
        <is>
          <t/>
        </is>
      </c>
      <c r="BL29" t="inlineStr">
        <is>
          <t/>
        </is>
      </c>
      <c r="BM29" t="inlineStr">
        <is>
          <t/>
        </is>
      </c>
      <c r="BN29" t="inlineStr">
        <is>
          <t/>
        </is>
      </c>
      <c r="BO29" t="inlineStr">
        <is>
          <t/>
        </is>
      </c>
      <c r="BP29" s="2" t="inlineStr">
        <is>
          <t>rimborż</t>
        </is>
      </c>
      <c r="BQ29" s="2" t="inlineStr">
        <is>
          <t>3</t>
        </is>
      </c>
      <c r="BR29" s="2" t="inlineStr">
        <is>
          <t/>
        </is>
      </c>
      <c r="BS29" t="inlineStr">
        <is>
          <t>ħlas lura lil xi ħadd għal spejjeż imġarrba li bi dritt kellhom jitħallsu minn ħaddieħor</t>
        </is>
      </c>
      <c r="BT29" s="2" t="inlineStr">
        <is>
          <t>vergoeding|
terugbetaling</t>
        </is>
      </c>
      <c r="BU29" s="2" t="inlineStr">
        <is>
          <t>3|
3</t>
        </is>
      </c>
      <c r="BV29" s="2" t="inlineStr">
        <is>
          <t xml:space="preserve">|
</t>
        </is>
      </c>
      <c r="BW29" t="inlineStr">
        <is>
          <t/>
        </is>
      </c>
      <c r="BX29" s="2" t="inlineStr">
        <is>
          <t>zwrot|
refundacja</t>
        </is>
      </c>
      <c r="BY29" s="2" t="inlineStr">
        <is>
          <t>3|
3</t>
        </is>
      </c>
      <c r="BZ29" s="2" t="inlineStr">
        <is>
          <t xml:space="preserve">|
</t>
        </is>
      </c>
      <c r="CA29" t="inlineStr">
        <is>
          <t/>
        </is>
      </c>
      <c r="CB29" s="2" t="inlineStr">
        <is>
          <t>reembolso</t>
        </is>
      </c>
      <c r="CC29" s="2" t="inlineStr">
        <is>
          <t>3</t>
        </is>
      </c>
      <c r="CD29" s="2" t="inlineStr">
        <is>
          <t/>
        </is>
      </c>
      <c r="CE29" t="inlineStr">
        <is>
          <t/>
        </is>
      </c>
      <c r="CF29" s="2" t="inlineStr">
        <is>
          <t>rambursare</t>
        </is>
      </c>
      <c r="CG29" s="2" t="inlineStr">
        <is>
          <t>3</t>
        </is>
      </c>
      <c r="CH29" s="2" t="inlineStr">
        <is>
          <t/>
        </is>
      </c>
      <c r="CI29" t="inlineStr">
        <is>
          <t/>
        </is>
      </c>
      <c r="CJ29" s="2" t="inlineStr">
        <is>
          <t>náhrada</t>
        </is>
      </c>
      <c r="CK29" s="2" t="inlineStr">
        <is>
          <t>3</t>
        </is>
      </c>
      <c r="CL29" s="2" t="inlineStr">
        <is>
          <t/>
        </is>
      </c>
      <c r="CM29" t="inlineStr">
        <is>
          <t/>
        </is>
      </c>
      <c r="CN29" s="2" t="inlineStr">
        <is>
          <t>povračilo</t>
        </is>
      </c>
      <c r="CO29" s="2" t="inlineStr">
        <is>
          <t>3</t>
        </is>
      </c>
      <c r="CP29" s="2" t="inlineStr">
        <is>
          <t/>
        </is>
      </c>
      <c r="CQ29" t="inlineStr">
        <is>
          <t>1. vračilo denarja osebi, ki je poravnala obveznosti kake druge osebe; 
&lt;br&gt;2. vračilo zneska, ki je bil plačan s kakim namenom, a je bilo kasneje ugotovljeno, da plačilo ne bi bilo potrebno; 
&lt;br&gt;3. ponovno vzpostavljanje kakih namenskih denarnih sredstev, ki so bila začasno uporabljena.</t>
        </is>
      </c>
      <c r="CR29" t="inlineStr">
        <is>
          <t/>
        </is>
      </c>
      <c r="CS29" t="inlineStr">
        <is>
          <t/>
        </is>
      </c>
      <c r="CT29" t="inlineStr">
        <is>
          <t/>
        </is>
      </c>
      <c r="CU29" t="inlineStr">
        <is>
          <t/>
        </is>
      </c>
    </row>
    <row r="30">
      <c r="A30" s="1" t="str">
        <f>HYPERLINK("https://iate.europa.eu/entry/result/1873368/all", "1873368")</f>
        <v>1873368</v>
      </c>
      <c r="B30" t="inlineStr">
        <is>
          <t>EDUCATION AND COMMUNICATIONS;POLITICS</t>
        </is>
      </c>
      <c r="C30" t="inlineStr">
        <is>
          <t>EDUCATION AND COMMUNICATIONS|documentation|documentation|dissemination of information;POLITICS|politics and public safety|politics|political propaganda;EDUCATION AND COMMUNICATIONS|communications|communications policy|control of communications|disinformation</t>
        </is>
      </c>
      <c r="D30" s="2" t="inlineStr">
        <is>
          <t>дезинформация</t>
        </is>
      </c>
      <c r="E30" s="2" t="inlineStr">
        <is>
          <t>4</t>
        </is>
      </c>
      <c r="F30" s="2" t="inlineStr">
        <is>
          <t/>
        </is>
      </c>
      <c r="G30" t="inlineStr">
        <is>
          <t>доказуемо невярна или подвеждаща информация, която се създава, представя и разпространява с цел да се извлече икономическа изгода или съзнателно да се въведе в заблуждение обществеността, като последиците от това могат да бъдат в ущърб на обществения интерес</t>
        </is>
      </c>
      <c r="H30" s="2" t="inlineStr">
        <is>
          <t>dezinformace</t>
        </is>
      </c>
      <c r="I30" s="2" t="inlineStr">
        <is>
          <t>3</t>
        </is>
      </c>
      <c r="J30" s="2" t="inlineStr">
        <is>
          <t/>
        </is>
      </c>
      <c r="K30" t="inlineStr">
        <is>
          <t>nesprávná (vědomě) zkreslená informace nebo její šíření</t>
        </is>
      </c>
      <c r="L30" s="2" t="inlineStr">
        <is>
          <t>desinformation</t>
        </is>
      </c>
      <c r="M30" s="2" t="inlineStr">
        <is>
          <t>3</t>
        </is>
      </c>
      <c r="N30" s="2" t="inlineStr">
        <is>
          <t/>
        </is>
      </c>
      <c r="O30" t="inlineStr">
        <is>
          <t>bevidst vildledende information, herunder, men ikke udelukkende, løgn</t>
        </is>
      </c>
      <c r="P30" s="2" t="inlineStr">
        <is>
          <t>Desinformation</t>
        </is>
      </c>
      <c r="Q30" s="2" t="inlineStr">
        <is>
          <t>3</t>
        </is>
      </c>
      <c r="R30" s="2" t="inlineStr">
        <is>
          <t/>
        </is>
      </c>
      <c r="S30" t="inlineStr">
        <is>
          <t>bewusste Verbreitung falscher oder irreführender Informationen (auch Unterdrückung von Informationen), um von objektiven Gegebenheiten abzulenken, Sachverhalte zu verschleiern oder falsche Schlussfolgerungen zu provozieren</t>
        </is>
      </c>
      <c r="T30" s="2" t="inlineStr">
        <is>
          <t>παραπληροφόρηση</t>
        </is>
      </c>
      <c r="U30" s="2" t="inlineStr">
        <is>
          <t>3</t>
        </is>
      </c>
      <c r="V30" s="2" t="inlineStr">
        <is>
          <t/>
        </is>
      </c>
      <c r="W30" t="inlineStr">
        <is>
          <t>σκόπιμη διάδοση ψευδών πληροφοριών, ιδίως από κυβερνήσεις προς ξένες δυνάμεις ή τα μέσα, με στόχο την παραπλάνηση και την άσκηση επιρροής στις πολιτικές και τις γνώμες των αποδεκτών</t>
        </is>
      </c>
      <c r="X30" s="2" t="inlineStr">
        <is>
          <t>disinformation</t>
        </is>
      </c>
      <c r="Y30" s="2" t="inlineStr">
        <is>
          <t>3</t>
        </is>
      </c>
      <c r="Z30" s="2" t="inlineStr">
        <is>
          <t/>
        </is>
      </c>
      <c r="AA30" t="inlineStr">
        <is>
          <t>deliberately false information, or dissemination of such information, especially when supplied by a government or its agent to a foreign power or to the media, with the intention of influencing the policies or opinions of those who receive it</t>
        </is>
      </c>
      <c r="AB30" s="2" t="inlineStr">
        <is>
          <t>desinformación</t>
        </is>
      </c>
      <c r="AC30" s="2" t="inlineStr">
        <is>
          <t>3</t>
        </is>
      </c>
      <c r="AD30" s="2" t="inlineStr">
        <is>
          <t/>
        </is>
      </c>
      <c r="AE30" t="inlineStr">
        <is>
          <t>Acción y efecto de dar información intencionadamente manipulada al servicio de ciertos fines.</t>
        </is>
      </c>
      <c r="AF30" s="2" t="inlineStr">
        <is>
          <t>desinformatsioon</t>
        </is>
      </c>
      <c r="AG30" s="2" t="inlineStr">
        <is>
          <t>3</t>
        </is>
      </c>
      <c r="AH30" s="2" t="inlineStr">
        <is>
          <t/>
        </is>
      </c>
      <c r="AI30" t="inlineStr">
        <is>
          <t>teadlikult levitatavad moonutatud või väärandmed; kasutatakse põhiliselt sõjanduses (vastase eksiteele viimiseks), poliitikas (avaliku arvamuse kujundamiseks) ja äritegevuses (konkurentide eksitamiseks)</t>
        </is>
      </c>
      <c r="AJ30" s="2" t="inlineStr">
        <is>
          <t>disinformaatio</t>
        </is>
      </c>
      <c r="AK30" s="2" t="inlineStr">
        <is>
          <t>3</t>
        </is>
      </c>
      <c r="AL30" s="2" t="inlineStr">
        <is>
          <t/>
        </is>
      </c>
      <c r="AM30" t="inlineStr">
        <is>
          <t>tarkoituksellisen harhaanjohtava tai väärä tieto</t>
        </is>
      </c>
      <c r="AN30" s="2" t="inlineStr">
        <is>
          <t>désinformation</t>
        </is>
      </c>
      <c r="AO30" s="2" t="inlineStr">
        <is>
          <t>3</t>
        </is>
      </c>
      <c r="AP30" s="2" t="inlineStr">
        <is>
          <t/>
        </is>
      </c>
      <c r="AQ30" t="inlineStr">
        <is>
          <t>informations dont on peut vérifier qu'elles sont fausses ou trompeuses, qui sont créées, présentées et diffusées dans un but lucratif ou dans l'intention délibérée de tromper le public et qui sont susceptibles de causer un préjudice public</t>
        </is>
      </c>
      <c r="AR30" s="2" t="inlineStr">
        <is>
          <t>mífhaisnéis|
bréagaisnéis</t>
        </is>
      </c>
      <c r="AS30" s="2" t="inlineStr">
        <is>
          <t>3|
3</t>
        </is>
      </c>
      <c r="AT30" s="2" t="inlineStr">
        <is>
          <t xml:space="preserve">|
</t>
        </is>
      </c>
      <c r="AU30" t="inlineStr">
        <is>
          <t/>
        </is>
      </c>
      <c r="AV30" s="2" t="inlineStr">
        <is>
          <t>dezinformacija</t>
        </is>
      </c>
      <c r="AW30" s="2" t="inlineStr">
        <is>
          <t>3</t>
        </is>
      </c>
      <c r="AX30" s="2" t="inlineStr">
        <is>
          <t/>
        </is>
      </c>
      <c r="AY30" t="inlineStr">
        <is>
          <t>namjerno krivo dana obavijest lažna sadržaja radi obmanjivanja, zavođenja u bludnju; također vijest netočna zbog neprovjeravanja podataka (npr. u glasilima).</t>
        </is>
      </c>
      <c r="AZ30" s="2" t="inlineStr">
        <is>
          <t>dezinformáció</t>
        </is>
      </c>
      <c r="BA30" s="2" t="inlineStr">
        <is>
          <t>3</t>
        </is>
      </c>
      <c r="BB30" s="2" t="inlineStr">
        <is>
          <t/>
        </is>
      </c>
      <c r="BC30" t="inlineStr">
        <is>
          <t>szándékosan konstruált megtévesztő, félrevezető tartalom, a valóságnak a kibocsátó szempontjából kedvező interpretációja vagy meghamisítása, amelyet a befogadóval biztos és ellenőrzött értesülésként fogadtat el, tesz hihetővé, egy remélt hatás érdekében</t>
        </is>
      </c>
      <c r="BD30" s="2" t="inlineStr">
        <is>
          <t>disinformazione</t>
        </is>
      </c>
      <c r="BE30" s="2" t="inlineStr">
        <is>
          <t>3</t>
        </is>
      </c>
      <c r="BF30" s="2" t="inlineStr">
        <is>
          <t/>
        </is>
      </c>
      <c r="BG30" t="inlineStr">
        <is>
          <t>diffusione intenzionale di notizie o informazioni inesatte o distorte allo scopo di influenzare le azioni e le scelte di qualcuno</t>
        </is>
      </c>
      <c r="BH30" s="2" t="inlineStr">
        <is>
          <t>dezinformacija</t>
        </is>
      </c>
      <c r="BI30" s="2" t="inlineStr">
        <is>
          <t>4</t>
        </is>
      </c>
      <c r="BJ30" s="2" t="inlineStr">
        <is>
          <t/>
        </is>
      </c>
      <c r="BK30" t="inlineStr">
        <is>
          <t>tyčia viešai paskleista melaginga informacija</t>
        </is>
      </c>
      <c r="BL30" s="2" t="inlineStr">
        <is>
          <t>dezinformācija</t>
        </is>
      </c>
      <c r="BM30" s="2" t="inlineStr">
        <is>
          <t>4</t>
        </is>
      </c>
      <c r="BN30" s="2" t="inlineStr">
        <is>
          <t/>
        </is>
      </c>
      <c r="BO30" t="inlineStr">
        <is>
          <t>apzināti nepareiza informācija vai šādas informācijas izplatīšana, jo īpaši, ja to sniedz kāda valdība vai tās aģenti citai valstij vai medijiem nolūkā ietekmēt saņēmēju rīcībpolitiku vai viedokli</t>
        </is>
      </c>
      <c r="BP30" s="2" t="inlineStr">
        <is>
          <t>diżinformazzjoni</t>
        </is>
      </c>
      <c r="BQ30" s="2" t="inlineStr">
        <is>
          <t>3</t>
        </is>
      </c>
      <c r="BR30" s="2" t="inlineStr">
        <is>
          <t/>
        </is>
      </c>
      <c r="BS30" t="inlineStr">
        <is>
          <t>informazzjoni falza li tingħata u tixtered bl-intenzjoni li tiżgwida. Ħafna drabi tkun propoganda maħruġa minn organizzazzjoni governattiva biex tinfluwenza l-opinjoni tal-opponenti</t>
        </is>
      </c>
      <c r="BT30" s="2" t="inlineStr">
        <is>
          <t>desinformatie</t>
        </is>
      </c>
      <c r="BU30" s="2" t="inlineStr">
        <is>
          <t>3</t>
        </is>
      </c>
      <c r="BV30" s="2" t="inlineStr">
        <is>
          <t/>
        </is>
      </c>
      <c r="BW30" t="inlineStr">
        <is>
          <t>"aantoonbaar foute of misleidende informatie die wordt gecreëerd, gepresenteerd en verspreid voor economisch gewin of om het publiek opzettelijk te bedriegen, en die schade in het openbare domein kan veroorzaken"</t>
        </is>
      </c>
      <c r="BX30" s="2" t="inlineStr">
        <is>
          <t>dezinformacja</t>
        </is>
      </c>
      <c r="BY30" s="2" t="inlineStr">
        <is>
          <t>3</t>
        </is>
      </c>
      <c r="BZ30" s="2" t="inlineStr">
        <is>
          <t/>
        </is>
      </c>
      <c r="CA30" t="inlineStr">
        <is>
          <t>umyślne wprowadzenie kogoś w błąd przez podanie mylących lub fałszywych informacji</t>
        </is>
      </c>
      <c r="CB30" s="2" t="inlineStr">
        <is>
          <t>desinformação</t>
        </is>
      </c>
      <c r="CC30" s="2" t="inlineStr">
        <is>
          <t>3</t>
        </is>
      </c>
      <c r="CD30" s="2" t="inlineStr">
        <is>
          <t/>
        </is>
      </c>
      <c r="CE30" t="inlineStr">
        <is>
          <t>Ação de difundir deliberadamente informações falsas, distorcidas ou indutoras de erro com o objetivo de influenciar segundo os fins do autor as conclusões, escolhas ou ações do destinatário.</t>
        </is>
      </c>
      <c r="CF30" s="2" t="inlineStr">
        <is>
          <t>dezinformare</t>
        </is>
      </c>
      <c r="CG30" s="2" t="inlineStr">
        <is>
          <t>3</t>
        </is>
      </c>
      <c r="CH30" s="2" t="inlineStr">
        <is>
          <t/>
        </is>
      </c>
      <c r="CI30" t="inlineStr">
        <is>
          <t>acțiune de informare greșită făcută în mod strategic, cu intenția clară de a dezinforma, de a induce în eroare</t>
        </is>
      </c>
      <c r="CJ30" s="2" t="inlineStr">
        <is>
          <t>dezinformácia</t>
        </is>
      </c>
      <c r="CK30" s="2" t="inlineStr">
        <is>
          <t>3</t>
        </is>
      </c>
      <c r="CL30" s="2" t="inlineStr">
        <is>
          <t/>
        </is>
      </c>
      <c r="CM30" t="inlineStr">
        <is>
          <t>nepravdivá, vedome skreslená informácia, ktorej cieľom je ovplyvniť určitú skupinu ľudí, prípadne celú populáciu</t>
        </is>
      </c>
      <c r="CN30" s="2" t="inlineStr">
        <is>
          <t>dezinformiranje|
dezinformacija</t>
        </is>
      </c>
      <c r="CO30" s="2" t="inlineStr">
        <is>
          <t>3|
3</t>
        </is>
      </c>
      <c r="CP30" s="2" t="inlineStr">
        <is>
          <t xml:space="preserve">|
</t>
        </is>
      </c>
      <c r="CQ30" t="inlineStr">
        <is>
          <t>napačna informacija, ki se plasira, običajno prikrito, z namenom zavesti nasprotnika, vplivati na javno mnenje ali prikriti resnico</t>
        </is>
      </c>
      <c r="CR30" s="2" t="inlineStr">
        <is>
          <t>desinformation</t>
        </is>
      </c>
      <c r="CS30" s="2" t="inlineStr">
        <is>
          <t>3</t>
        </is>
      </c>
      <c r="CT30" s="2" t="inlineStr">
        <is>
          <t/>
        </is>
      </c>
      <c r="CU30" t="inlineStr">
        <is>
          <t>Spridning av felaktig information, särskilt med avsikt.</t>
        </is>
      </c>
    </row>
    <row r="31">
      <c r="A31" s="1" t="str">
        <f>HYPERLINK("https://iate.europa.eu/entry/result/3628431/all", "3628431")</f>
        <v>3628431</v>
      </c>
      <c r="B31" t="inlineStr">
        <is>
          <t>INTERNATIONAL RELATIONS;EUROPEAN UNION</t>
        </is>
      </c>
      <c r="C31" t="inlineStr">
        <is>
          <t>INTERNATIONAL RELATIONS|cooperation policy|humanitarian aid|aid to refugees;EUROPEAN UNION|European construction|deepening of the European Union|economic and social cohesion</t>
        </is>
      </c>
      <c r="D31" t="inlineStr">
        <is>
          <t/>
        </is>
      </c>
      <c r="E31" t="inlineStr">
        <is>
          <t/>
        </is>
      </c>
      <c r="F31" t="inlineStr">
        <is>
          <t/>
        </is>
      </c>
      <c r="G31" t="inlineStr">
        <is>
          <t/>
        </is>
      </c>
      <c r="H31" t="inlineStr">
        <is>
          <t/>
        </is>
      </c>
      <c r="I31" t="inlineStr">
        <is>
          <t/>
        </is>
      </c>
      <c r="J31" t="inlineStr">
        <is>
          <t/>
        </is>
      </c>
      <c r="K31" t="inlineStr">
        <is>
          <t/>
        </is>
      </c>
      <c r="L31" t="inlineStr">
        <is>
          <t/>
        </is>
      </c>
      <c r="M31" t="inlineStr">
        <is>
          <t/>
        </is>
      </c>
      <c r="N31" t="inlineStr">
        <is>
          <t/>
        </is>
      </c>
      <c r="O31" t="inlineStr">
        <is>
          <t/>
        </is>
      </c>
      <c r="P31" t="inlineStr">
        <is>
          <t/>
        </is>
      </c>
      <c r="Q31" t="inlineStr">
        <is>
          <t/>
        </is>
      </c>
      <c r="R31" t="inlineStr">
        <is>
          <t/>
        </is>
      </c>
      <c r="S31" t="inlineStr">
        <is>
          <t/>
        </is>
      </c>
      <c r="T31" t="inlineStr">
        <is>
          <t/>
        </is>
      </c>
      <c r="U31" t="inlineStr">
        <is>
          <t/>
        </is>
      </c>
      <c r="V31" t="inlineStr">
        <is>
          <t/>
        </is>
      </c>
      <c r="W31" t="inlineStr">
        <is>
          <t/>
        </is>
      </c>
      <c r="X31" s="2" t="inlineStr">
        <is>
          <t>FAST-CARE|
Flexible Assistance for Territories</t>
        </is>
      </c>
      <c r="Y31" s="2" t="inlineStr">
        <is>
          <t>3|
3</t>
        </is>
      </c>
      <c r="Z31" s="2" t="inlineStr">
        <is>
          <t xml:space="preserve">|
</t>
        </is>
      </c>
      <c r="AA31" t="inlineStr">
        <is>
          <t>comprehensive package that extends the support
already provided under &lt;a href="https://iate.europa.eu/entry/result/3627310/en" target="_blank"&gt;Cohesion's Action for Refugees in Europe (CARE)&lt;/a&gt; by offering further support and
further flexibility to &lt;a href="https://iate.europa.eu/entry/result/2102599/en" target="_blank"&gt;Cohesion Policy&lt;/a&gt; funding and contributing to mitigate the
delayed implementation of EU-funded projects due to the combined effect of
COVID-19 and the high energy costs, shortage of raw materials and labour force
caused by Russia's aggression against Ukraine</t>
        </is>
      </c>
      <c r="AB31" s="2" t="inlineStr">
        <is>
          <t>Asistencia Flexible para los Territorios|
FAST-CARE</t>
        </is>
      </c>
      <c r="AC31" s="2" t="inlineStr">
        <is>
          <t>3|
3</t>
        </is>
      </c>
      <c r="AD31" s="2" t="inlineStr">
        <is>
          <t xml:space="preserve">|
</t>
        </is>
      </c>
      <c r="AE31" t="inlineStr">
        <is>
          <t>Paquete global que amplía el apoyo ya prestado en el marco de la&lt;a href="https://iate.europa.eu/entry/result/3627310/es" target="_blank"&gt; Acción de Cohesión para los Refugiados en Europa (CARE)&lt;/a&gt; ofreciendo más ayudas y flexibilidad en relación con los fondos de la política de cohesión.</t>
        </is>
      </c>
      <c r="AF31" t="inlineStr">
        <is>
          <t/>
        </is>
      </c>
      <c r="AG31" t="inlineStr">
        <is>
          <t/>
        </is>
      </c>
      <c r="AH31" t="inlineStr">
        <is>
          <t/>
        </is>
      </c>
      <c r="AI31" t="inlineStr">
        <is>
          <t/>
        </is>
      </c>
      <c r="AJ31" t="inlineStr">
        <is>
          <t/>
        </is>
      </c>
      <c r="AK31" t="inlineStr">
        <is>
          <t/>
        </is>
      </c>
      <c r="AL31" t="inlineStr">
        <is>
          <t/>
        </is>
      </c>
      <c r="AM31" t="inlineStr">
        <is>
          <t/>
        </is>
      </c>
      <c r="AN31" s="2" t="inlineStr">
        <is>
          <t>assistance flexible aux territoires|
FAST-CARE</t>
        </is>
      </c>
      <c r="AO31" s="2" t="inlineStr">
        <is>
          <t>3|
3</t>
        </is>
      </c>
      <c r="AP31" s="2" t="inlineStr">
        <is>
          <t xml:space="preserve">|
</t>
        </is>
      </c>
      <c r="AQ31" t="inlineStr">
        <is>
          <t>ensemble complet de mesures qui étend l'aide déjà fournie dans le cadre de l'&lt;a href="https://iate.europa.eu/entry/result/3627310/fr" target="_blank"&gt;action de cohésion pour les réfugiés en Europe&lt;/a&gt; (CARE) en offrant un soutien supplémentaire et une flexibilité supplémentaire en matière de financement au titre de la politique de cohésion</t>
        </is>
      </c>
      <c r="AR31" t="inlineStr">
        <is>
          <t/>
        </is>
      </c>
      <c r="AS31" t="inlineStr">
        <is>
          <t/>
        </is>
      </c>
      <c r="AT31" t="inlineStr">
        <is>
          <t/>
        </is>
      </c>
      <c r="AU31" t="inlineStr">
        <is>
          <t/>
        </is>
      </c>
      <c r="AV31" t="inlineStr">
        <is>
          <t/>
        </is>
      </c>
      <c r="AW31" t="inlineStr">
        <is>
          <t/>
        </is>
      </c>
      <c r="AX31" t="inlineStr">
        <is>
          <t/>
        </is>
      </c>
      <c r="AY31" t="inlineStr">
        <is>
          <t/>
        </is>
      </c>
      <c r="AZ31" s="2" t="inlineStr">
        <is>
          <t>rugalmas támogatás a területeknek|
területeknek nyújtott rugalmas támogatás</t>
        </is>
      </c>
      <c r="BA31" s="2" t="inlineStr">
        <is>
          <t>2|
2</t>
        </is>
      </c>
      <c r="BB31" s="2" t="inlineStr">
        <is>
          <t>proposed|
proposed</t>
        </is>
      </c>
      <c r="BC31" t="inlineStr">
        <is>
          <t/>
        </is>
      </c>
      <c r="BD31" t="inlineStr">
        <is>
          <t/>
        </is>
      </c>
      <c r="BE31" t="inlineStr">
        <is>
          <t/>
        </is>
      </c>
      <c r="BF31" t="inlineStr">
        <is>
          <t/>
        </is>
      </c>
      <c r="BG31" t="inlineStr">
        <is>
          <t/>
        </is>
      </c>
      <c r="BH31" s="2" t="inlineStr">
        <is>
          <t>lanksti pagalba teritorijoms</t>
        </is>
      </c>
      <c r="BI31" s="2" t="inlineStr">
        <is>
          <t>2</t>
        </is>
      </c>
      <c r="BJ31" s="2" t="inlineStr">
        <is>
          <t/>
        </is>
      </c>
      <c r="BK31" t="inlineStr">
        <is>
          <t/>
        </is>
      </c>
      <c r="BL31" t="inlineStr">
        <is>
          <t/>
        </is>
      </c>
      <c r="BM31" t="inlineStr">
        <is>
          <t/>
        </is>
      </c>
      <c r="BN31" t="inlineStr">
        <is>
          <t/>
        </is>
      </c>
      <c r="BO31" t="inlineStr">
        <is>
          <t/>
        </is>
      </c>
      <c r="BP31" t="inlineStr">
        <is>
          <t/>
        </is>
      </c>
      <c r="BQ31" t="inlineStr">
        <is>
          <t/>
        </is>
      </c>
      <c r="BR31" t="inlineStr">
        <is>
          <t/>
        </is>
      </c>
      <c r="BS31" t="inlineStr">
        <is>
          <t/>
        </is>
      </c>
      <c r="BT31" t="inlineStr">
        <is>
          <t/>
        </is>
      </c>
      <c r="BU31" t="inlineStr">
        <is>
          <t/>
        </is>
      </c>
      <c r="BV31" t="inlineStr">
        <is>
          <t/>
        </is>
      </c>
      <c r="BW31" t="inlineStr">
        <is>
          <t/>
        </is>
      </c>
      <c r="BX31" s="2" t="inlineStr">
        <is>
          <t>elastyczna pomoc dla terytoriów|
FAST-CARE</t>
        </is>
      </c>
      <c r="BY31" s="2" t="inlineStr">
        <is>
          <t>2|
3</t>
        </is>
      </c>
      <c r="BZ31" s="2" t="inlineStr">
        <is>
          <t xml:space="preserve">|
</t>
        </is>
      </c>
      <c r="CA31" t="inlineStr">
        <is>
          <t/>
        </is>
      </c>
      <c r="CB31" t="inlineStr">
        <is>
          <t/>
        </is>
      </c>
      <c r="CC31" t="inlineStr">
        <is>
          <t/>
        </is>
      </c>
      <c r="CD31" t="inlineStr">
        <is>
          <t/>
        </is>
      </c>
      <c r="CE31" t="inlineStr">
        <is>
          <t/>
        </is>
      </c>
      <c r="CF31" t="inlineStr">
        <is>
          <t/>
        </is>
      </c>
      <c r="CG31" t="inlineStr">
        <is>
          <t/>
        </is>
      </c>
      <c r="CH31" t="inlineStr">
        <is>
          <t/>
        </is>
      </c>
      <c r="CI31" t="inlineStr">
        <is>
          <t/>
        </is>
      </c>
      <c r="CJ31" t="inlineStr">
        <is>
          <t/>
        </is>
      </c>
      <c r="CK31" t="inlineStr">
        <is>
          <t/>
        </is>
      </c>
      <c r="CL31" t="inlineStr">
        <is>
          <t/>
        </is>
      </c>
      <c r="CM31" t="inlineStr">
        <is>
          <t/>
        </is>
      </c>
      <c r="CN31" t="inlineStr">
        <is>
          <t/>
        </is>
      </c>
      <c r="CO31" t="inlineStr">
        <is>
          <t/>
        </is>
      </c>
      <c r="CP31" t="inlineStr">
        <is>
          <t/>
        </is>
      </c>
      <c r="CQ31" t="inlineStr">
        <is>
          <t/>
        </is>
      </c>
      <c r="CR31" t="inlineStr">
        <is>
          <t/>
        </is>
      </c>
      <c r="CS31" t="inlineStr">
        <is>
          <t/>
        </is>
      </c>
      <c r="CT31" t="inlineStr">
        <is>
          <t/>
        </is>
      </c>
      <c r="CU31" t="inlineStr">
        <is>
          <t/>
        </is>
      </c>
    </row>
    <row r="32">
      <c r="A32" s="1" t="str">
        <f>HYPERLINK("https://iate.europa.eu/entry/result/3627446/all", "3627446")</f>
        <v>3627446</v>
      </c>
      <c r="B32" t="inlineStr">
        <is>
          <t>ECONOMICS;INTERNATIONAL RELATIONS</t>
        </is>
      </c>
      <c r="C32" t="inlineStr">
        <is>
          <t>ECONOMICS|economic policy|economic support;INTERNATIONAL RELATIONS|cooperation policy|aid policy</t>
        </is>
      </c>
      <c r="D32" s="2" t="inlineStr">
        <is>
          <t>доверителен фонд за солидарност с Украйна</t>
        </is>
      </c>
      <c r="E32" s="2" t="inlineStr">
        <is>
          <t>3</t>
        </is>
      </c>
      <c r="F32" s="2" t="inlineStr">
        <is>
          <t/>
        </is>
      </c>
      <c r="G32" t="inlineStr">
        <is>
          <t>фонд за Украйна, който предстои да бъде създаден и чието предназначение е да се покрият непосредствените нужди на гражданите, да се осигурят ликвидни средства за продължаване на подкрепата за властите и в дългосрочен план — за възстановяване на демократична 
Украйна след прекратяване на военните действия</t>
        </is>
      </c>
      <c r="H32" s="2" t="inlineStr">
        <is>
          <t>Svěřenský fond solidarity pro Ukrajinu</t>
        </is>
      </c>
      <c r="I32" s="2" t="inlineStr">
        <is>
          <t>3</t>
        </is>
      </c>
      <c r="J32" s="2" t="inlineStr">
        <is>
          <t/>
        </is>
      </c>
      <c r="K32" t="inlineStr">
        <is>
          <t/>
        </is>
      </c>
      <c r="L32" s="2" t="inlineStr">
        <is>
          <t>solidaritetstrustfond for Ukraine</t>
        </is>
      </c>
      <c r="M32" s="2" t="inlineStr">
        <is>
          <t>3</t>
        </is>
      </c>
      <c r="N32" s="2" t="inlineStr">
        <is>
          <t/>
        </is>
      </c>
      <c r="O32" t="inlineStr">
        <is>
          <t>fond, der skal etableres for Ukraine, og som skal levere basale tjenester i landet og imødekomme borgernes umiddelbare behov, sikre likviditet til fortsat støtte til myndigheder og på længere sigt fungere som rygraden for genopbygningen af ​​et frit og demokratisk Ukraine, når fjendtlighederne stopper</t>
        </is>
      </c>
      <c r="P32" s="2" t="inlineStr">
        <is>
          <t>Solidaritäts-Treuhandfonds für die Ukraine</t>
        </is>
      </c>
      <c r="Q32" s="2" t="inlineStr">
        <is>
          <t>2</t>
        </is>
      </c>
      <c r="R32" s="2" t="inlineStr">
        <is>
          <t/>
        </is>
      </c>
      <c r="S32" t="inlineStr">
        <is>
          <t>Fonds, der zunächst das Funktionieren der Behörden sowie die Fortsetzung der Verteidigungsbemühungen gegen Russland und Nothilfe sicherstellen soll; langfristig könnten dann massive Investitionen für den Wiederaufbau der Wirtschaft finanziert werden, um die Ukraine wirtschaftlich im Westen zu verankern</t>
        </is>
      </c>
      <c r="T32" s="2" t="inlineStr">
        <is>
          <t>Kαταπιστευματικό Ταμείο Aλληλεγγύης για την Ουκρανία</t>
        </is>
      </c>
      <c r="U32" s="2" t="inlineStr">
        <is>
          <t>3</t>
        </is>
      </c>
      <c r="V32" s="2" t="inlineStr">
        <is>
          <t/>
        </is>
      </c>
      <c r="W32" t="inlineStr">
        <is>
          <t>ταμείο που θα έχει στόχο να βοηθήσει στην παροχή βασικών υπηρεσιών και στην κάλυψη των άμεσων αναγκών των πολιτών, θα παρέχει ρευστότητα για συνεχή υποστήριξη στις αρχές και μακροπρόθεσμα θα χρησιμεύσει ως η ραχοκοκαλιά για την ανοικοδόμηση μιας ελεύθερης και δημοκρατικής Ουκρανίας μόλις σταματήσουν οι εχθροπραξίες</t>
        </is>
      </c>
      <c r="X32" s="2" t="inlineStr">
        <is>
          <t>solidarity trust fund for Ukraine|
Ukraine Solidarity Trust Fund|
trust fund for Ukraine|
solidarity fund for Ukraine</t>
        </is>
      </c>
      <c r="Y32" s="2" t="inlineStr">
        <is>
          <t>1|
3|
1|
1</t>
        </is>
      </c>
      <c r="Z32" s="2" t="inlineStr">
        <is>
          <t xml:space="preserve">|
|
|
</t>
        </is>
      </c>
      <c r="AA32" t="inlineStr">
        <is>
          <t>fund to be established for Ukraine, which will provide basic services in the country and meet citizens' immediate needs, ensuring liquidity for continued support to authorities and in the longer term serving as backbone for reconstruction of a free and democratic Ukraine once hostilities stop</t>
        </is>
      </c>
      <c r="AB32" s="2" t="inlineStr">
        <is>
          <t>Fondo Fiduciario de Solidaridad con Ucrania</t>
        </is>
      </c>
      <c r="AC32" s="2" t="inlineStr">
        <is>
          <t>3</t>
        </is>
      </c>
      <c r="AD32" s="2" t="inlineStr">
        <is>
          <t/>
        </is>
      </c>
      <c r="AE32" t="inlineStr">
        <is>
          <t>Mecanismo de ayuda financiera a largo plazo destinado a Ucrania, cuya creación fue acordada por el Consejo Europeo el 24 de marzo de 2022 con el objetivo de prestar apoyo al Gobierno ucraniano para satisfacer sus necesidades inmediatas y, tras el fin de las hostilidades, contribuir a la reconstrucción del país.</t>
        </is>
      </c>
      <c r="AF32" s="2" t="inlineStr">
        <is>
          <t>Ukraina solidaarsuse usaldusfond</t>
        </is>
      </c>
      <c r="AG32" s="2" t="inlineStr">
        <is>
          <t>3</t>
        </is>
      </c>
      <c r="AH32" s="2" t="inlineStr">
        <is>
          <t/>
        </is>
      </c>
      <c r="AI32" t="inlineStr">
        <is>
          <t>Ukraina heaks loodud fond, mis tagab riigis põhiteenuste toimimise, kodanike vahetute vajaduste rahuldamise ning ametivõimude toetuseks vajaliku likviidsuse ja pikemas perspektiivis on pärast sõjategevuse lõppu vaba ja demokraatliku Ukraina ülesehitamise alustalaks</t>
        </is>
      </c>
      <c r="AJ32" s="2" t="inlineStr">
        <is>
          <t>Ukrainan solidaarisuusrahasto</t>
        </is>
      </c>
      <c r="AK32" s="2" t="inlineStr">
        <is>
          <t>3</t>
        </is>
      </c>
      <c r="AL32" s="2" t="inlineStr">
        <is>
          <t/>
        </is>
      </c>
      <c r="AM32" t="inlineStr">
        <is>
          <t/>
        </is>
      </c>
      <c r="AN32" s="2" t="inlineStr">
        <is>
          <t>fonds fiduciaire de solidarité avec l'Ukraine</t>
        </is>
      </c>
      <c r="AO32" s="2" t="inlineStr">
        <is>
          <t>3</t>
        </is>
      </c>
      <c r="AP32" s="2" t="inlineStr">
        <is>
          <t/>
        </is>
      </c>
      <c r="AQ32" t="inlineStr">
        <is>
          <t>fonds destiné à aider le gouvernement ukrainien à répondre aux besoins immédiats de ses citoyens et à reconstruire une Ukraine démocratique après la guerre</t>
        </is>
      </c>
      <c r="AR32" s="2" t="inlineStr">
        <is>
          <t>an Ciste Iontaobhais Dlúthpháirtíochta don Úcráin</t>
        </is>
      </c>
      <c r="AS32" s="2" t="inlineStr">
        <is>
          <t>3</t>
        </is>
      </c>
      <c r="AT32" s="2" t="inlineStr">
        <is>
          <t/>
        </is>
      </c>
      <c r="AU32" t="inlineStr">
        <is>
          <t>ciste chun tacú leis na húdaráis san Úcráin bunseirbhísí a chur ar fáil sa tír agus freastal ar riachtanais na saoránach agus, chomh maith leis sin, an tír a atógáil i ndiaidh an chogaidh</t>
        </is>
      </c>
      <c r="AV32" s="2" t="inlineStr">
        <is>
          <t>uzajamni fond solidarnosti za Ukrajinu</t>
        </is>
      </c>
      <c r="AW32" s="2" t="inlineStr">
        <is>
          <t>3</t>
        </is>
      </c>
      <c r="AX32" s="2" t="inlineStr">
        <is>
          <t/>
        </is>
      </c>
      <c r="AY32" t="inlineStr">
        <is>
          <t/>
        </is>
      </c>
      <c r="AZ32" s="2" t="inlineStr">
        <is>
          <t>Ukrajnát segítő szolidaritási vagyonkezelői alap</t>
        </is>
      </c>
      <c r="BA32" s="2" t="inlineStr">
        <is>
          <t>2</t>
        </is>
      </c>
      <c r="BB32" s="2" t="inlineStr">
        <is>
          <t>proposed</t>
        </is>
      </c>
      <c r="BC32" t="inlineStr">
        <is>
          <t>Ukrajna támogatására létrehozandó
alap, amely az alapvető szolgáltatások biztosításához és a lakosság azonnali
szükségleteinek kielégítéséhez való hozzájárulást szolgálja majd, likviditást biztosítva
az ukrán hatóságok folyamatos támogatásához, valamint hosszabb távon a szabad
és demokratikus Ukrajna újjáépítésének alapjaként szolgálva</t>
        </is>
      </c>
      <c r="BD32" s="2" t="inlineStr">
        <is>
          <t>fondo fiduciario di solidarietà per l'Ucraina</t>
        </is>
      </c>
      <c r="BE32" s="2" t="inlineStr">
        <is>
          <t>3</t>
        </is>
      </c>
      <c r="BF32" s="2" t="inlineStr">
        <is>
          <t/>
        </is>
      </c>
      <c r="BG32" t="inlineStr">
        <is>
          <t>fondo destinato ad aiutare l'Ucraina a fornire i servizi di base e a rispondere ai bisogni immediati dei suoi cittadini, garantendo liquidità per un sostegno costante alle autorità e fungendo, a più lungo termine, da asse portante della ricostruzione di un'Ucraina libera e democratica dopo la cessazione delle ostilità</t>
        </is>
      </c>
      <c r="BH32" s="2" t="inlineStr">
        <is>
          <t>Ukrainos solidarumo patikos fondas</t>
        </is>
      </c>
      <c r="BI32" s="2" t="inlineStr">
        <is>
          <t>3</t>
        </is>
      </c>
      <c r="BJ32" s="2" t="inlineStr">
        <is>
          <t/>
        </is>
      </c>
      <c r="BK32" t="inlineStr">
        <is>
          <t>fondas, kuris bus skirtas Ukrainai ir kurio lėšomis bus užtikrinamas pagrindinių paslaugų šalyje teikimas ir pagrindinių gyventojų poreikių tenkinimas, taip garantuojant ilgalaikę finansinę paramą valdžios institucijoms ir laisvos bei demokratinės Ukrainos atstatymui</t>
        </is>
      </c>
      <c r="BL32" s="2" t="inlineStr">
        <is>
          <t>Ukrainas solidaritātes trasta fonds</t>
        </is>
      </c>
      <c r="BM32" s="2" t="inlineStr">
        <is>
          <t>3</t>
        </is>
      </c>
      <c r="BN32" s="2" t="inlineStr">
        <is>
          <t/>
        </is>
      </c>
      <c r="BO32" t="inlineStr">
        <is>
          <t>fonds, kas tiks izveidots ar mērķi sniegt atbalstu Ukrainas valdībai 
neatliekamo vajadzību apmierināšanai un, tiklīdz Krievijas ofensīva būs beigusies, –
demokrātiskas Ukrainas atjaunošanai</t>
        </is>
      </c>
      <c r="BP32" s="2" t="inlineStr">
        <is>
          <t>Fond Fiduċjarju ta' Solidarjetà għall-Ukrajna</t>
        </is>
      </c>
      <c r="BQ32" s="2" t="inlineStr">
        <is>
          <t>3</t>
        </is>
      </c>
      <c r="BR32" s="2" t="inlineStr">
        <is>
          <t/>
        </is>
      </c>
      <c r="BS32" t="inlineStr">
        <is>
          <t>fond li għandu jiġi stabbilit bl-għan li jipprovdi servizzi bażiċi u jissodisfa l-bżonnijiet immedjati tal-poplu fl-Ukrajna, jappoġġa lill-awtoritajiet Ukreni u, meta jintemmu l-ostilitajiet, jappoġġa r-rikostruzzjoni ta' Ukrajna ħielsa u demokratika</t>
        </is>
      </c>
      <c r="BT32" s="2" t="inlineStr">
        <is>
          <t>solidariteitstrustfonds voor Oekraïne</t>
        </is>
      </c>
      <c r="BU32" s="2" t="inlineStr">
        <is>
          <t>3</t>
        </is>
      </c>
      <c r="BV32" s="2" t="inlineStr">
        <is>
          <t/>
        </is>
      </c>
      <c r="BW32" t="inlineStr">
        <is>
          <t/>
        </is>
      </c>
      <c r="BX32" s="2" t="inlineStr">
        <is>
          <t>Fundusz Powierniczy Solidarności z Ukrainą</t>
        </is>
      </c>
      <c r="BY32" s="2" t="inlineStr">
        <is>
          <t>3</t>
        </is>
      </c>
      <c r="BZ32" s="2" t="inlineStr">
        <is>
          <t/>
        </is>
      </c>
      <c r="CA32" t="inlineStr">
        <is>
          <t>fundusz na rzecz Ukrainy tworzony pod auspicjami Rady Europejskiej mający zapewnić podstawowe usługi w kraju i zaspokoić podstawowe potrzeby obywateli, gwarantujący płynność stałego wsparcia władzom i stanowiący na dłuższą metę fundament odbudowy wolnej i demokratycznej Ukrainy po ustaniu działań wojennych</t>
        </is>
      </c>
      <c r="CB32" t="inlineStr">
        <is>
          <t/>
        </is>
      </c>
      <c r="CC32" t="inlineStr">
        <is>
          <t/>
        </is>
      </c>
      <c r="CD32" t="inlineStr">
        <is>
          <t/>
        </is>
      </c>
      <c r="CE32" t="inlineStr">
        <is>
          <t/>
        </is>
      </c>
      <c r="CF32" s="2" t="inlineStr">
        <is>
          <t>fond fiduciar pentru solidaritatea cu Ucraina</t>
        </is>
      </c>
      <c r="CG32" s="2" t="inlineStr">
        <is>
          <t>2</t>
        </is>
      </c>
      <c r="CH32" s="2" t="inlineStr">
        <is>
          <t/>
        </is>
      </c>
      <c r="CI32" t="inlineStr">
        <is>
          <t>fond internaţional care să ajute la finanţarea reconstrucţiei Ucrainei în urma distrugerilor provocate de invazia rusă</t>
        </is>
      </c>
      <c r="CJ32" s="2" t="inlineStr">
        <is>
          <t>Trustový fond solidarity pre Ukrajinu</t>
        </is>
      </c>
      <c r="CK32" s="2" t="inlineStr">
        <is>
          <t>3</t>
        </is>
      </c>
      <c r="CL32" s="2" t="inlineStr">
        <is>
          <t/>
        </is>
      </c>
      <c r="CM32" t="inlineStr">
        <is>
          <t/>
        </is>
      </c>
      <c r="CN32" s="2" t="inlineStr">
        <is>
          <t>solidarnostni skrbniški sklad za Ukrajino|
solidarnostni sklad za Ukrajino</t>
        </is>
      </c>
      <c r="CO32" s="2" t="inlineStr">
        <is>
          <t>3|
3</t>
        </is>
      </c>
      <c r="CP32" s="2" t="inlineStr">
        <is>
          <t xml:space="preserve">|
</t>
        </is>
      </c>
      <c r="CQ32" t="inlineStr">
        <is>
          <t>mednarodni sklad, ki bo namenjen zagotavljanju likvidnosti za nadaljnjo podporo ukrajinskim oblastem</t>
        </is>
      </c>
      <c r="CR32" s="2" t="inlineStr">
        <is>
          <t>förvaltningsfond för solidaritet med Ukraina</t>
        </is>
      </c>
      <c r="CS32" s="2" t="inlineStr">
        <is>
          <t>3</t>
        </is>
      </c>
      <c r="CT32" s="2" t="inlineStr">
        <is>
          <t/>
        </is>
      </c>
      <c r="CU32" t="inlineStr">
        <is>
          <t/>
        </is>
      </c>
    </row>
    <row r="33">
      <c r="A33" s="1" t="str">
        <f>HYPERLINK("https://iate.europa.eu/entry/result/887152/all", "887152")</f>
        <v>887152</v>
      </c>
      <c r="B33" t="inlineStr">
        <is>
          <t>INTERNATIONAL RELATIONS</t>
        </is>
      </c>
      <c r="C33" t="inlineStr">
        <is>
          <t>INTERNATIONAL RELATIONS|international balance|international security|European security</t>
        </is>
      </c>
      <c r="D33" s="2" t="inlineStr">
        <is>
          <t>европейска архитектура за сигурност|
европейска система за сигурност</t>
        </is>
      </c>
      <c r="E33" s="2" t="inlineStr">
        <is>
          <t>3|
3</t>
        </is>
      </c>
      <c r="F33" s="2" t="inlineStr">
        <is>
          <t xml:space="preserve">|
</t>
        </is>
      </c>
      <c r="G33" t="inlineStr">
        <is>
          <t>установени договорености и принципи за гарантиране на мира и сигурността в Европа, които понастоящем са организирани главно около ролята на ЕС и НАТО</t>
        </is>
      </c>
      <c r="H33" s="2" t="inlineStr">
        <is>
          <t>evropský bezpečnostní řád|
evropský bezpečnostní pořádek|
evropská bezpečnostní architektura</t>
        </is>
      </c>
      <c r="I33" s="2" t="inlineStr">
        <is>
          <t>3|
3|
3</t>
        </is>
      </c>
      <c r="J33" s="2" t="inlineStr">
        <is>
          <t xml:space="preserve">|
|
</t>
        </is>
      </c>
      <c r="K33" t="inlineStr">
        <is>
          <t>institucionální
základna, na jejímž základě má být zajištěna bezpečnost v Evropě. Tvoří ji tři
pilíře, jimiž jsou :&lt;div&gt;(1) o smlouvy a jiné
dokumenty, které
upravují
spolupráci
mezi organizacemi působícími na kontinentu, &lt;/div&gt;&lt;div&gt;(2) faktická
úroveň
spolupráce a plnění smluvně přijatých závazků a &lt;/div&gt;&lt;div&gt;(3) mechanismy, na
jejichž bázi jednotlivé
organizace fungují&lt;/div&gt;</t>
        </is>
      </c>
      <c r="L33" s="2" t="inlineStr">
        <is>
          <t>europæisk sikkerhedsorden|
europæisk sikkerhedsarkitektur</t>
        </is>
      </c>
      <c r="M33" s="2" t="inlineStr">
        <is>
          <t>3|
3</t>
        </is>
      </c>
      <c r="N33" s="2" t="inlineStr">
        <is>
          <t xml:space="preserve">|
</t>
        </is>
      </c>
      <c r="O33" t="inlineStr">
        <is>
          <t>etablerede ordninger og principper for at sikre fred og sikkerhed i Europa, nu i vid udstrækning centreret om EU's og NATO's rolle</t>
        </is>
      </c>
      <c r="P33" s="2" t="inlineStr">
        <is>
          <t>europäische Sicherheitsarchitektur|
europäische Sicherheitsordnung</t>
        </is>
      </c>
      <c r="Q33" s="2" t="inlineStr">
        <is>
          <t>3|
3</t>
        </is>
      </c>
      <c r="R33" s="2" t="inlineStr">
        <is>
          <t xml:space="preserve">|
</t>
        </is>
      </c>
      <c r="S33" t="inlineStr">
        <is>
          <t>Ordnung von Regeln, Institutionen und Instrumenten, mit denen sich Europa vor der Gefahr von Gewalt, insbesondere von Kriegen schützen will und die derzeit auf dem Zusammenspiel von EU und NATO basiert</t>
        </is>
      </c>
      <c r="T33" s="2" t="inlineStr">
        <is>
          <t>ευρωπαϊκή τάξη ασφάλειας</t>
        </is>
      </c>
      <c r="U33" s="2" t="inlineStr">
        <is>
          <t>3</t>
        </is>
      </c>
      <c r="V33" s="2" t="inlineStr">
        <is>
          <t/>
        </is>
      </c>
      <c r="W33" t="inlineStr">
        <is>
          <t/>
        </is>
      </c>
      <c r="X33" s="2" t="inlineStr">
        <is>
          <t>Europe’s security order|
European security order|
Europe’s security architecture|
European security architecture|
ESA</t>
        </is>
      </c>
      <c r="Y33" s="2" t="inlineStr">
        <is>
          <t>1|
3|
1|
3|
1</t>
        </is>
      </c>
      <c r="Z33" s="2" t="inlineStr">
        <is>
          <t xml:space="preserve">|
|
|
|
</t>
        </is>
      </c>
      <c r="AA33" t="inlineStr">
        <is>
          <t>established arrangements and principles for ensuring peace and security in Europe, now centred largely on the role of the EU and NATO</t>
        </is>
      </c>
      <c r="AB33" s="2" t="inlineStr">
        <is>
          <t>orden europeo en materia de seguridad|
arquitectura de seguridad europea</t>
        </is>
      </c>
      <c r="AC33" s="2" t="inlineStr">
        <is>
          <t>3|
3</t>
        </is>
      </c>
      <c r="AD33" s="2" t="inlineStr">
        <is>
          <t xml:space="preserve">|
</t>
        </is>
      </c>
      <c r="AE33" t="inlineStr">
        <is>
          <t>Conjunto de principios, disposiciones y marcos de actuación establecidos para garantizar la paz y la seguridad en Europa.</t>
        </is>
      </c>
      <c r="AF33" s="2" t="inlineStr">
        <is>
          <t>Euroopa julgeolekuarhitektuur|
Euroopa julgeolekukord</t>
        </is>
      </c>
      <c r="AG33" s="2" t="inlineStr">
        <is>
          <t>3|
3</t>
        </is>
      </c>
      <c r="AH33" s="2" t="inlineStr">
        <is>
          <t xml:space="preserve">|
</t>
        </is>
      </c>
      <c r="AI33" t="inlineStr">
        <is>
          <t>uuemal ajal suures osas ELi ja NATO rolli silmas pidades kokku lepitud kord ja põhimõtted rahu ja julgeoleku tagamiseks Euroopas</t>
        </is>
      </c>
      <c r="AJ33" s="2" t="inlineStr">
        <is>
          <t>Euroopan turvallisuusarkkitehtuuri|
Euroopan turvallisuusrakenteet</t>
        </is>
      </c>
      <c r="AK33" s="2" t="inlineStr">
        <is>
          <t>2|
3</t>
        </is>
      </c>
      <c r="AL33" s="2" t="inlineStr">
        <is>
          <t xml:space="preserve">|
</t>
        </is>
      </c>
      <c r="AM33" t="inlineStr">
        <is>
          <t/>
        </is>
      </c>
      <c r="AN33" s="2" t="inlineStr">
        <is>
          <t>architecture européenne de sécurité|
architecture de sécurité européenne|
ordre de sécurité européen|
architecture de sécurité en Europe</t>
        </is>
      </c>
      <c r="AO33" s="2" t="inlineStr">
        <is>
          <t>3|
3|
3|
3</t>
        </is>
      </c>
      <c r="AP33" s="2" t="inlineStr">
        <is>
          <t xml:space="preserve">|
|
|
</t>
        </is>
      </c>
      <c r="AQ33" t="inlineStr">
        <is>
          <t>ensemble de dispositions, de cadres et de principes ayant pour but d'assurer la paix et la sécurité en Europe</t>
        </is>
      </c>
      <c r="AR33" s="2" t="inlineStr">
        <is>
          <t>ollstruchtúr Eorpach slándála</t>
        </is>
      </c>
      <c r="AS33" s="2" t="inlineStr">
        <is>
          <t>3</t>
        </is>
      </c>
      <c r="AT33" s="2" t="inlineStr">
        <is>
          <t/>
        </is>
      </c>
      <c r="AU33" t="inlineStr">
        <is>
          <t/>
        </is>
      </c>
      <c r="AV33" s="2" t="inlineStr">
        <is>
          <t>europska sigurnosna struktura|
europski sigurnosni poredak</t>
        </is>
      </c>
      <c r="AW33" s="2" t="inlineStr">
        <is>
          <t>3|
3</t>
        </is>
      </c>
      <c r="AX33" s="2" t="inlineStr">
        <is>
          <t xml:space="preserve">|
</t>
        </is>
      </c>
      <c r="AY33" t="inlineStr">
        <is>
          <t/>
        </is>
      </c>
      <c r="AZ33" s="2" t="inlineStr">
        <is>
          <t>európai biztonsági rend|
európai biztonsági struktúra</t>
        </is>
      </c>
      <c r="BA33" s="2" t="inlineStr">
        <is>
          <t>3|
3</t>
        </is>
      </c>
      <c r="BB33" s="2" t="inlineStr">
        <is>
          <t xml:space="preserve">|
</t>
        </is>
      </c>
      <c r="BC33" t="inlineStr">
        <is>
          <t>az Európán belüli béke és biztonság szavatolására
irányulóan kidolgozott megállapodások és elvek, amelyek jelenleg elsősorban az EU és a NATO
szerepére építenek</t>
        </is>
      </c>
      <c r="BD33" s="2" t="inlineStr">
        <is>
          <t>assetto di sicurezza europeo|
architettura di sicurezza in Europa</t>
        </is>
      </c>
      <c r="BE33" s="2" t="inlineStr">
        <is>
          <t>3|
3</t>
        </is>
      </c>
      <c r="BF33" s="2" t="inlineStr">
        <is>
          <t xml:space="preserve">|
</t>
        </is>
      </c>
      <c r="BG33" t="inlineStr">
        <is>
          <t>ordine basato sui principi e sulle norme della convivenza fra gli Stati e sul rispetto della dimensione umana e della democrazia al fine di garantire la pace e la sicurezza in Europa</t>
        </is>
      </c>
      <c r="BH33" s="2" t="inlineStr">
        <is>
          <t>Europos saugumo tvarka|
Europos saugumo architektūra</t>
        </is>
      </c>
      <c r="BI33" s="2" t="inlineStr">
        <is>
          <t>3|
3</t>
        </is>
      </c>
      <c r="BJ33" s="2" t="inlineStr">
        <is>
          <t xml:space="preserve">|
</t>
        </is>
      </c>
      <c r="BK33" t="inlineStr">
        <is>
          <t>nusistovėję susitarimai ir principai taikai ir saugumui Europoje užtikrinti, daugiausia remiami ES ir NATO</t>
        </is>
      </c>
      <c r="BL33" s="2" t="inlineStr">
        <is>
          <t>Eiropas drošības kārtība|
Eiropas drošības arhitektūra</t>
        </is>
      </c>
      <c r="BM33" s="2" t="inlineStr">
        <is>
          <t>3|
3</t>
        </is>
      </c>
      <c r="BN33" s="2" t="inlineStr">
        <is>
          <t xml:space="preserve">|
</t>
        </is>
      </c>
      <c r="BO33" t="inlineStr">
        <is>
          <t>iedibinātā kārtība un principi, saskaņā ar kuriem tiek garantēts miers un drošība Eiropā, kas šobrīd galvenokārt balstās uz ES un NATO lomu</t>
        </is>
      </c>
      <c r="BP33" s="2" t="inlineStr">
        <is>
          <t>ordni ta' sigurtà Ewropew</t>
        </is>
      </c>
      <c r="BQ33" s="2" t="inlineStr">
        <is>
          <t>3</t>
        </is>
      </c>
      <c r="BR33" s="2" t="inlineStr">
        <is>
          <t/>
        </is>
      </c>
      <c r="BS33" t="inlineStr">
        <is>
          <t>arranġamenti u prinċipji stabbiliti għall-iżgurar ta' paċi u sigurtà fl-Ewropa, u issa ċċentrati prinċipalment fuq ir-rwol tal-UE u tan-NATO</t>
        </is>
      </c>
      <c r="BT33" s="2" t="inlineStr">
        <is>
          <t>Europese veiligheidsorde|
Europese veiligheidsarchitectuur</t>
        </is>
      </c>
      <c r="BU33" s="2" t="inlineStr">
        <is>
          <t>3|
3</t>
        </is>
      </c>
      <c r="BV33" s="2" t="inlineStr">
        <is>
          <t xml:space="preserve">|
</t>
        </is>
      </c>
      <c r="BW33" t="inlineStr">
        <is>
          <t>vastgestelde regelingen en beginselen voor het waarborgen van vrede en veiligheid in Europa; nu grotendeels gecentreerd rond de EU en de NAVO</t>
        </is>
      </c>
      <c r="BX33" s="2" t="inlineStr">
        <is>
          <t>europejska architektura bezpieczeństwa|
europejski porządek bezpieczeństwa</t>
        </is>
      </c>
      <c r="BY33" s="2" t="inlineStr">
        <is>
          <t>3|
3</t>
        </is>
      </c>
      <c r="BZ33" s="2" t="inlineStr">
        <is>
          <t xml:space="preserve">|
</t>
        </is>
      </c>
      <c r="CA33" t="inlineStr">
        <is>
          <t>uzgodnienia i zasady zapewniające pokój i bezpieczeństwo w Europie, opierające się w głównej mierze na roli UE i NATO</t>
        </is>
      </c>
      <c r="CB33" s="2" t="inlineStr">
        <is>
          <t>Arquitetura de Segurança Europeia|
arquitetura de segurança europeia</t>
        </is>
      </c>
      <c r="CC33" s="2" t="inlineStr">
        <is>
          <t>2|
3</t>
        </is>
      </c>
      <c r="CD33" s="2" t="inlineStr">
        <is>
          <t xml:space="preserve">|
</t>
        </is>
      </c>
      <c r="CE33" t="inlineStr">
        <is>
          <t>Disposições e princípios estabelecidos para assegurar a paz e a segurança na Europa, agora amplamente centradas no papel da UE e da &lt;a href="https://iate.europa.eu/entry/result/791154/pt" target="_blank"&gt;OTAN&lt;/a&gt;.</t>
        </is>
      </c>
      <c r="CF33" s="2" t="inlineStr">
        <is>
          <t>ordine de securitate europeană|
arhitectură de securitate europeană</t>
        </is>
      </c>
      <c r="CG33" s="2" t="inlineStr">
        <is>
          <t>3|
3</t>
        </is>
      </c>
      <c r="CH33" s="2" t="inlineStr">
        <is>
          <t xml:space="preserve">|
</t>
        </is>
      </c>
      <c r="CI33" t="inlineStr">
        <is>
          <t/>
        </is>
      </c>
      <c r="CJ33" s="2" t="inlineStr">
        <is>
          <t>európsky bezpečnostný poriadok|
európska bezpečnostná architektúra</t>
        </is>
      </c>
      <c r="CK33" s="2" t="inlineStr">
        <is>
          <t>3|
3</t>
        </is>
      </c>
      <c r="CL33" s="2" t="inlineStr">
        <is>
          <t xml:space="preserve">|
</t>
        </is>
      </c>
      <c r="CM33" t="inlineStr">
        <is>
          <t/>
        </is>
      </c>
      <c r="CN33" s="2" t="inlineStr">
        <is>
          <t>evropska varnostna ureditev|
evropska varnostna struktura</t>
        </is>
      </c>
      <c r="CO33" s="2" t="inlineStr">
        <is>
          <t>3|
3</t>
        </is>
      </c>
      <c r="CP33" s="2" t="inlineStr">
        <is>
          <t xml:space="preserve">|
</t>
        </is>
      </c>
      <c r="CQ33" t="inlineStr">
        <is>
          <t/>
        </is>
      </c>
      <c r="CR33" s="2" t="inlineStr">
        <is>
          <t>den europeiska säkerhetsordningen|
den europeiska säkerhetsarkitekturen</t>
        </is>
      </c>
      <c r="CS33" s="2" t="inlineStr">
        <is>
          <t>3|
3</t>
        </is>
      </c>
      <c r="CT33" s="2" t="inlineStr">
        <is>
          <t xml:space="preserve">|
</t>
        </is>
      </c>
      <c r="CU33" t="inlineStr">
        <is>
          <t/>
        </is>
      </c>
    </row>
    <row r="34">
      <c r="A34" s="1" t="str">
        <f>HYPERLINK("https://iate.europa.eu/entry/result/3627752/all", "3627752")</f>
        <v>3627752</v>
      </c>
      <c r="B34" t="inlineStr">
        <is>
          <t>INTERNATIONAL RELATIONS;EUROPEAN UNION;LAW</t>
        </is>
      </c>
      <c r="C34" t="inlineStr">
        <is>
          <t>INTERNATIONAL RELATIONS|international affairs|international affairs|diplomatic relations|diplomatic protection;INTERNATIONAL RELATIONS|cooperation policy|cooperation policy|judicial cooperation;EUROPEAN UNION|European construction|European Union|area of freedom, security and justice|judicial cooperation in criminal matters in the EU;LAW|justice|judicial proceedings</t>
        </is>
      </c>
      <c r="D34" t="inlineStr">
        <is>
          <t/>
        </is>
      </c>
      <c r="E34" t="inlineStr">
        <is>
          <t/>
        </is>
      </c>
      <c r="F34" t="inlineStr">
        <is>
          <t/>
        </is>
      </c>
      <c r="G34" t="inlineStr">
        <is>
          <t/>
        </is>
      </c>
      <c r="H34" s="2" t="inlineStr">
        <is>
          <t>doklad o záruce osobní bezpečnosti</t>
        </is>
      </c>
      <c r="I34" s="2" t="inlineStr">
        <is>
          <t>2</t>
        </is>
      </c>
      <c r="J34" s="2" t="inlineStr">
        <is>
          <t>proposed</t>
        </is>
      </c>
      <c r="K34" t="inlineStr">
        <is>
          <t>úřední doklad udělující &lt;a href="https://iate.europa.eu/entry/result/877434/cs" target="_blank"&gt;záruku osobní bezpečnosti&lt;/a&gt;</t>
        </is>
      </c>
      <c r="L34" s="2" t="inlineStr">
        <is>
          <t>tilbagerejsetilladelse|
sauf conduit</t>
        </is>
      </c>
      <c r="M34" s="2" t="inlineStr">
        <is>
          <t>3|
3</t>
        </is>
      </c>
      <c r="N34" s="2" t="inlineStr">
        <is>
          <t xml:space="preserve">|
</t>
        </is>
      </c>
      <c r="O34" t="inlineStr">
        <is>
          <t>officielt
dokument, der giver &lt;a href="https://iate.europa.eu/entry/result/877434/da" target="_blank"&gt;frit lejde&lt;/a&gt; til en person</t>
        </is>
      </c>
      <c r="P34" s="2" t="inlineStr">
        <is>
          <t>Passierschein</t>
        </is>
      </c>
      <c r="Q34" s="2" t="inlineStr">
        <is>
          <t>3</t>
        </is>
      </c>
      <c r="R34" s="2" t="inlineStr">
        <is>
          <t/>
        </is>
      </c>
      <c r="S34" t="inlineStr">
        <is>
          <t>Dokument, mit dem &lt;a href="https://iate.europa.eu/entry/result/877434/de" target="_blank"&gt;freies Geleit&lt;/a&gt; gewährt wird</t>
        </is>
      </c>
      <c r="T34" s="2" t="inlineStr">
        <is>
          <t>άδεια ασφαλούς διέλευσης|
έγγραφο ασφαλούς διέλευσης</t>
        </is>
      </c>
      <c r="U34" s="2" t="inlineStr">
        <is>
          <t>3|
2</t>
        </is>
      </c>
      <c r="V34" s="2" t="inlineStr">
        <is>
          <t xml:space="preserve">|
</t>
        </is>
      </c>
      <c r="W34" t="inlineStr">
        <is>
          <t>επίσημο έγγραφο με το οποίο χορηγείται έγκριση για την &lt;a href="https://iate.europa.eu/entry/result/877434/en-el" target="_blank"&gt;ασφαλή διέλευση&lt;/a&gt; ενός ατόμου</t>
        </is>
      </c>
      <c r="X34" s="2" t="inlineStr">
        <is>
          <t>safe conduct|
safe-conduct letter|
safe-conduct pass|
safe-conduct document|
safe-conduct paper</t>
        </is>
      </c>
      <c r="Y34" s="2" t="inlineStr">
        <is>
          <t>3|
1|
1|
1|
1</t>
        </is>
      </c>
      <c r="Z34" s="2" t="inlineStr">
        <is>
          <t xml:space="preserve">|
|
|
|
</t>
        </is>
      </c>
      <c r="AA34" t="inlineStr">
        <is>
          <t>official document authorizing a person's&lt;a href="https://iate.europa.eu/entry/result/877434/en" target="_blank"&gt; safe conduct&lt;/a&gt;</t>
        </is>
      </c>
      <c r="AB34" s="2" t="inlineStr">
        <is>
          <t>salvoconducto</t>
        </is>
      </c>
      <c r="AC34" s="2" t="inlineStr">
        <is>
          <t>3</t>
        </is>
      </c>
      <c r="AD34" s="2" t="inlineStr">
        <is>
          <t/>
        </is>
      </c>
      <c r="AE34" t="inlineStr">
        <is>
          <t>Documento expedido por una autoridad para que quien lo lleva pueda transitar sin riesgo por donde aquella es reconocida.</t>
        </is>
      </c>
      <c r="AF34" s="2" t="inlineStr">
        <is>
          <t>läbipääsu julgeoleku garantii</t>
        </is>
      </c>
      <c r="AG34" s="2" t="inlineStr">
        <is>
          <t>3</t>
        </is>
      </c>
      <c r="AH34" s="2" t="inlineStr">
        <is>
          <t/>
        </is>
      </c>
      <c r="AI34" t="inlineStr">
        <is>
          <t>ametlik dokument, mis tõendab &lt;a href="https://iate.europa.eu/entry/result/877434/et" target="_blank"&gt;läbipääsu julgeoleku garantiid&lt;/a&gt;</t>
        </is>
      </c>
      <c r="AJ34" s="2" t="inlineStr">
        <is>
          <t>turvakirja</t>
        </is>
      </c>
      <c r="AK34" s="2" t="inlineStr">
        <is>
          <t>3</t>
        </is>
      </c>
      <c r="AL34" s="2" t="inlineStr">
        <is>
          <t/>
        </is>
      </c>
      <c r="AM34" t="inlineStr">
        <is>
          <t>virallinen asiakirja, joka vahvistaa henkilön &lt;a href="https://iate.europa.eu/entry/result/877434/fi" target="_blank"&gt;koskemattomuuden&lt;/a&gt;</t>
        </is>
      </c>
      <c r="AN34" s="2" t="inlineStr">
        <is>
          <t>sauf-conduit</t>
        </is>
      </c>
      <c r="AO34" s="2" t="inlineStr">
        <is>
          <t>3</t>
        </is>
      </c>
      <c r="AP34" s="2" t="inlineStr">
        <is>
          <t/>
        </is>
      </c>
      <c r="AQ34" t="inlineStr">
        <is>
          <t>document officiel permettant de se rendre en un lieu et d'en revenir sans être inquiété par les agents de l'autorité qui l'ont délivré</t>
        </is>
      </c>
      <c r="AR34" t="inlineStr">
        <is>
          <t/>
        </is>
      </c>
      <c r="AS34" t="inlineStr">
        <is>
          <t/>
        </is>
      </c>
      <c r="AT34" t="inlineStr">
        <is>
          <t/>
        </is>
      </c>
      <c r="AU34" t="inlineStr">
        <is>
          <t/>
        </is>
      </c>
      <c r="AV34" s="2" t="inlineStr">
        <is>
          <t>dopuštenje za &lt;i&gt;safe conduct&lt;/i&gt;</t>
        </is>
      </c>
      <c r="AW34" s="2" t="inlineStr">
        <is>
          <t>3</t>
        </is>
      </c>
      <c r="AX34" s="2" t="inlineStr">
        <is>
          <t/>
        </is>
      </c>
      <c r="AY34" t="inlineStr">
        <is>
          <t/>
        </is>
      </c>
      <c r="AZ34" t="inlineStr">
        <is>
          <t/>
        </is>
      </c>
      <c r="BA34" t="inlineStr">
        <is>
          <t/>
        </is>
      </c>
      <c r="BB34" t="inlineStr">
        <is>
          <t/>
        </is>
      </c>
      <c r="BC34" t="inlineStr">
        <is>
          <t/>
        </is>
      </c>
      <c r="BD34" s="2" t="inlineStr">
        <is>
          <t>salvacondotto</t>
        </is>
      </c>
      <c r="BE34" s="2" t="inlineStr">
        <is>
          <t>3</t>
        </is>
      </c>
      <c r="BF34" s="2" t="inlineStr">
        <is>
          <t/>
        </is>
      </c>
      <c r="BG34" t="inlineStr">
        <is>
          <t>documento ufficiale
che autorizza una persona a entrare o lasciare un territorio senza subire
arresti, pene detentive o altre misure restrittive della libertà personale</t>
        </is>
      </c>
      <c r="BH34" s="2" t="inlineStr">
        <is>
          <t>asmens saugumo garantija</t>
        </is>
      </c>
      <c r="BI34" s="2" t="inlineStr">
        <is>
          <t>2</t>
        </is>
      </c>
      <c r="BJ34" s="2" t="inlineStr">
        <is>
          <t/>
        </is>
      </c>
      <c r="BK34" t="inlineStr">
        <is>
          <t>dokumentas, kuriuo&lt;a href="https://iate.europa.eu/entry/result/877434/lt" target="_blank"&gt; garantuojamas asmens saugumas&lt;/a&gt;</t>
        </is>
      </c>
      <c r="BL34" s="2" t="inlineStr">
        <is>
          <t>neaizskaramības garantijas dokuments|
neaizskaramības garantija</t>
        </is>
      </c>
      <c r="BM34" s="2" t="inlineStr">
        <is>
          <t>2|
2</t>
        </is>
      </c>
      <c r="BN34" s="2" t="inlineStr">
        <is>
          <t xml:space="preserve">|
</t>
        </is>
      </c>
      <c r="BO34" t="inlineStr">
        <is>
          <t>oficiāls dokuments, ar kuru personai piešķir &lt;a href="https://iate.europa.eu/entry/result/877434/en" target="_blank"&gt;neaizskaramības garantiju&lt;/a&gt;</t>
        </is>
      </c>
      <c r="BP34" s="2" t="inlineStr">
        <is>
          <t>salvakondott</t>
        </is>
      </c>
      <c r="BQ34" s="2" t="inlineStr">
        <is>
          <t>3</t>
        </is>
      </c>
      <c r="BR34" s="2" t="inlineStr">
        <is>
          <t/>
        </is>
      </c>
      <c r="BS34" t="inlineStr">
        <is>
          <t>dokument uffiċjali li jawtorizza l-&lt;a href="https://iate.europa.eu/entry/result/877434/all" target="_blank"&gt;immunità&lt;/a&gt; ta' persuna</t>
        </is>
      </c>
      <c r="BT34" s="2" t="inlineStr">
        <is>
          <t>vrijgeleide</t>
        </is>
      </c>
      <c r="BU34" s="2" t="inlineStr">
        <is>
          <t>3</t>
        </is>
      </c>
      <c r="BV34" s="2" t="inlineStr">
        <is>
          <t/>
        </is>
      </c>
      <c r="BW34" t="inlineStr">
        <is>
          <t>officieel document waarin staat dat iemand toestemming heeft om door een vijandig gebied te reizen</t>
        </is>
      </c>
      <c r="BX34" s="2" t="inlineStr">
        <is>
          <t>list żelazny</t>
        </is>
      </c>
      <c r="BY34" s="2" t="inlineStr">
        <is>
          <t>3</t>
        </is>
      </c>
      <c r="BZ34" s="2" t="inlineStr">
        <is>
          <t/>
        </is>
      </c>
      <c r="CA34" t="inlineStr">
        <is>
          <t>dokument zapewniający bezpieczeństwo osobiste podczas przejazdu i pobytu na danym terytorium</t>
        </is>
      </c>
      <c r="CB34" s="2" t="inlineStr">
        <is>
          <t>salvo-conduto</t>
        </is>
      </c>
      <c r="CC34" s="2" t="inlineStr">
        <is>
          <t>3</t>
        </is>
      </c>
      <c r="CD34" s="2" t="inlineStr">
        <is>
          <t/>
        </is>
      </c>
      <c r="CE34" t="inlineStr">
        <is>
          <t>Documento emitido pelo Estado que permite excecionalmente ao seu titular o trânsito em determinado território.</t>
        </is>
      </c>
      <c r="CF34" s="2" t="inlineStr">
        <is>
          <t>salvconduct</t>
        </is>
      </c>
      <c r="CG34" s="2" t="inlineStr">
        <is>
          <t>3</t>
        </is>
      </c>
      <c r="CH34" s="2" t="inlineStr">
        <is>
          <t/>
        </is>
      </c>
      <c r="CI34" t="inlineStr">
        <is>
          <t>document care acordă cuiva &lt;a href="https://iate.europa.eu/entry/result/877434/ro" target="_blank"&gt;liberă trecere&lt;/a&gt; pe un teritoriu străin sau într-o zonă de război</t>
        </is>
      </c>
      <c r="CJ34" s="2" t="inlineStr">
        <is>
          <t>sprievodný list|
doklad o záruke osobnej bezpečnosti</t>
        </is>
      </c>
      <c r="CK34" s="2" t="inlineStr">
        <is>
          <t>2|
3</t>
        </is>
      </c>
      <c r="CL34" s="2" t="inlineStr">
        <is>
          <t xml:space="preserve">|
</t>
        </is>
      </c>
      <c r="CM34" t="inlineStr">
        <is>
          <t>úradný doklad, ktorým sa udeľuje &lt;a href="https://iate.europa.eu/entry/result/877434/sk" target="_blank"&gt;záruka osobnej bezpečnosti&lt;/a&gt;</t>
        </is>
      </c>
      <c r="CN34" t="inlineStr">
        <is>
          <t/>
        </is>
      </c>
      <c r="CO34" t="inlineStr">
        <is>
          <t/>
        </is>
      </c>
      <c r="CP34" t="inlineStr">
        <is>
          <t/>
        </is>
      </c>
      <c r="CQ34" t="inlineStr">
        <is>
          <t/>
        </is>
      </c>
      <c r="CR34" s="2" t="inlineStr">
        <is>
          <t>lejdebrev</t>
        </is>
      </c>
      <c r="CS34" s="2" t="inlineStr">
        <is>
          <t>3</t>
        </is>
      </c>
      <c r="CT34" s="2" t="inlineStr">
        <is>
          <t/>
        </is>
      </c>
      <c r="CU34" t="inlineStr">
        <is>
          <t>skriftlig försäkran om fri lejd</t>
        </is>
      </c>
    </row>
    <row r="35">
      <c r="A35" s="1" t="str">
        <f>HYPERLINK("https://iate.europa.eu/entry/result/877434/all", "877434")</f>
        <v>877434</v>
      </c>
      <c r="B35" t="inlineStr">
        <is>
          <t>INTERNATIONAL RELATIONS;EUROPEAN UNION;LAW</t>
        </is>
      </c>
      <c r="C35" t="inlineStr">
        <is>
          <t>INTERNATIONAL RELATIONS|cooperation policy|cooperation policy|judicial cooperation;EUROPEAN UNION|European construction|European Union|area of freedom, security and justice|judicial cooperation in criminal matters in the EU;LAW|justice|judicial proceedings</t>
        </is>
      </c>
      <c r="D35" t="inlineStr">
        <is>
          <t/>
        </is>
      </c>
      <c r="E35" t="inlineStr">
        <is>
          <t/>
        </is>
      </c>
      <c r="F35" t="inlineStr">
        <is>
          <t/>
        </is>
      </c>
      <c r="G35" t="inlineStr">
        <is>
          <t/>
        </is>
      </c>
      <c r="H35" s="2" t="inlineStr">
        <is>
          <t>záruka osobní bezpečnosti|
záruka bezpečí a ochrany|
ochrana|
záruka bezpečí</t>
        </is>
      </c>
      <c r="I35" s="2" t="inlineStr">
        <is>
          <t>3|
3|
3|
3</t>
        </is>
      </c>
      <c r="J35" s="2" t="inlineStr">
        <is>
          <t xml:space="preserve">|
|
|
</t>
        </is>
      </c>
      <c r="K35" t="inlineStr">
        <is>
          <t>postup, v jehož rámci se smí osoba vrátit na území nebo opustit území, na němž jí hrozí zatčení, stíhání, zadržení, trest nebo jiné omezení či ztráta osobní svobody</t>
        </is>
      </c>
      <c r="L35" s="2" t="inlineStr">
        <is>
          <t>frit lejde</t>
        </is>
      </c>
      <c r="M35" s="2" t="inlineStr">
        <is>
          <t>3</t>
        </is>
      </c>
      <c r="N35" s="2" t="inlineStr">
        <is>
          <t/>
        </is>
      </c>
      <c r="O35" t="inlineStr">
        <is>
          <t>procedure,
ved hvilken der gives tilladelse til, at en person kan indrejse i eller udrejse
af en andens område, i hvilket vedkommende normalt ville blive retsforfulgt,
tilbageholdt, straffet eller underkastet anden begrænsning i sin personlige
frihed</t>
        </is>
      </c>
      <c r="P35" s="2" t="inlineStr">
        <is>
          <t>freies Geleit</t>
        </is>
      </c>
      <c r="Q35" s="2" t="inlineStr">
        <is>
          <t>3</t>
        </is>
      </c>
      <c r="R35" s="2" t="inlineStr">
        <is>
          <t/>
        </is>
      </c>
      <c r="S35" t="inlineStr">
        <is>
          <t>die einer Person einer Partei eines (kriegerischen) Konflikts von der gegnerischen Seiter erteilte Erlaubnis, ein Gebiet zu durchqueren, ohne Belästigungen oder Angriffe auf Leib und Leben befürchten zu müssen</t>
        </is>
      </c>
      <c r="T35" s="2" t="inlineStr">
        <is>
          <t>ασφαλής διέλευση</t>
        </is>
      </c>
      <c r="U35" s="2" t="inlineStr">
        <is>
          <t>2</t>
        </is>
      </c>
      <c r="V35" s="2" t="inlineStr">
        <is>
          <t/>
        </is>
      </c>
      <c r="W35" t="inlineStr">
        <is>
          <t>διαδικασία με την οποία χορηγείται έγκριση σε ένα άτομο να εισέλθει σε ή να αποχωρήσει από επικράτεια, στην οποία, υπό κανονικές συνθήκες, θα υπόκειτο σε σύλληψη, δίωξη, κράτηση, ποινή ή οποιονδήποτε άλλο περιορισμό ή στέρηση της ελευθερίας του</t>
        </is>
      </c>
      <c r="X35" s="2" t="inlineStr">
        <is>
          <t>safe conduct</t>
        </is>
      </c>
      <c r="Y35" s="2" t="inlineStr">
        <is>
          <t>3</t>
        </is>
      </c>
      <c r="Z35" s="2" t="inlineStr">
        <is>
          <t/>
        </is>
      </c>
      <c r="AA35" t="inlineStr">
        <is>
          <t>procedure according to which a person is permitted to enter or leave a jurisdiction in which they would normally be subject to arrest, prosecution, detention, punishment or subjected to any other restriction or deprivation of their personal liberty</t>
        </is>
      </c>
      <c r="AB35" s="2" t="inlineStr">
        <is>
          <t>garantía|
salvoconducto</t>
        </is>
      </c>
      <c r="AC35" s="2" t="inlineStr">
        <is>
          <t>3|
3</t>
        </is>
      </c>
      <c r="AD35" s="2" t="inlineStr">
        <is>
          <t xml:space="preserve">|
</t>
        </is>
      </c>
      <c r="AE35" t="inlineStr">
        <is>
          <t>Procedimiento por el que se garantiza a una persona que puede entrar en un territorio o salir de él sin ser objeto de procesamiento, detención o castigo, ni de ningún tipo de restricción de su libertad personal en dicho
territorio.</t>
        </is>
      </c>
      <c r="AF35" s="2" t="inlineStr">
        <is>
          <t>läbipääsu julgeoleku garantii</t>
        </is>
      </c>
      <c r="AG35" s="2" t="inlineStr">
        <is>
          <t>3</t>
        </is>
      </c>
      <c r="AH35" s="2" t="inlineStr">
        <is>
          <t/>
        </is>
      </c>
      <c r="AI35" t="inlineStr">
        <is>
          <t>menetlus, mille kohaselt isikule antakse luba sellisesse jurisdiktsiooni sisenemiseks või sealt lahkumiseks, kus teada muidu võidakse kinni pidada, süüdi mõista, karistada või muul moel tema isikuvabadust piirata</t>
        </is>
      </c>
      <c r="AJ35" s="2" t="inlineStr">
        <is>
          <t>koskemattomuus</t>
        </is>
      </c>
      <c r="AK35" s="2" t="inlineStr">
        <is>
          <t>2</t>
        </is>
      </c>
      <c r="AL35" s="2" t="inlineStr">
        <is>
          <t/>
        </is>
      </c>
      <c r="AM35" t="inlineStr">
        <is>
          <t>todistajaa, asiantuntijaa tai muuta henkilöä, joka suostuu pyynnön esittäneen sopimuspuolen alueella avustamaan tutkinnassa, tai syytteen nostamisessa tai asian käsittelyssä, ei saa asettaa syytteeseen, pidättää tai rangaista tai muutoin rajoittaa hänen henkilökohtaista vapauttaan tällä alueella niiden tekojen, laiminlyöntien tai tuomioiden perusteella, jotka edelsivät hänen lähtöään pyynnön vastaanottaneen sopimuspuolen alueelta</t>
        </is>
      </c>
      <c r="AN35" s="2" t="inlineStr">
        <is>
          <t>sauf-conduit</t>
        </is>
      </c>
      <c r="AO35" s="2" t="inlineStr">
        <is>
          <t>3</t>
        </is>
      </c>
      <c r="AP35" s="2" t="inlineStr">
        <is>
          <t/>
        </is>
      </c>
      <c r="AQ35" t="inlineStr">
        <is>
          <t>procédure selon laquelle une personne est exceptionnellement autorisée à entrer sur un territoire ou à quitter celui-ci sans être poursuivie, détenue, punie, ou soumise à une quelconque autre restriction de sa liberté
individuelle</t>
        </is>
      </c>
      <c r="AR35" t="inlineStr">
        <is>
          <t/>
        </is>
      </c>
      <c r="AS35" t="inlineStr">
        <is>
          <t/>
        </is>
      </c>
      <c r="AT35" t="inlineStr">
        <is>
          <t/>
        </is>
      </c>
      <c r="AU35" t="inlineStr">
        <is>
          <t/>
        </is>
      </c>
      <c r="AV35" s="2" t="inlineStr">
        <is>
          <t>&lt;i&gt;safe conduct&lt;/i&gt;</t>
        </is>
      </c>
      <c r="AW35" s="2" t="inlineStr">
        <is>
          <t>3</t>
        </is>
      </c>
      <c r="AX35" s="2" t="inlineStr">
        <is>
          <t/>
        </is>
      </c>
      <c r="AY35" t="inlineStr">
        <is>
          <t/>
        </is>
      </c>
      <c r="AZ35" t="inlineStr">
        <is>
          <t/>
        </is>
      </c>
      <c r="BA35" t="inlineStr">
        <is>
          <t/>
        </is>
      </c>
      <c r="BB35" t="inlineStr">
        <is>
          <t/>
        </is>
      </c>
      <c r="BC35" t="inlineStr">
        <is>
          <t/>
        </is>
      </c>
      <c r="BD35" s="2" t="inlineStr">
        <is>
          <t>immunità temporanea|
rilascio di un salvacondotto</t>
        </is>
      </c>
      <c r="BE35" s="2" t="inlineStr">
        <is>
          <t>3|
3</t>
        </is>
      </c>
      <c r="BF35" s="2" t="inlineStr">
        <is>
          <t xml:space="preserve">|
</t>
        </is>
      </c>
      <c r="BG35" t="inlineStr">
        <is>
          <t>procedura in base
alla quale una persona può entrare o lasciare il territorio di uno stato senza essere
sottoposta a restrizione della libertà personale in esecuzione di una pena o di
una misura di sicurezza né assoggettata ad altre misure restrittive della
libertà personale</t>
        </is>
      </c>
      <c r="BH35" s="2" t="inlineStr">
        <is>
          <t>asmens saugumo garantija</t>
        </is>
      </c>
      <c r="BI35" s="2" t="inlineStr">
        <is>
          <t>2</t>
        </is>
      </c>
      <c r="BJ35" s="2" t="inlineStr">
        <is>
          <t/>
        </is>
      </c>
      <c r="BK35" t="inlineStr">
        <is>
          <t/>
        </is>
      </c>
      <c r="BL35" s="2" t="inlineStr">
        <is>
          <t>neaizskaramības garantija</t>
        </is>
      </c>
      <c r="BM35" s="2" t="inlineStr">
        <is>
          <t>2</t>
        </is>
      </c>
      <c r="BN35" s="2" t="inlineStr">
        <is>
          <t/>
        </is>
      </c>
      <c r="BO35" t="inlineStr">
        <is>
          <t>procedūra, saskaņā ar kuru personai ir atļauts ierasties tādā jurisdikcijā, kurā tā parastos apstākļos varētu tikt arestēta, vajāta, aizturēta vai sodīta vai kurā varētu citā veidā tikt ierobežota vai atņemta tās personas brīvība, vai atstāt šādu jurisdikciju</t>
        </is>
      </c>
      <c r="BP35" s="2" t="inlineStr">
        <is>
          <t>immunità</t>
        </is>
      </c>
      <c r="BQ35" s="2" t="inlineStr">
        <is>
          <t>3</t>
        </is>
      </c>
      <c r="BR35" s="2" t="inlineStr">
        <is>
          <t/>
        </is>
      </c>
      <c r="BS35" t="inlineStr">
        <is>
          <t>proċedura li biha persuna titħalla tidħol f'ġuriżdizzjoni jew toħroġ minnha, mingħajr ma tkun soġġetta għal restrizzjonijiet fuq il-libertà personali</t>
        </is>
      </c>
      <c r="BT35" s="2" t="inlineStr">
        <is>
          <t>vrijgeleide</t>
        </is>
      </c>
      <c r="BU35" s="2" t="inlineStr">
        <is>
          <t>3</t>
        </is>
      </c>
      <c r="BV35" s="2" t="inlineStr">
        <is>
          <t/>
        </is>
      </c>
      <c r="BW35" t="inlineStr">
        <is>
          <t>procedure waarbij een persoon een vijandig of verboden rechtsgebied mag binnenkomen of verlaten zonder te worden gearresteerd, vervolgd, in hechtenis genomen of gestraft</t>
        </is>
      </c>
      <c r="BX35" s="2" t="inlineStr">
        <is>
          <t>list żelazny</t>
        </is>
      </c>
      <c r="BY35" s="2" t="inlineStr">
        <is>
          <t>3</t>
        </is>
      </c>
      <c r="BZ35" s="2" t="inlineStr">
        <is>
          <t/>
        </is>
      </c>
      <c r="CA35" t="inlineStr">
        <is>
          <t/>
        </is>
      </c>
      <c r="CB35" s="2" t="inlineStr">
        <is>
          <t>concessão de salvo-conduto</t>
        </is>
      </c>
      <c r="CC35" s="2" t="inlineStr">
        <is>
          <t>3</t>
        </is>
      </c>
      <c r="CD35" s="2" t="inlineStr">
        <is>
          <t/>
        </is>
      </c>
      <c r="CE35" t="inlineStr">
        <is>
          <t>Processo através do qual o Estado permite excecionalmente a uma pessoa o trânsito em determinado território.</t>
        </is>
      </c>
      <c r="CF35" s="2" t="inlineStr">
        <is>
          <t>liberă trecere</t>
        </is>
      </c>
      <c r="CG35" s="2" t="inlineStr">
        <is>
          <t>3</t>
        </is>
      </c>
      <c r="CH35" s="2" t="inlineStr">
        <is>
          <t/>
        </is>
      </c>
      <c r="CI35" t="inlineStr">
        <is>
          <t/>
        </is>
      </c>
      <c r="CJ35" s="2" t="inlineStr">
        <is>
          <t>záruka osobnej bezpečnosti|
záruka bezpečného prechodu</t>
        </is>
      </c>
      <c r="CK35" s="2" t="inlineStr">
        <is>
          <t>3|
3</t>
        </is>
      </c>
      <c r="CL35" s="2" t="inlineStr">
        <is>
          <t xml:space="preserve">|
</t>
        </is>
      </c>
      <c r="CM35" t="inlineStr">
        <is>
          <t>postup, podľa ktorého je osobe povolené vstúpiť na územie príslušnej jurisdikcie alebo ho opustiť, pričom za normálnych okolností by na jej území podliehala zatknutiu, trestnému stíhaniu, zadržaniu, potrestaniu alebo akémukoľvek inému obmedzeniu alebo pozbaveniu osobnej slobody</t>
        </is>
      </c>
      <c r="CN35" s="2" t="inlineStr">
        <is>
          <t>zaščita</t>
        </is>
      </c>
      <c r="CO35" s="2" t="inlineStr">
        <is>
          <t>2</t>
        </is>
      </c>
      <c r="CP35" s="2" t="inlineStr">
        <is>
          <t/>
        </is>
      </c>
      <c r="CQ35" t="inlineStr">
        <is>
          <t/>
        </is>
      </c>
      <c r="CR35" t="inlineStr">
        <is>
          <t/>
        </is>
      </c>
      <c r="CS35" t="inlineStr">
        <is>
          <t/>
        </is>
      </c>
      <c r="CT35" t="inlineStr">
        <is>
          <t/>
        </is>
      </c>
      <c r="CU35" t="inlineStr">
        <is>
          <t/>
        </is>
      </c>
    </row>
    <row r="36">
      <c r="A36" s="1" t="str">
        <f>HYPERLINK("https://iate.europa.eu/entry/result/236761/all", "236761")</f>
        <v>236761</v>
      </c>
      <c r="B36" t="inlineStr">
        <is>
          <t>INTERNATIONAL RELATIONS</t>
        </is>
      </c>
      <c r="C36" t="inlineStr">
        <is>
          <t>INTERNATIONAL RELATIONS|defence|defence policy|defence expenditure;INTERNATIONAL RELATIONS|defence|defence policy|defence budget;INTERNATIONAL RELATIONS|defence|military equipment;INTERNATIONAL RELATIONS|defence|arms policy|arms industry</t>
        </is>
      </c>
      <c r="D36" t="inlineStr">
        <is>
          <t/>
        </is>
      </c>
      <c r="E36" t="inlineStr">
        <is>
          <t/>
        </is>
      </c>
      <c r="F36" t="inlineStr">
        <is>
          <t/>
        </is>
      </c>
      <c r="G36" t="inlineStr">
        <is>
          <t/>
        </is>
      </c>
      <c r="H36" s="2" t="inlineStr">
        <is>
          <t>vojensko-průmyslový komplex</t>
        </is>
      </c>
      <c r="I36" s="2" t="inlineStr">
        <is>
          <t>3</t>
        </is>
      </c>
      <c r="J36" s="2" t="inlineStr">
        <is>
          <t/>
        </is>
      </c>
      <c r="K36" t="inlineStr">
        <is>
          <t>propojení vojenských sil, zbrojních firem, politických struktur a jiných přidružených skupin s mocenskými a komerčními zájmy</t>
        </is>
      </c>
      <c r="L36" s="2" t="inlineStr">
        <is>
          <t>militær-industrielt kompleks</t>
        </is>
      </c>
      <c r="M36" s="2" t="inlineStr">
        <is>
          <t>3</t>
        </is>
      </c>
      <c r="N36" s="2" t="inlineStr">
        <is>
          <t/>
        </is>
      </c>
      <c r="O36" t="inlineStr">
        <is>
          <t/>
        </is>
      </c>
      <c r="P36" s="2" t="inlineStr">
        <is>
          <t>militärisch-industrieller Komplex|
MIK</t>
        </is>
      </c>
      <c r="Q36" s="2" t="inlineStr">
        <is>
          <t>3|
3</t>
        </is>
      </c>
      <c r="R36" s="2" t="inlineStr">
        <is>
          <t xml:space="preserve">|
</t>
        </is>
      </c>
      <c r="S36" t="inlineStr">
        <is>
          <t>enge Zusammenarbeit und gegenseitige Beziehungen zwischen Politikern, Vertretern des Militärs sowie Vertretern der Rüstungsindustrie</t>
        </is>
      </c>
      <c r="T36" s="2" t="inlineStr">
        <is>
          <t>στρατιωτικοβιομηχανικό σύμπλεγμα</t>
        </is>
      </c>
      <c r="U36" s="2" t="inlineStr">
        <is>
          <t>3</t>
        </is>
      </c>
      <c r="V36" s="2" t="inlineStr">
        <is>
          <t/>
        </is>
      </c>
      <c r="W36" t="inlineStr">
        <is>
          <t>δίκτυο ατόμων και οργανισμών που εμπλέκονται στην παραγωγή όπλων και στρατιωτικών τεχνολογιών</t>
        </is>
      </c>
      <c r="X36" s="2" t="inlineStr">
        <is>
          <t>military-industrial complex|
MIC</t>
        </is>
      </c>
      <c r="Y36" s="2" t="inlineStr">
        <is>
          <t>3|
3</t>
        </is>
      </c>
      <c r="Z36" s="2" t="inlineStr">
        <is>
          <t xml:space="preserve">|
</t>
        </is>
      </c>
      <c r="AA36" t="inlineStr">
        <is>
          <t>network of individuals and institutions involved in the production of weapons and military technologies</t>
        </is>
      </c>
      <c r="AB36" s="2" t="inlineStr">
        <is>
          <t>complejo militar-industrial</t>
        </is>
      </c>
      <c r="AC36" s="2" t="inlineStr">
        <is>
          <t>3</t>
        </is>
      </c>
      <c r="AD36" s="2" t="inlineStr">
        <is>
          <t/>
        </is>
      </c>
      <c r="AE36" t="inlineStr">
        <is>
          <t>Entramado político, militar y económico que sustenta el desarrollo de la industria de defensa.</t>
        </is>
      </c>
      <c r="AF36" s="2" t="inlineStr">
        <is>
          <t>sõjatööstuskompleks</t>
        </is>
      </c>
      <c r="AG36" s="2" t="inlineStr">
        <is>
          <t>3</t>
        </is>
      </c>
      <c r="AH36" s="2" t="inlineStr">
        <is>
          <t/>
        </is>
      </c>
      <c r="AI36" t="inlineStr">
        <is>
          <t>riigi kogu sõjatööstus</t>
        </is>
      </c>
      <c r="AJ36" s="2" t="inlineStr">
        <is>
          <t>sotateollinen kompleksi|
sotilaallis-teollinen kompleksi</t>
        </is>
      </c>
      <c r="AK36" s="2" t="inlineStr">
        <is>
          <t>3|
3</t>
        </is>
      </c>
      <c r="AL36" s="2" t="inlineStr">
        <is>
          <t xml:space="preserve">|
</t>
        </is>
      </c>
      <c r="AM36" t="inlineStr">
        <is>
          <t>taloudellisista toimijoista, poliitikoista ja sotilashenkilöistä koostuva verkosto, jonka yhteinen etu on tavaroiden ja palveluiden tuottaminen sotilaallisiin tarkoituksiin ja jonka poliittinen ja taloudellinen vaikutusvalta on suuri</t>
        </is>
      </c>
      <c r="AN36" s="2" t="inlineStr">
        <is>
          <t>Complexe militaro-industriel</t>
        </is>
      </c>
      <c r="AO36" s="2" t="inlineStr">
        <is>
          <t>3</t>
        </is>
      </c>
      <c r="AP36" s="2" t="inlineStr">
        <is>
          <t/>
        </is>
      </c>
      <c r="AQ36" t="inlineStr">
        <is>
          <t>ensemble constitué de décideurs politiques, de l'industrie de l'armement et des forces armées jouant un rôle dans la production d'armes et de technologies militaires</t>
        </is>
      </c>
      <c r="AR36" t="inlineStr">
        <is>
          <t/>
        </is>
      </c>
      <c r="AS36" t="inlineStr">
        <is>
          <t/>
        </is>
      </c>
      <c r="AT36" t="inlineStr">
        <is>
          <t/>
        </is>
      </c>
      <c r="AU36" t="inlineStr">
        <is>
          <t/>
        </is>
      </c>
      <c r="AV36" s="2" t="inlineStr">
        <is>
          <t>vojno-industrijskI kompleks</t>
        </is>
      </c>
      <c r="AW36" s="2" t="inlineStr">
        <is>
          <t>3</t>
        </is>
      </c>
      <c r="AX36" s="2" t="inlineStr">
        <is>
          <t/>
        </is>
      </c>
      <c r="AY36" t="inlineStr">
        <is>
          <t/>
        </is>
      </c>
      <c r="AZ36" t="inlineStr">
        <is>
          <t/>
        </is>
      </c>
      <c r="BA36" t="inlineStr">
        <is>
          <t/>
        </is>
      </c>
      <c r="BB36" t="inlineStr">
        <is>
          <t/>
        </is>
      </c>
      <c r="BC36" t="inlineStr">
        <is>
          <t/>
        </is>
      </c>
      <c r="BD36" s="2" t="inlineStr">
        <is>
          <t>complesso militare-industriale</t>
        </is>
      </c>
      <c r="BE36" s="2" t="inlineStr">
        <is>
          <t>3</t>
        </is>
      </c>
      <c r="BF36" s="2" t="inlineStr">
        <is>
          <t/>
        </is>
      </c>
      <c r="BG36" t="inlineStr">
        <is>
          <t>rete di individui
e istituzioni coinvolti nella produzione di armi</t>
        </is>
      </c>
      <c r="BH36" s="2" t="inlineStr">
        <is>
          <t>karinis pramoninis kompleksas</t>
        </is>
      </c>
      <c r="BI36" s="2" t="inlineStr">
        <is>
          <t>3</t>
        </is>
      </c>
      <c r="BJ36" s="2" t="inlineStr">
        <is>
          <t/>
        </is>
      </c>
      <c r="BK36" t="inlineStr">
        <is>
          <t>tinklą sudarantys ginklus ir karines tecnologijas gaminantys subjektai</t>
        </is>
      </c>
      <c r="BL36" s="2" t="inlineStr">
        <is>
          <t>militārrūpnieciskais komplekss</t>
        </is>
      </c>
      <c r="BM36" s="2" t="inlineStr">
        <is>
          <t>3</t>
        </is>
      </c>
      <c r="BN36" s="2" t="inlineStr">
        <is>
          <t/>
        </is>
      </c>
      <c r="BO36" t="inlineStr">
        <is>
          <t>specifiska savienība, kas ietver militārās produkcijas ražošanā specializējušos resorus un tiem pakļautos lielos uzņēmumus vai korporācijas, kuras saņēmušas militāros pasūtījumus, kā arī bruņoto spēku pārstāvjus, daļu valsts administratīvā aparāta, militārās zinātnes pārstāvjus</t>
        </is>
      </c>
      <c r="BP36" s="2" t="inlineStr">
        <is>
          <t>kumpless militari industrijali</t>
        </is>
      </c>
      <c r="BQ36" s="2" t="inlineStr">
        <is>
          <t>3</t>
        </is>
      </c>
      <c r="BR36" s="2" t="inlineStr">
        <is>
          <t/>
        </is>
      </c>
      <c r="BS36" t="inlineStr">
        <is>
          <t>network ta' individwi u istituzzjonijiet involuti fil-produzzjoni ta' armi u teknoloġiji militari</t>
        </is>
      </c>
      <c r="BT36" s="2" t="inlineStr">
        <is>
          <t>MIC|
militair-industrieel complex</t>
        </is>
      </c>
      <c r="BU36" s="2" t="inlineStr">
        <is>
          <t>3|
3</t>
        </is>
      </c>
      <c r="BV36" s="2" t="inlineStr">
        <is>
          <t xml:space="preserve">|
</t>
        </is>
      </c>
      <c r="BW36" t="inlineStr">
        <is>
          <t>bundeling van de belangen van het politieke leiderschap, het militaire leiderschap en de defensie-industrie</t>
        </is>
      </c>
      <c r="BX36" s="2" t="inlineStr">
        <is>
          <t>kompleks wojskowo-przemysłowy</t>
        </is>
      </c>
      <c r="BY36" s="2" t="inlineStr">
        <is>
          <t>3</t>
        </is>
      </c>
      <c r="BZ36" s="2" t="inlineStr">
        <is>
          <t/>
        </is>
      </c>
      <c r="CA36" t="inlineStr">
        <is>
          <t>ścisłe powiązania i wspólne interesy między kręgami wojskowymi a przemysłem zbrojeniowym lub produkującym na potrzeby wojska</t>
        </is>
      </c>
      <c r="CB36" s="2" t="inlineStr">
        <is>
          <t>complexo militar industrial</t>
        </is>
      </c>
      <c r="CC36" s="2" t="inlineStr">
        <is>
          <t>3</t>
        </is>
      </c>
      <c r="CD36" s="2" t="inlineStr">
        <is>
          <t/>
        </is>
      </c>
      <c r="CE36" t="inlineStr">
        <is>
          <t>Estrutura concertada de preparação e atribuição de recursos financeiros, materiais, científicos, tecnológicos e humanos ao esforço de guerra, associada a uma ligação estreita e interdependente entre a indústria do armamento e as Forças Armadas.</t>
        </is>
      </c>
      <c r="CF36" s="2" t="inlineStr">
        <is>
          <t>complex militaro-industrial</t>
        </is>
      </c>
      <c r="CG36" s="2" t="inlineStr">
        <is>
          <t>3</t>
        </is>
      </c>
      <c r="CH36" s="2" t="inlineStr">
        <is>
          <t/>
        </is>
      </c>
      <c r="CI36" t="inlineStr">
        <is>
          <t>alianță
informală, din care fac parte Forțele Armate naționale, agenții
economici din industria de armamente și ministere/departamente de resort ale guvernelor, existentă
în unele state dezvoltate, în care producția de armamente este atribuită marilor companii private,
preponderent civile, deoarece nu există ramura industriei de
apărare</t>
        </is>
      </c>
      <c r="CJ36" s="2" t="inlineStr">
        <is>
          <t>vojensko-priemyselný komplex</t>
        </is>
      </c>
      <c r="CK36" s="2" t="inlineStr">
        <is>
          <t>3</t>
        </is>
      </c>
      <c r="CL36" s="2" t="inlineStr">
        <is>
          <t/>
        </is>
      </c>
      <c r="CM36" t="inlineStr">
        <is>
          <t>súbor výskumných, skúšobných organizácií a výrobných podnikov, ktoré vyvíjajú, vyrábajú, skladujú, uvádzajú do prevádzky vojenskú a špeciálnu techniku, muníciu, muníciu a pod., najmä pre orgány činné v trestnom konaní, ako aj na export</t>
        </is>
      </c>
      <c r="CN36" s="2" t="inlineStr">
        <is>
          <t>vojaškoindustrijski kompleks</t>
        </is>
      </c>
      <c r="CO36" s="2" t="inlineStr">
        <is>
          <t>3</t>
        </is>
      </c>
      <c r="CP36" s="2" t="inlineStr">
        <is>
          <t/>
        </is>
      </c>
      <c r="CQ36" t="inlineStr">
        <is>
          <t/>
        </is>
      </c>
      <c r="CR36" s="2" t="inlineStr">
        <is>
          <t>militärindustriella komplexet</t>
        </is>
      </c>
      <c r="CS36" s="2" t="inlineStr">
        <is>
          <t>3</t>
        </is>
      </c>
      <c r="CT36" s="2" t="inlineStr">
        <is>
          <t/>
        </is>
      </c>
      <c r="CU36" t="inlineStr">
        <is>
          <t/>
        </is>
      </c>
    </row>
    <row r="37">
      <c r="A37" s="1" t="str">
        <f>HYPERLINK("https://iate.europa.eu/entry/result/774443/all", "774443")</f>
        <v>774443</v>
      </c>
      <c r="B37" t="inlineStr">
        <is>
          <t>SOCIAL QUESTIONS</t>
        </is>
      </c>
      <c r="C37" t="inlineStr">
        <is>
          <t>SOCIAL QUESTIONS|migration</t>
        </is>
      </c>
      <c r="D37" s="2" t="inlineStr">
        <is>
          <t>транзитна държава</t>
        </is>
      </c>
      <c r="E37" s="2" t="inlineStr">
        <is>
          <t>3</t>
        </is>
      </c>
      <c r="F37" s="2" t="inlineStr">
        <is>
          <t/>
        </is>
      </c>
      <c r="G37" t="inlineStr">
        <is>
          <t>държава, през която преминават законни или незаконни мигранти или миграционни потоци от държавата на произход до държавата на крайната дестинация</t>
        </is>
      </c>
      <c r="H37" s="2" t="inlineStr">
        <is>
          <t>tranzitní země|
země tranzitu</t>
        </is>
      </c>
      <c r="I37" s="2" t="inlineStr">
        <is>
          <t>3|
3</t>
        </is>
      </c>
      <c r="J37" s="2" t="inlineStr">
        <is>
          <t xml:space="preserve">|
</t>
        </is>
      </c>
      <c r="K37" t="inlineStr">
        <is>
          <t>země, přes kterou proudí migranti ze své země původu do cílové země, to znamená, že přes tuto zemi pouze cestují a jejich cílem není se zde usadit</t>
        </is>
      </c>
      <c r="L37" s="2" t="inlineStr">
        <is>
          <t>transitland</t>
        </is>
      </c>
      <c r="M37" s="2" t="inlineStr">
        <is>
          <t>3</t>
        </is>
      </c>
      <c r="N37" s="2" t="inlineStr">
        <is>
          <t/>
        </is>
      </c>
      <c r="O37" t="inlineStr">
        <is>
          <t>land, som migranter (regulære som irregulære), flygtninge og fordrevne personer rejser igennem på vej mod et endeligt bestemmelsessted</t>
        </is>
      </c>
      <c r="P37" s="2" t="inlineStr">
        <is>
          <t>Transitland</t>
        </is>
      </c>
      <c r="Q37" s="2" t="inlineStr">
        <is>
          <t>3</t>
        </is>
      </c>
      <c r="R37" s="2" t="inlineStr">
        <is>
          <t/>
        </is>
      </c>
      <c r="S37" t="inlineStr">
        <is>
          <t>Land, durch das sich (reguläre oder irreguläre) &lt;a href="https://iate.europa.eu/entry/result/820392/DE" target="_blank"&gt;Migrationsbewegungen&lt;/a&gt; bewegen; das heißt, das Land (oder die Länder),
das nicht das &lt;a href="https://iate.europa.eu/entry/result/3584100/DE" target="_blank"&gt;Herkunftsland&lt;/a&gt; ist und das ein Migrant durchquert,
um das Zielland zu erreichen</t>
        </is>
      </c>
      <c r="T37" s="2" t="inlineStr">
        <is>
          <t>χώρα διέλευσης</t>
        </is>
      </c>
      <c r="U37" s="2" t="inlineStr">
        <is>
          <t>3</t>
        </is>
      </c>
      <c r="V37" s="2" t="inlineStr">
        <is>
          <t/>
        </is>
      </c>
      <c r="W37" t="inlineStr">
        <is>
          <t/>
        </is>
      </c>
      <c r="X37" s="2" t="inlineStr">
        <is>
          <t>country of transit|
transit country|
State of transit</t>
        </is>
      </c>
      <c r="Y37" s="2" t="inlineStr">
        <is>
          <t>3|
3|
3</t>
        </is>
      </c>
      <c r="Z37" s="2" t="inlineStr">
        <is>
          <t xml:space="preserve">|
|
</t>
        </is>
      </c>
      <c r="AA37" t="inlineStr">
        <is>
          <t>in the migration context, country through which a person 
or a group of persons pass on any journey to the &lt;a href="https://iate.europa.eu/entry/result/835299/en" target="_blank"&gt;country of destination&lt;/a&gt; or from the country of destination to the &lt;a href="https://iate.europa.eu/entry/result/818913/en" target="_blank"&gt;country of origin&lt;/a&gt; or the &lt;a href="https://iate.europa.eu/entry/result/3572647/en" target="_blank"&gt;country of former habitual residence&lt;/a&gt;</t>
        </is>
      </c>
      <c r="AB37" s="2" t="inlineStr">
        <is>
          <t>país de tránsito</t>
        </is>
      </c>
      <c r="AC37" s="2" t="inlineStr">
        <is>
          <t>3</t>
        </is>
      </c>
      <c r="AD37" s="2" t="inlineStr">
        <is>
          <t/>
        </is>
      </c>
      <c r="AE37" t="inlineStr">
        <is>
          <t>País a través del cual pasa un migrante o un grupo de migrantes en su desplazamiento desde su &lt;a href="https://iate.europa.eu/entry/result/818913/es" target="_blank"&gt;país de origen&lt;/a&gt; (o su &lt;a href="https://iate.europa.eu/entry/result/3572647/es" target="_blank"&gt;país de residencia habitual anterior&lt;/a&gt;) hacia su &lt;a href="https://iate.europa.eu/entry/result/835299/es" target="_blank"&gt;país de destino&lt;/a&gt;.</t>
        </is>
      </c>
      <c r="AF37" s="2" t="inlineStr">
        <is>
          <t>läbisõiduriik|
transiidiriik</t>
        </is>
      </c>
      <c r="AG37" s="2" t="inlineStr">
        <is>
          <t>3|
4</t>
        </is>
      </c>
      <c r="AH37" s="2" t="inlineStr">
        <is>
          <t xml:space="preserve">|
</t>
        </is>
      </c>
      <c r="AI37" t="inlineStr">
        <is>
          <t>rände kontekstis riik, mida inimesed
läbivad teekonnal &lt;a href="https://iate.europa.eu/entry/result/835299/et" target="_blank"&gt;sihtriiki&lt;/a&gt; või teekonnal sihtriigist &lt;a href="https://iate.europa.eu/entry/result/818913/et" target="_blank"&gt;päritoluriiki&lt;/a&gt; või
&lt;a href="https://iate.europa.eu/entry/result/3572647/et" target="_blank"&gt;varasemasse alalisse elukohariiki&lt;/a&gt;</t>
        </is>
      </c>
      <c r="AJ37" s="2" t="inlineStr">
        <is>
          <t>kauttakulkumaa</t>
        </is>
      </c>
      <c r="AK37" s="2" t="inlineStr">
        <is>
          <t>3</t>
        </is>
      </c>
      <c r="AL37" s="2" t="inlineStr">
        <is>
          <t/>
        </is>
      </c>
      <c r="AM37" t="inlineStr">
        <is>
          <t>Maa, jonka kautta (säännösten mukaiset tai säännösten
vastaiset) muuttovirrat kulkevat; tarkoittaa maata/maita,
joka ei ole / jotka eivät ole lähtömaa/alkuperämaa ja jonka/
joiden kautta maahanmuuttaja kulkee päästäkseen
kohdemaahan.</t>
        </is>
      </c>
      <c r="AN37" s="2" t="inlineStr">
        <is>
          <t>pays de transit</t>
        </is>
      </c>
      <c r="AO37" s="2" t="inlineStr">
        <is>
          <t>3</t>
        </is>
      </c>
      <c r="AP37" s="2" t="inlineStr">
        <is>
          <t/>
        </is>
      </c>
      <c r="AQ37" t="inlineStr">
        <is>
          <t>dans le contexte de la migration, pays que traverse une personne ou un groupe de personnes pour se rendre dans le &lt;a href="https://iate.europa.eu/entry/result/835299/fr" target="_blank"&gt;pays de destination&lt;/a&gt; ou, quittant le pays de destination, pour se rendre dans le &lt;a href="https://iate.europa.eu/entry/result/818913/fr" target="_blank"&gt;pays d’origine&lt;/a&gt; ou le &lt;a href="https://iate.europa.eu/entry/result/3572647/fr" target="_blank"&gt;pays de résidence habituelle précédente&lt;/a&gt;</t>
        </is>
      </c>
      <c r="AR37" s="2" t="inlineStr">
        <is>
          <t>tír idirthurais</t>
        </is>
      </c>
      <c r="AS37" s="2" t="inlineStr">
        <is>
          <t>3</t>
        </is>
      </c>
      <c r="AT37" s="2" t="inlineStr">
        <is>
          <t/>
        </is>
      </c>
      <c r="AU37" t="inlineStr">
        <is>
          <t/>
        </is>
      </c>
      <c r="AV37" s="2" t="inlineStr">
        <is>
          <t>zemlja tranzita</t>
        </is>
      </c>
      <c r="AW37" s="2" t="inlineStr">
        <is>
          <t>3</t>
        </is>
      </c>
      <c r="AX37" s="2" t="inlineStr">
        <is>
          <t/>
        </is>
      </c>
      <c r="AY37" t="inlineStr">
        <is>
          <t/>
        </is>
      </c>
      <c r="AZ37" s="2" t="inlineStr">
        <is>
          <t>tranzitország</t>
        </is>
      </c>
      <c r="BA37" s="2" t="inlineStr">
        <is>
          <t>4</t>
        </is>
      </c>
      <c r="BB37" s="2" t="inlineStr">
        <is>
          <t/>
        </is>
      </c>
      <c r="BC37" t="inlineStr">
        <is>
          <t>olyan ország a migráció összefüggésében, amelyen egy személy vagy személyek egy csoportja áthalad a &lt;a href="https://iate.europa.eu/entry/result/835299/hu" target="_blank"&gt;célország&lt;time datetime="2021. 09. 24."&gt;.)&lt;/time&gt;&lt;/a&gt;felé tartó úton, illetve a célországból a &lt;a href="https://iate.europa.eu/entry/result/818913/hu" target="_blank"&gt;származási ország&lt;/a&gt; felé tartó úton</t>
        </is>
      </c>
      <c r="BD37" s="2" t="inlineStr">
        <is>
          <t>paese di transito</t>
        </is>
      </c>
      <c r="BE37" s="2" t="inlineStr">
        <is>
          <t>3</t>
        </is>
      </c>
      <c r="BF37" s="2" t="inlineStr">
        <is>
          <t/>
        </is>
      </c>
      <c r="BG37" t="inlineStr">
        <is>
          <t>paese attraverso cui si svolgono i flussi migratori (regolari o irregolari); paese diverso dal paese di origine, che un migrante attraversa per arrivare al paese di destinazione</t>
        </is>
      </c>
      <c r="BH37" s="2" t="inlineStr">
        <is>
          <t>tranzito šalis</t>
        </is>
      </c>
      <c r="BI37" s="2" t="inlineStr">
        <is>
          <t>3</t>
        </is>
      </c>
      <c r="BJ37" s="2" t="inlineStr">
        <is>
          <t/>
        </is>
      </c>
      <c r="BK37" t="inlineStr">
        <is>
          <t>migracijos kontekste šalis, per kurią asmenys vyksta keliaudami į &lt;a href="https://iate.europa.eu/entry/result/835299/lt" target="_blank"&gt;kelionės tikslo šalį&lt;/a&gt; arba vykdami iš kelionės tikslo šalies į savo &lt;a href="https://iate.europa.eu/entry/result/818913/lt" target="_blank"&gt;kilmės šalį&lt;/a&gt; arba &lt;br&gt;&lt;a href="https://iate.europa.eu/entry/result/3572647/lt" target="_blank"&gt;ankstesnės gyvenamosios vietos šalį&lt;/a&gt;</t>
        </is>
      </c>
      <c r="BL37" s="2" t="inlineStr">
        <is>
          <t>tranzīta valsts</t>
        </is>
      </c>
      <c r="BM37" s="2" t="inlineStr">
        <is>
          <t>3</t>
        </is>
      </c>
      <c r="BN37" s="2" t="inlineStr">
        <is>
          <t/>
        </is>
      </c>
      <c r="BO37" t="inlineStr">
        <is>
          <t>migrācijas kontekstā valsts, caur kuru persona vai personu grupa dodas braucienā uz &lt;a href="https://iate.europa.eu/entry/result/835299/lv" target="_blank"&gt;galamērķa valsti&lt;/a&gt; vai no galamērķa valsts uz &lt;a href="https://iate.europa.eu/entry/result/818913/lv" target="_blank"&gt;izcelsmes valsti&lt;/a&gt; vai &lt;a href="https://iate.europa.eu/entry/result/3572647/lv" target="_blank"&gt;agrākās pastāvīgās dzīvesvietas valsti&lt;/a&gt;</t>
        </is>
      </c>
      <c r="BP37" s="2" t="inlineStr">
        <is>
          <t>pajjiż ta' tranżitu</t>
        </is>
      </c>
      <c r="BQ37" s="2" t="inlineStr">
        <is>
          <t>3</t>
        </is>
      </c>
      <c r="BR37" s="2" t="inlineStr">
        <is>
          <t/>
        </is>
      </c>
      <c r="BS37" t="inlineStr">
        <is>
          <t>pajjiż li wieħed jivvjaġġa minnu fi triqtu lejn destinazzjoni finali</t>
        </is>
      </c>
      <c r="BT37" s="2" t="inlineStr">
        <is>
          <t>doorreisland|
transitland|
land van doorreis</t>
        </is>
      </c>
      <c r="BU37" s="2" t="inlineStr">
        <is>
          <t>3|
3|
3</t>
        </is>
      </c>
      <c r="BV37" s="2" t="inlineStr">
        <is>
          <t xml:space="preserve">|
|
</t>
        </is>
      </c>
      <c r="BW37" t="inlineStr">
        <is>
          <t>in de context van migratie, land waardoor een persoon of groep personen reist op weg naar het &lt;a href="https://iate.europa.eu/entry/result/835299/nl" target="_blank"&gt;land van bestemming&lt;/a&gt;, of op weg van het land van bestemming &lt;a href="https://iate.europa.eu/entry/result/818913/nl" target="_blank"&gt;naar het land van herkomst&lt;/a&gt; of het land van de &lt;a href="https://iate.europa.eu/entry/result/3572647/nl" target="_blank"&gt;vorige gewone verblijfplaats&lt;/a&gt;</t>
        </is>
      </c>
      <c r="BX37" s="2" t="inlineStr">
        <is>
          <t>kraj tranzytu|
kraj tranzytowy</t>
        </is>
      </c>
      <c r="BY37" s="2" t="inlineStr">
        <is>
          <t>3|
3</t>
        </is>
      </c>
      <c r="BZ37" s="2" t="inlineStr">
        <is>
          <t xml:space="preserve">|
</t>
        </is>
      </c>
      <c r="CA37" t="inlineStr">
        <is>
          <t>kraj, przez który przemieszczają się migranci w drodze do &lt;a href="https://iate.europa.eu/entry/result/835299/all" target="_blank"&gt;kraju docelowego&lt;/a&gt;</t>
        </is>
      </c>
      <c r="CB37" s="2" t="inlineStr">
        <is>
          <t>país de trânsito</t>
        </is>
      </c>
      <c r="CC37" s="2" t="inlineStr">
        <is>
          <t>4</t>
        </is>
      </c>
      <c r="CD37" s="2" t="inlineStr">
        <is>
          <t/>
        </is>
      </c>
      <c r="CE37" t="inlineStr">
        <is>
          <t>No contexto da migração, país pelo qual uma pessoa ou um grupo de pessoas passa ao deslocar-se para o país de destino ou do país de destino para o país de origem ou o país da residência habitual.</t>
        </is>
      </c>
      <c r="CF37" s="2" t="inlineStr">
        <is>
          <t>țară de tranzit</t>
        </is>
      </c>
      <c r="CG37" s="2" t="inlineStr">
        <is>
          <t>3</t>
        </is>
      </c>
      <c r="CH37" s="2" t="inlineStr">
        <is>
          <t/>
        </is>
      </c>
      <c r="CI37" t="inlineStr">
        <is>
          <t>în contextul migrației, țară traversată de o persoană sau de un grup de persoane pe drumul către &lt;a href="https://iate.europa.eu/entry/result/835299/ro" target="_blank"&gt;țara de destinație &lt;/a&gt;sau pe drumul dinspre țara de destinație către &lt;a href="https://iate.europa.eu/entry/result/818913/ro" target="_blank"&gt;țara de origine &lt;/a&gt;ori către &lt;a href="https://iate.europa.eu/entry/result/3572647/ro" target="_blank"&gt;țara de reședință obișnuită anterioară&lt;/a&gt;</t>
        </is>
      </c>
      <c r="CJ37" s="2" t="inlineStr">
        <is>
          <t>tranzitná krajina|
krajina tranzitu</t>
        </is>
      </c>
      <c r="CK37" s="2" t="inlineStr">
        <is>
          <t>3|
3</t>
        </is>
      </c>
      <c r="CL37" s="2" t="inlineStr">
        <is>
          <t xml:space="preserve">|
</t>
        </is>
      </c>
      <c r="CM37" t="inlineStr">
        <is>
          <t>v migračnom kontexte krajina, ktorej územím prechádza migrujúca osoba alebo skupina osôb na ceste do &lt;a href="https://iate.europa.eu/entry/slideshow/1631698595146/835299/sk" target="_blank"&gt;cieľovej krajiny&lt;/a&gt; alebo z cieľovej krajiny do &lt;a href="https://iate.europa.eu/entry/slideshow/1631698982354/818913/sk" target="_blank"&gt;krajiny pôvodu&lt;/a&gt; alebo &lt;a href="https://iate.europa.eu/entry/slideshow/1631699050331/3572647/sk" target="_blank"&gt;krajiny predchádzajúceho obvyklého pobytu&lt;/a&gt;</t>
        </is>
      </c>
      <c r="CN37" s="2" t="inlineStr">
        <is>
          <t>tranzitna država|
država tranzita</t>
        </is>
      </c>
      <c r="CO37" s="2" t="inlineStr">
        <is>
          <t>3|
3</t>
        </is>
      </c>
      <c r="CP37" s="2" t="inlineStr">
        <is>
          <t xml:space="preserve">|
</t>
        </is>
      </c>
      <c r="CQ37" t="inlineStr">
        <is>
          <t>država, skozi katero potekajo migracijski tokovi (zakoniti ali nezakoniti)</t>
        </is>
      </c>
      <c r="CR37" s="2" t="inlineStr">
        <is>
          <t>transiteringsland|
transitland</t>
        </is>
      </c>
      <c r="CS37" s="2" t="inlineStr">
        <is>
          <t>3|
3</t>
        </is>
      </c>
      <c r="CT37" s="2" t="inlineStr">
        <is>
          <t xml:space="preserve">admitted|
</t>
        </is>
      </c>
      <c r="CU37" t="inlineStr">
        <is>
          <t/>
        </is>
      </c>
    </row>
    <row r="38">
      <c r="A38" s="1" t="str">
        <f>HYPERLINK("https://iate.europa.eu/entry/result/3515795/all", "3515795")</f>
        <v>3515795</v>
      </c>
      <c r="B38" t="inlineStr">
        <is>
          <t>INTERNATIONAL ORGANISATIONS;INTERNATIONAL RELATIONS</t>
        </is>
      </c>
      <c r="C38" t="inlineStr">
        <is>
          <t>INTERNATIONAL ORGANISATIONS|United Nations;INTERNATIONAL RELATIONS|cooperation policy|humanitarian aid</t>
        </is>
      </c>
      <c r="D38" t="inlineStr">
        <is>
          <t/>
        </is>
      </c>
      <c r="E38" t="inlineStr">
        <is>
          <t/>
        </is>
      </c>
      <c r="F38" t="inlineStr">
        <is>
          <t/>
        </is>
      </c>
      <c r="G38" t="inlineStr">
        <is>
          <t/>
        </is>
      </c>
      <c r="H38" s="2" t="inlineStr">
        <is>
          <t>blesková výzva|
naléhavá žádost</t>
        </is>
      </c>
      <c r="I38" s="2" t="inlineStr">
        <is>
          <t>3|
3</t>
        </is>
      </c>
      <c r="J38" s="2" t="inlineStr">
        <is>
          <t xml:space="preserve">preferred|
</t>
        </is>
      </c>
      <c r="K38" t="inlineStr">
        <is>
          <t>strategie humanitární pomoci formulovaná v reakci na nastalou mimořádnou událost, která obsahuje analýzu souvislostí spolu s konkrétními plány jednotlivých odvětví, jež mají řešit akutní humanitární potřeby, obvykle s výhledem až na šest měsíců</t>
        </is>
      </c>
      <c r="L38" s="2" t="inlineStr">
        <is>
          <t>humanitær flash appeal|
lynappel|
flash appeal|
flashappel</t>
        </is>
      </c>
      <c r="M38" s="2" t="inlineStr">
        <is>
          <t>3|
3|
3|
3</t>
        </is>
      </c>
      <c r="N38" s="2" t="inlineStr">
        <is>
          <t xml:space="preserve">|
|
|
</t>
        </is>
      </c>
      <c r="O38" t="inlineStr">
        <is>
          <t/>
        </is>
      </c>
      <c r="P38" s="2" t="inlineStr">
        <is>
          <t>humanitärer Hilfsappell|
Hilfsappell</t>
        </is>
      </c>
      <c r="Q38" s="2" t="inlineStr">
        <is>
          <t>3|
3</t>
        </is>
      </c>
      <c r="R38" s="2" t="inlineStr">
        <is>
          <t xml:space="preserve">|
</t>
        </is>
      </c>
      <c r="S38" t="inlineStr">
        <is>
          <t/>
        </is>
      </c>
      <c r="T38" s="2" t="inlineStr">
        <is>
          <t>επείγουσα έκκληση|
επείγουσα ανθρωπιστική έκκληση</t>
        </is>
      </c>
      <c r="U38" s="2" t="inlineStr">
        <is>
          <t>3|
3</t>
        </is>
      </c>
      <c r="V38" s="2" t="inlineStr">
        <is>
          <t xml:space="preserve">|
</t>
        </is>
      </c>
      <c r="W38" t="inlineStr">
        <is>
          <t>στρατηγική απόκρισης σε ανθρωπιστική κατάσταση έκτακτης ανάγκης, η οποία περιλαμβάνει ανάλυση του πλαισίου σε συνδυασμό με συγκεκριμένα σχέδια τομεακής ανταπόκρισης με στόχο την κάλυψη επιτακτικών ανθρωπιστικών αναγκών, με διάρκεια συνήθως έξι μηνών</t>
        </is>
      </c>
      <c r="X38" s="2" t="inlineStr">
        <is>
          <t>humanitarian flash appeal|
flash appeal</t>
        </is>
      </c>
      <c r="Y38" s="2" t="inlineStr">
        <is>
          <t>3|
3</t>
        </is>
      </c>
      <c r="Z38" s="2" t="inlineStr">
        <is>
          <t xml:space="preserve">|
</t>
        </is>
      </c>
      <c r="AA38" t="inlineStr">
        <is>
          <t>humanitarian emergency response strategy, which
includes a context analysis along with specific sectoral response plans to
address acute humanitarian needs, normally for up to six months</t>
        </is>
      </c>
      <c r="AB38" s="2" t="inlineStr">
        <is>
          <t>llamamiento urgente humanitario|
llamamiento urgente</t>
        </is>
      </c>
      <c r="AC38" s="2" t="inlineStr">
        <is>
          <t>3|
3</t>
        </is>
      </c>
      <c r="AD38" s="2" t="inlineStr">
        <is>
          <t xml:space="preserve">|
</t>
        </is>
      </c>
      <c r="AE38" t="inlineStr">
        <is>
          <t>Estrategia de respuesta coordinada a situaciones que requieren una asistencia humanitaria de emergencia, por ejemplo como consecuencia de una catástrofe repentina o de un conflicto, que incluye un análisis del contexto y planes de respuesta sectorial específicos para hacer frente a necesidades humanitarias urgentes.</t>
        </is>
      </c>
      <c r="AF38" s="2" t="inlineStr">
        <is>
          <t>üleskutse anda humanitaarabi|
palve eraldada hädaabi</t>
        </is>
      </c>
      <c r="AG38" s="2" t="inlineStr">
        <is>
          <t>2|
2</t>
        </is>
      </c>
      <c r="AH38" s="2" t="inlineStr">
        <is>
          <t xml:space="preserve">|
</t>
        </is>
      </c>
      <c r="AI38" t="inlineStr">
        <is>
          <t/>
        </is>
      </c>
      <c r="AJ38" s="2" t="inlineStr">
        <is>
          <t>Flash Appeal -kampanja|
hätäapuvetoomus|
humanitaarinen Flash Appeal -kampanja</t>
        </is>
      </c>
      <c r="AK38" s="2" t="inlineStr">
        <is>
          <t>2|
2|
2</t>
        </is>
      </c>
      <c r="AL38" s="2" t="inlineStr">
        <is>
          <t xml:space="preserve">|
|
</t>
        </is>
      </c>
      <c r="AM38" t="inlineStr">
        <is>
          <t/>
        </is>
      </c>
      <c r="AN38" s="2" t="inlineStr">
        <is>
          <t>appel éclair|
appel éclair humanitaire</t>
        </is>
      </c>
      <c r="AO38" s="2" t="inlineStr">
        <is>
          <t>3|
3</t>
        </is>
      </c>
      <c r="AP38" s="2" t="inlineStr">
        <is>
          <t xml:space="preserve">|
</t>
        </is>
      </c>
      <c r="AQ38" t="inlineStr">
        <is>
          <t>outil de structuration d'une réponse humanitaire d'urgence, utilisé en principe pendant six mois au maximum, et qui prévoit une analyse du contexte et des projets sectoriels destinés à faire face à une grave crise humanitaire</t>
        </is>
      </c>
      <c r="AR38" s="2" t="inlineStr">
        <is>
          <t>achainí phráinneach</t>
        </is>
      </c>
      <c r="AS38" s="2" t="inlineStr">
        <is>
          <t>3</t>
        </is>
      </c>
      <c r="AT38" s="2" t="inlineStr">
        <is>
          <t/>
        </is>
      </c>
      <c r="AU38" t="inlineStr">
        <is>
          <t/>
        </is>
      </c>
      <c r="AV38" s="2" t="inlineStr">
        <is>
          <t>hitan poziv|
hitan poziv za humanitarnu pomoć</t>
        </is>
      </c>
      <c r="AW38" s="2" t="inlineStr">
        <is>
          <t>3|
3</t>
        </is>
      </c>
      <c r="AX38" s="2" t="inlineStr">
        <is>
          <t xml:space="preserve">|
</t>
        </is>
      </c>
      <c r="AY38" t="inlineStr">
        <is>
          <t/>
        </is>
      </c>
      <c r="AZ38" s="2" t="inlineStr">
        <is>
          <t>gyorssegély iránti kérelem</t>
        </is>
      </c>
      <c r="BA38" s="2" t="inlineStr">
        <is>
          <t>4</t>
        </is>
      </c>
      <c r="BB38" s="2" t="inlineStr">
        <is>
          <t/>
        </is>
      </c>
      <c r="BC38" t="inlineStr">
        <is>
          <t/>
        </is>
      </c>
      <c r="BD38" s="2" t="inlineStr">
        <is>
          <t>appello lampo|
appello lampo di carattere umanitario</t>
        </is>
      </c>
      <c r="BE38" s="2" t="inlineStr">
        <is>
          <t>3|
3</t>
        </is>
      </c>
      <c r="BF38" s="2" t="inlineStr">
        <is>
          <t xml:space="preserve">|
</t>
        </is>
      </c>
      <c r="BG38" t="inlineStr">
        <is>
          <t>strategia di
risposta a una grave crisi umanitaria contenente un’analisi del contesto e
progetti settoriali specifici per rispondere ai bisogni umanitari più urgenti
per un massimo di sei mesi</t>
        </is>
      </c>
      <c r="BH38" s="2" t="inlineStr">
        <is>
          <t>skubios pagalbos prašymas|
skubios humanitarinės pagalbos prašymas</t>
        </is>
      </c>
      <c r="BI38" s="2" t="inlineStr">
        <is>
          <t>3|
3</t>
        </is>
      </c>
      <c r="BJ38" s="2" t="inlineStr">
        <is>
          <t xml:space="preserve">|
</t>
        </is>
      </c>
      <c r="BK38" t="inlineStr">
        <is>
          <t/>
        </is>
      </c>
      <c r="BL38" s="2" t="inlineStr">
        <is>
          <t>neatliekamās humānās palīdzības aicinājums</t>
        </is>
      </c>
      <c r="BM38" s="2" t="inlineStr">
        <is>
          <t>2</t>
        </is>
      </c>
      <c r="BN38" s="2" t="inlineStr">
        <is>
          <t/>
        </is>
      </c>
      <c r="BO38" t="inlineStr">
        <is>
          <t>dokuments, ar ko nāk klajā, reaģējot uz ārkārtas situāciju, lai koordinētu palīdzības sniegšanu un iespējamos humānās palīdzības sniedzējus iepazīstinātu ar ārkārtas situācijā cietušo civiliedzīvotāju vajadzībām</t>
        </is>
      </c>
      <c r="BP38" s="2" t="inlineStr">
        <is>
          <t>appell urġenti</t>
        </is>
      </c>
      <c r="BQ38" s="2" t="inlineStr">
        <is>
          <t>3</t>
        </is>
      </c>
      <c r="BR38" s="2" t="inlineStr">
        <is>
          <t/>
        </is>
      </c>
      <c r="BS38" t="inlineStr">
        <is>
          <t>strateġija ta' rispons umanitarju ta' emerġenza, li tinkludi analiżi tal-kuntest flimkien ma' pjanijiet speċifiċi ta' rispons settorjali biex jiġu indirizzati l-ħtiġijiet umanitarji akuti, ġeneralment sa perjodu ta' sitt xhur</t>
        </is>
      </c>
      <c r="BT38" s="2" t="inlineStr">
        <is>
          <t>noodoproep|
humanitaire noodoproep</t>
        </is>
      </c>
      <c r="BU38" s="2" t="inlineStr">
        <is>
          <t>3|
3</t>
        </is>
      </c>
      <c r="BV38" s="2" t="inlineStr">
        <is>
          <t xml:space="preserve">|
</t>
        </is>
      </c>
      <c r="BW38" t="inlineStr">
        <is>
          <t>oproep om mensen in nood te helpen door sectorale plannen uit te werken voor acute humanitaire noden en door noodhulp aan te bieden</t>
        </is>
      </c>
      <c r="BX38" s="2" t="inlineStr">
        <is>
          <t>apel o natychmiastową pomoc|
apel o natychmiastową pomoc humanitarną</t>
        </is>
      </c>
      <c r="BY38" s="2" t="inlineStr">
        <is>
          <t>2|
3</t>
        </is>
      </c>
      <c r="BZ38" s="2" t="inlineStr">
        <is>
          <t xml:space="preserve">|
</t>
        </is>
      </c>
      <c r="CA38" t="inlineStr">
        <is>
          <t/>
        </is>
      </c>
      <c r="CB38" s="2" t="inlineStr">
        <is>
          <t>apelo humanitário urgente</t>
        </is>
      </c>
      <c r="CC38" s="2" t="inlineStr">
        <is>
          <t>3</t>
        </is>
      </c>
      <c r="CD38" s="2" t="inlineStr">
        <is>
          <t/>
        </is>
      </c>
      <c r="CE38" t="inlineStr">
        <is>
          <t/>
        </is>
      </c>
      <c r="CF38" s="2" t="inlineStr">
        <is>
          <t>apel umanitar de urgență</t>
        </is>
      </c>
      <c r="CG38" s="2" t="inlineStr">
        <is>
          <t>3</t>
        </is>
      </c>
      <c r="CH38" s="2" t="inlineStr">
        <is>
          <t/>
        </is>
      </c>
      <c r="CI38" t="inlineStr">
        <is>
          <t/>
        </is>
      </c>
      <c r="CJ38" s="2" t="inlineStr">
        <is>
          <t>naliehavá výzva|
naliehavá humanitárna výzva</t>
        </is>
      </c>
      <c r="CK38" s="2" t="inlineStr">
        <is>
          <t>3|
3</t>
        </is>
      </c>
      <c r="CL38" s="2" t="inlineStr">
        <is>
          <t xml:space="preserve">|
</t>
        </is>
      </c>
      <c r="CM38" t="inlineStr">
        <is>
          <t>stratégia humanitárnej reakcie na núdzové situácie, ktorá zahŕňa analýzu kontextu spolu s konkrétnymi odvetvovými plánmi reakcie na akútne humanitárne potreby a ktorá zvyčajne pokrýva obdobie najviac šesť mesiacov</t>
        </is>
      </c>
      <c r="CN38" s="2" t="inlineStr">
        <is>
          <t>poziv za takojšnjo humanitarno pomoč|
poziv za takojšnjo pomoč|
bliskoviti poziv</t>
        </is>
      </c>
      <c r="CO38" s="2" t="inlineStr">
        <is>
          <t>2|
2|
2</t>
        </is>
      </c>
      <c r="CP38" s="2" t="inlineStr">
        <is>
          <t xml:space="preserve">|
|
</t>
        </is>
      </c>
      <c r="CQ38" t="inlineStr">
        <is>
          <t/>
        </is>
      </c>
      <c r="CR38" s="2" t="inlineStr">
        <is>
          <t>blixtappell|
nödapell|
akut vädjan om humanitär hjälp</t>
        </is>
      </c>
      <c r="CS38" s="2" t="inlineStr">
        <is>
          <t>3|
3|
3</t>
        </is>
      </c>
      <c r="CT38" s="2" t="inlineStr">
        <is>
          <t xml:space="preserve">|
|
</t>
        </is>
      </c>
      <c r="CU38" t="inlineStr">
        <is>
          <t/>
        </is>
      </c>
    </row>
    <row r="39">
      <c r="A39" s="1" t="str">
        <f>HYPERLINK("https://iate.europa.eu/entry/result/3627271/all", "3627271")</f>
        <v>3627271</v>
      </c>
      <c r="B39" t="inlineStr">
        <is>
          <t>INTERNATIONAL RELATIONS</t>
        </is>
      </c>
      <c r="C39" t="inlineStr">
        <is>
          <t>INTERNATIONAL RELATIONS|defence|military equipment|military aircraft</t>
        </is>
      </c>
      <c r="D39" t="inlineStr">
        <is>
          <t/>
        </is>
      </c>
      <c r="E39" t="inlineStr">
        <is>
          <t/>
        </is>
      </c>
      <c r="F39" t="inlineStr">
        <is>
          <t/>
        </is>
      </c>
      <c r="G39" t="inlineStr">
        <is>
          <t/>
        </is>
      </c>
      <c r="H39" s="2" t="inlineStr">
        <is>
          <t>bojový letoun|
stíhačka|
stíhací letoun</t>
        </is>
      </c>
      <c r="I39" s="2" t="inlineStr">
        <is>
          <t>3|
3|
3</t>
        </is>
      </c>
      <c r="J39" s="2" t="inlineStr">
        <is>
          <t xml:space="preserve">admitted|
|
</t>
        </is>
      </c>
      <c r="K39" t="inlineStr">
        <is>
          <t>letadlo s pevnými křídly navržené k ničení nepřátelských zařízení použitím vlastních zbraní</t>
        </is>
      </c>
      <c r="L39" s="2" t="inlineStr">
        <is>
          <t>jager|
kampfly|
jagerfly</t>
        </is>
      </c>
      <c r="M39" s="2" t="inlineStr">
        <is>
          <t>3|
3|
3</t>
        </is>
      </c>
      <c r="N39" s="2" t="inlineStr">
        <is>
          <t xml:space="preserve">|
|
</t>
        </is>
      </c>
      <c r="O39" t="inlineStr">
        <is>
          <t>bevæbnet, manøvredygtigt og hurtigt fastvinget &lt;a href="https://iate.europa.eu/entry/result/1801329/da" target="_blank"&gt;militært luftfartøj&lt;/a&gt;, der primært er beregnet til at sikre kontrol over luftrummet ved at
angribe og nedskyde fjendtlige militære luftfartøjer</t>
        </is>
      </c>
      <c r="P39" s="2" t="inlineStr">
        <is>
          <t>Jagdflugzeug</t>
        </is>
      </c>
      <c r="Q39" s="2" t="inlineStr">
        <is>
          <t>3</t>
        </is>
      </c>
      <c r="R39" s="2" t="inlineStr">
        <is>
          <t/>
        </is>
      </c>
      <c r="S39" t="inlineStr">
        <is>
          <t>in erster Linie zur Bekämpfung anderer Luftfahrzeuge eingesetztes Kampfflugzeug</t>
        </is>
      </c>
      <c r="T39" s="2" t="inlineStr">
        <is>
          <t>μαχητικό αεροσκάφος</t>
        </is>
      </c>
      <c r="U39" s="2" t="inlineStr">
        <is>
          <t>3</t>
        </is>
      </c>
      <c r="V39" s="2" t="inlineStr">
        <is>
          <t/>
        </is>
      </c>
      <c r="W39" t="inlineStr">
        <is>
          <t>αεροσκάφος σταθερών πτερύγων που σχεδιάζεται με κύριο σκοπό την εξασφάλιση της υπεροχής στον εναέριο χώρο πάνω από ένα πεδίο μάχης, μέσω της καταστροφής εχθρικών αεροσκαφών</t>
        </is>
      </c>
      <c r="X39" s="2" t="inlineStr">
        <is>
          <t>fighter jet|
jet fighter|
fighter aircraft|
fighter|
jet fighter aircraft</t>
        </is>
      </c>
      <c r="Y39" s="2" t="inlineStr">
        <is>
          <t>3|
1|
3|
3|
1</t>
        </is>
      </c>
      <c r="Z39" s="2" t="inlineStr">
        <is>
          <t xml:space="preserve">|
|
|
|
</t>
        </is>
      </c>
      <c r="AA39" t="inlineStr">
        <is>
          <t>fixed-wing aircraft designed primarily to secure control of essential airspace by destroying enemy aircraft in combat</t>
        </is>
      </c>
      <c r="AB39" s="2" t="inlineStr">
        <is>
          <t>avión de combate|
caza|
avión de caza</t>
        </is>
      </c>
      <c r="AC39" s="2" t="inlineStr">
        <is>
          <t>3|
3|
3</t>
        </is>
      </c>
      <c r="AD39" s="2" t="inlineStr">
        <is>
          <t xml:space="preserve">|
|
</t>
        </is>
      </c>
      <c r="AE39" t="inlineStr">
        <is>
          <t>&lt;a href="https://iate.europa.eu/entry/result/1801329/es" target="_blank"&gt;Aeronave militar&lt;/a&gt; diseñada fundamentalmente para la guerra aérea con otras aeronaves, en oposición a los bombarderos, que están diseñados principalmente para atacar objetivos terrestres mediante el lanzamiento de bombas.</t>
        </is>
      </c>
      <c r="AF39" s="2" t="inlineStr">
        <is>
          <t>hävitaja</t>
        </is>
      </c>
      <c r="AG39" s="2" t="inlineStr">
        <is>
          <t>3</t>
        </is>
      </c>
      <c r="AH39" s="2" t="inlineStr">
        <is>
          <t/>
        </is>
      </c>
      <c r="AI39" t="inlineStr">
        <is>
          <t>kiire ja manööverdatav lennuk, mida saab kasutada õhulahingutegevuseks õhus ja/või maa- või veepinnal asuvate sihtmärkide vastu</t>
        </is>
      </c>
      <c r="AJ39" s="2" t="inlineStr">
        <is>
          <t>torjuntahävittäjä|
hävittäjä|
taistelukone</t>
        </is>
      </c>
      <c r="AK39" s="2" t="inlineStr">
        <is>
          <t>2|
2|
2</t>
        </is>
      </c>
      <c r="AL39" s="2" t="inlineStr">
        <is>
          <t xml:space="preserve">|
|
</t>
        </is>
      </c>
      <c r="AM39" t="inlineStr">
        <is>
          <t/>
        </is>
      </c>
      <c r="AN39" s="2" t="inlineStr">
        <is>
          <t>avion de chasse|
aéronef de combat|
avion de combat</t>
        </is>
      </c>
      <c r="AO39" s="2" t="inlineStr">
        <is>
          <t>2|
3|
3</t>
        </is>
      </c>
      <c r="AP39" s="2" t="inlineStr">
        <is>
          <t xml:space="preserve">|
|
</t>
        </is>
      </c>
      <c r="AQ39" t="inlineStr">
        <is>
          <t>aéronef à voilure fixe ou à géométrie variable armé et équipé pour effectuer des missions de combat visant des objectifs aériens, terrestres ou maritimes</t>
        </is>
      </c>
      <c r="AR39" t="inlineStr">
        <is>
          <t/>
        </is>
      </c>
      <c r="AS39" t="inlineStr">
        <is>
          <t/>
        </is>
      </c>
      <c r="AT39" t="inlineStr">
        <is>
          <t/>
        </is>
      </c>
      <c r="AU39" t="inlineStr">
        <is>
          <t/>
        </is>
      </c>
      <c r="AV39" s="2" t="inlineStr">
        <is>
          <t>lovački zrakoplov|
lovac|
borbeni zrakoplov</t>
        </is>
      </c>
      <c r="AW39" s="2" t="inlineStr">
        <is>
          <t>3|
3|
3</t>
        </is>
      </c>
      <c r="AX39" s="2" t="inlineStr">
        <is>
          <t xml:space="preserve">preferred|
|
</t>
        </is>
      </c>
      <c r="AY39" t="inlineStr">
        <is>
          <t/>
        </is>
      </c>
      <c r="AZ39" s="2" t="inlineStr">
        <is>
          <t>vadászgép|
vadászrepülőgép</t>
        </is>
      </c>
      <c r="BA39" s="2" t="inlineStr">
        <is>
          <t>3|
3</t>
        </is>
      </c>
      <c r="BB39" s="2" t="inlineStr">
        <is>
          <t xml:space="preserve">|
</t>
        </is>
      </c>
      <c r="BC39" t="inlineStr">
        <is>
          <t>nagy tűzerővel, nagy sebességgel és jó manőverezőképességgel rendelkező repülőgép, melynek feladata a légifölény biztosítása</t>
        </is>
      </c>
      <c r="BD39" s="2" t="inlineStr">
        <is>
          <t>aeromobile da combattimento|
caccia|
aereo da caccia</t>
        </is>
      </c>
      <c r="BE39" s="2" t="inlineStr">
        <is>
          <t>3|
3|
3</t>
        </is>
      </c>
      <c r="BF39" s="2" t="inlineStr">
        <is>
          <t xml:space="preserve">|
|
</t>
        </is>
      </c>
      <c r="BG39" t="inlineStr">
        <is>
          <t>aeromobile ad ala
fissa destinato a distruggere aerei nemici primariamente per la difesa di uno
spazio aereo</t>
        </is>
      </c>
      <c r="BH39" s="2" t="inlineStr">
        <is>
          <t>naikintuvas</t>
        </is>
      </c>
      <c r="BI39" s="2" t="inlineStr">
        <is>
          <t>3</t>
        </is>
      </c>
      <c r="BJ39" s="2" t="inlineStr">
        <is>
          <t/>
        </is>
      </c>
      <c r="BK39" t="inlineStr">
        <is>
          <t>kovos lėktuvas pilotuojamiems ir bepiločiams priešo orlaiviams naikinti</t>
        </is>
      </c>
      <c r="BL39" s="2" t="inlineStr">
        <is>
          <t>iznīcinātājs|
iznīcinātājaviācija</t>
        </is>
      </c>
      <c r="BM39" s="2" t="inlineStr">
        <is>
          <t>3|
2</t>
        </is>
      </c>
      <c r="BN39" s="2" t="inlineStr">
        <is>
          <t xml:space="preserve">|
</t>
        </is>
      </c>
      <c r="BO39" t="inlineStr">
        <is>
          <t/>
        </is>
      </c>
      <c r="BP39" s="2" t="inlineStr">
        <is>
          <t>inġenju tal-ajru tal-ġlied</t>
        </is>
      </c>
      <c r="BQ39" s="2" t="inlineStr">
        <is>
          <t>3</t>
        </is>
      </c>
      <c r="BR39" s="2" t="inlineStr">
        <is>
          <t/>
        </is>
      </c>
      <c r="BS39" t="inlineStr">
        <is>
          <t>inġenju tal-ajru bil-ġwienaħ fissi, iddisinjat primarjament għall-ġlied fl-ajru, u b'hekk biex jinżamm jew jittieħed kontroll tal-ispazju tal-ajru</t>
        </is>
      </c>
      <c r="BT39" s="2" t="inlineStr">
        <is>
          <t>gevechtsvliegtuig</t>
        </is>
      </c>
      <c r="BU39" s="2" t="inlineStr">
        <is>
          <t>3</t>
        </is>
      </c>
      <c r="BV39" s="2" t="inlineStr">
        <is>
          <t/>
        </is>
      </c>
      <c r="BW39" t="inlineStr">
        <is>
          <t>militair vliegtuig dat hoofdzakelijk ontworpen is voor gevechten en bewapend is met bommen, raketten en/of boordgeschut</t>
        </is>
      </c>
      <c r="BX39" s="2" t="inlineStr">
        <is>
          <t>myśliwiec|
samolot myśliwski</t>
        </is>
      </c>
      <c r="BY39" s="2" t="inlineStr">
        <is>
          <t>3|
3</t>
        </is>
      </c>
      <c r="BZ39" s="2" t="inlineStr">
        <is>
          <t xml:space="preserve">|
</t>
        </is>
      </c>
      <c r="CA39" t="inlineStr">
        <is>
          <t>samolot bojowy przeznaczony przede wszystkim do zwalczania innych statków powietrznych i wywalczenia przewagi powietrznej, jak i obrony własnych samolotów o innym przeznaczeniu, czym różni się od bombowców, służących do atakowania celów naziemnych, głównie przy użyciu bomb</t>
        </is>
      </c>
      <c r="CB39" s="2" t="inlineStr">
        <is>
          <t>caça</t>
        </is>
      </c>
      <c r="CC39" s="2" t="inlineStr">
        <is>
          <t>3</t>
        </is>
      </c>
      <c r="CD39" s="2" t="inlineStr">
        <is>
          <t/>
        </is>
      </c>
      <c r="CE39" t="inlineStr">
        <is>
          <t>Tipo de avião militar concebido para combate aéreo.</t>
        </is>
      </c>
      <c r="CF39" s="2" t="inlineStr">
        <is>
          <t>avion de luptă cu reacție|
aeronavă de luptă</t>
        </is>
      </c>
      <c r="CG39" s="2" t="inlineStr">
        <is>
          <t>3|
3</t>
        </is>
      </c>
      <c r="CH39" s="2" t="inlineStr">
        <is>
          <t xml:space="preserve">|
</t>
        </is>
      </c>
      <c r="CI39" t="inlineStr">
        <is>
          <t/>
        </is>
      </c>
      <c r="CJ39" s="2" t="inlineStr">
        <is>
          <t>stíhacie lietadlo|
bojové lietadlo|
stíhačka</t>
        </is>
      </c>
      <c r="CK39" s="2" t="inlineStr">
        <is>
          <t>3|
3|
3</t>
        </is>
      </c>
      <c r="CL39" s="2" t="inlineStr">
        <is>
          <t xml:space="preserve">|
|
</t>
        </is>
      </c>
      <c r="CM39" t="inlineStr">
        <is>
          <t>&lt;a href="https://iate.europa.eu/entry/result/1801329/sk" target="_blank"&gt;vojenské lietadlo&lt;/a&gt; určené najmä na útoky proti vojenským cieľom protivníka, či už ide o vojenské vybavenie alebo živú silu</t>
        </is>
      </c>
      <c r="CN39" s="2" t="inlineStr">
        <is>
          <t>lovec|
lovsko letalo|
bojno letalo</t>
        </is>
      </c>
      <c r="CO39" s="2" t="inlineStr">
        <is>
          <t>3|
3|
3</t>
        </is>
      </c>
      <c r="CP39" s="2" t="inlineStr">
        <is>
          <t xml:space="preserve">|
|
</t>
        </is>
      </c>
      <c r="CQ39" t="inlineStr">
        <is>
          <t>skupni izraz za vrsto hitrega in manevrirnega letala, ki lahko izvaja taktična letalska delovanja proti ciljem v zraku in/ali na površju</t>
        </is>
      </c>
      <c r="CR39" s="2" t="inlineStr">
        <is>
          <t>jaktflygplan</t>
        </is>
      </c>
      <c r="CS39" s="2" t="inlineStr">
        <is>
          <t>3</t>
        </is>
      </c>
      <c r="CT39" s="2" t="inlineStr">
        <is>
          <t/>
        </is>
      </c>
      <c r="CU39" t="inlineStr">
        <is>
          <t/>
        </is>
      </c>
    </row>
    <row r="40">
      <c r="A40" s="1" t="str">
        <f>HYPERLINK("https://iate.europa.eu/entry/result/3581479/all", "3581479")</f>
        <v>3581479</v>
      </c>
      <c r="B40" t="inlineStr">
        <is>
          <t>EDUCATION AND COMMUNICATIONS;POLITICS</t>
        </is>
      </c>
      <c r="C40" t="inlineStr">
        <is>
          <t>EDUCATION AND COMMUNICATIONS|communications;POLITICS|politics and public safety|public opinion</t>
        </is>
      </c>
      <c r="D40" s="2" t="inlineStr">
        <is>
          <t>кампания за дезинформация</t>
        </is>
      </c>
      <c r="E40" s="2" t="inlineStr">
        <is>
          <t>3</t>
        </is>
      </c>
      <c r="F40" s="2" t="inlineStr">
        <is>
          <t/>
        </is>
      </c>
      <c r="G40" t="inlineStr">
        <is>
          <t/>
        </is>
      </c>
      <c r="H40" s="2" t="inlineStr">
        <is>
          <t>dezinformační kampaň|
dezinformační válka</t>
        </is>
      </c>
      <c r="I40" s="2" t="inlineStr">
        <is>
          <t>3|
3</t>
        </is>
      </c>
      <c r="J40" s="2" t="inlineStr">
        <is>
          <t xml:space="preserve">|
</t>
        </is>
      </c>
      <c r="K40" t="inlineStr">
        <is>
          <t>strategie šíření prokazatelně falešných nebo zavádějících informací, která vzniká za účelem ekonomického prospěchu nebo úmyslného podvádění veřejnosti a může působit veřejnou újmu</t>
        </is>
      </c>
      <c r="L40" s="2" t="inlineStr">
        <is>
          <t>desinformationskampagne</t>
        </is>
      </c>
      <c r="M40" s="2" t="inlineStr">
        <is>
          <t>3</t>
        </is>
      </c>
      <c r="N40" s="2" t="inlineStr">
        <is>
          <t/>
        </is>
      </c>
      <c r="O40" t="inlineStr">
        <is>
          <t>strategi til
spredning af &lt;a href="https://iate.europa.eu/entry/result/1873368/da" target="_blank"&gt;desinformation&lt;/a&gt; med det formål at skabe mistillid, påvirke
samfundsdebatten og blande sig i den demokratiske beslutningsproces, ofte som
en del af hybrid krigsførelse eller cyberangreb og hacking af netværk</t>
        </is>
      </c>
      <c r="P40" s="2" t="inlineStr">
        <is>
          <t>Desinformationskrieg|
Desinformationskampagne</t>
        </is>
      </c>
      <c r="Q40" s="2" t="inlineStr">
        <is>
          <t>3|
3</t>
        </is>
      </c>
      <c r="R40" s="2" t="inlineStr">
        <is>
          <t xml:space="preserve">|
</t>
        </is>
      </c>
      <c r="S40" t="inlineStr">
        <is>
          <t>Strategie, die zur Verbreitung von &lt;a href="https://iate.europa.eu/entry/result/2151839/all" target="_blank"&gt;falschen Informationen&lt;/a&gt; eingesetzt wird, um gesellschaftliche Debatten zu beeinflussen, Spaltungen herbeizuführen und in die demokratische Entscheidungsfindung einzugreifen, und die oft Teil einer hybriden Kriegsführung ist‚ zu der Cyberangriffe und das „Hacken“ von Netzen gehören</t>
        </is>
      </c>
      <c r="T40" s="2" t="inlineStr">
        <is>
          <t>εκστρατεία παραπληροφόρησης|
πόλεμος παραπληροφόρησης</t>
        </is>
      </c>
      <c r="U40" s="2" t="inlineStr">
        <is>
          <t>3|
3</t>
        </is>
      </c>
      <c r="V40" s="2" t="inlineStr">
        <is>
          <t xml:space="preserve">|
</t>
        </is>
      </c>
      <c r="W40" t="inlineStr">
        <is>
          <t>στρατηγική σκόπιμης διάδοσης ανακριβών,
αναληθών πληροφοριών ή/και απόκρυψης στοιχείων που έχει ως στόχο να επηρεάσει τον κοινωνικό διάλογο, να διχάσει και να παρέμβει στη δημοκρατική διαδικασία λήψης αποφάσεων, συνήθως ως μέρος υβριδικού πολέμου ή κυβερνοεπιθέσεων και παραβίασης δικτύων</t>
        </is>
      </c>
      <c r="X40" s="2" t="inlineStr">
        <is>
          <t>disinformation campaign|
disinformation war</t>
        </is>
      </c>
      <c r="Y40" s="2" t="inlineStr">
        <is>
          <t>3|
3</t>
        </is>
      </c>
      <c r="Z40" s="2" t="inlineStr">
        <is>
          <t xml:space="preserve">|
</t>
        </is>
      </c>
      <c r="AA40" t="inlineStr">
        <is>
          <t>strategy of spreading false information in order
to manifest distrust, influence societal debates and interfere in democratic
decision-making, often as part of hybrid warfare or cyber-attacks and
the hacking of networks</t>
        </is>
      </c>
      <c r="AB40" s="2" t="inlineStr">
        <is>
          <t>campaña de desinformación</t>
        </is>
      </c>
      <c r="AC40" s="2" t="inlineStr">
        <is>
          <t>3</t>
        </is>
      </c>
      <c r="AD40" s="2" t="inlineStr">
        <is>
          <t/>
        </is>
      </c>
      <c r="AE40" t="inlineStr">
        <is>
          <t/>
        </is>
      </c>
      <c r="AF40" s="2" t="inlineStr">
        <is>
          <t>desinformatsioonikampaania</t>
        </is>
      </c>
      <c r="AG40" s="2" t="inlineStr">
        <is>
          <t>3</t>
        </is>
      </c>
      <c r="AH40" s="2" t="inlineStr">
        <is>
          <t/>
        </is>
      </c>
      <c r="AI40" t="inlineStr">
        <is>
          <t>teadlikult eksitava informatsiooni organiseeritud levitamine, et külvata usaldamatust ja tekitada sotsiaalseid pingeid ning ohustada seeläbi julgeolekut</t>
        </is>
      </c>
      <c r="AJ40" s="2" t="inlineStr">
        <is>
          <t>disinformaatiosota|
disinformaatiokampanja</t>
        </is>
      </c>
      <c r="AK40" s="2" t="inlineStr">
        <is>
          <t>2|
3</t>
        </is>
      </c>
      <c r="AL40" s="2" t="inlineStr">
        <is>
          <t xml:space="preserve">|
</t>
        </is>
      </c>
      <c r="AM40" t="inlineStr">
        <is>
          <t>väärän tiedon levittäminen, jotta voitisiin vaikuttaa yhteiskunnallisiin keskusteluihin, luoda jakolinjoja ja häiritä demokraattista päätöksentekoa usein osana hybridisodankäyntiä, johon liittyy kyberhyökkäyksiä ja tietoverkkojen hakkerointia</t>
        </is>
      </c>
      <c r="AN40" s="2" t="inlineStr">
        <is>
          <t>campagne de désinformation</t>
        </is>
      </c>
      <c r="AO40" s="2" t="inlineStr">
        <is>
          <t>3</t>
        </is>
      </c>
      <c r="AP40" s="2" t="inlineStr">
        <is>
          <t/>
        </is>
      </c>
      <c r="AQ40" t="inlineStr">
        <is>
          <t>mise en oeuvre d'un ensemble de techniques de communication visant à répandre des informations fausses ou trompeuses pour influencer des débats sociétaux, introduire des clivages et interférer avec les processus de prise de décision démocratiques, souvent dans le cadre d'une guerre hybride comprenant des cyber-attaques et le piratage de réseaux</t>
        </is>
      </c>
      <c r="AR40" s="2" t="inlineStr">
        <is>
          <t>feachtas bréagaisnéise</t>
        </is>
      </c>
      <c r="AS40" s="2" t="inlineStr">
        <is>
          <t>3</t>
        </is>
      </c>
      <c r="AT40" s="2" t="inlineStr">
        <is>
          <t/>
        </is>
      </c>
      <c r="AU40" t="inlineStr">
        <is>
          <t/>
        </is>
      </c>
      <c r="AV40" s="2" t="inlineStr">
        <is>
          <t>kampanja dezinformiranja</t>
        </is>
      </c>
      <c r="AW40" s="2" t="inlineStr">
        <is>
          <t>3</t>
        </is>
      </c>
      <c r="AX40" s="2" t="inlineStr">
        <is>
          <t/>
        </is>
      </c>
      <c r="AY40" t="inlineStr">
        <is>
          <t/>
        </is>
      </c>
      <c r="AZ40" s="2" t="inlineStr">
        <is>
          <t>dezinformációs háború|
dezinformációs kampány</t>
        </is>
      </c>
      <c r="BA40" s="2" t="inlineStr">
        <is>
          <t>3|
2</t>
        </is>
      </c>
      <c r="BB40" s="2" t="inlineStr">
        <is>
          <t xml:space="preserve">|
</t>
        </is>
      </c>
      <c r="BC40" t="inlineStr">
        <is>
          <t/>
        </is>
      </c>
      <c r="BD40" s="2" t="inlineStr">
        <is>
          <t>campagna di disinformazione</t>
        </is>
      </c>
      <c r="BE40" s="2" t="inlineStr">
        <is>
          <t>3</t>
        </is>
      </c>
      <c r="BF40" s="2" t="inlineStr">
        <is>
          <t/>
        </is>
      </c>
      <c r="BG40" t="inlineStr">
        <is>
          <t>azioni coordinate di diffusione di fake news o enfatizzazione di notizie di valore limitato, legate a forti interessi economici o di tipo politico, che sfruttano vari media per ottenere una diffusione capillare e pressante, con l'intento di legittimare le idee diffuse rendendole costantemente presenti nella vita del cittadino e inducendo quindi quest'ultimo a fidarsi di quanto legge</t>
        </is>
      </c>
      <c r="BH40" s="2" t="inlineStr">
        <is>
          <t>dezinformacijos kampanija|
dezinformacijos karas</t>
        </is>
      </c>
      <c r="BI40" s="2" t="inlineStr">
        <is>
          <t>3|
3</t>
        </is>
      </c>
      <c r="BJ40" s="2" t="inlineStr">
        <is>
          <t xml:space="preserve">|
</t>
        </is>
      </c>
      <c r="BK40" t="inlineStr">
        <is>
          <t>&lt;div&gt;suplanuotų veiksmų visuma, siekiant tikslingai skleisti realybės neatitinkančią informaciją&lt;/div&gt;</t>
        </is>
      </c>
      <c r="BL40" s="2" t="inlineStr">
        <is>
          <t>dezinformācijas kampaņa</t>
        </is>
      </c>
      <c r="BM40" s="2" t="inlineStr">
        <is>
          <t>3</t>
        </is>
      </c>
      <c r="BN40" s="2" t="inlineStr">
        <is>
          <t/>
        </is>
      </c>
      <c r="BO40" t="inlineStr">
        <is>
          <t>nepatiesas informācijas izplatīšanas stratēģija ar mērķi paust neuzticību, ietekmēt sabiedrības debates un iejaukties demokrātisku lēmumu pieņemšanā, kas bieži vien ir daļa no
hibrīdkara un ietver arī kiberuzbrukumus un tīklu uzlaušanu</t>
        </is>
      </c>
      <c r="BP40" s="2" t="inlineStr">
        <is>
          <t>kampanja ta’ diżinformazzjoni</t>
        </is>
      </c>
      <c r="BQ40" s="2" t="inlineStr">
        <is>
          <t>3</t>
        </is>
      </c>
      <c r="BR40" s="2" t="inlineStr">
        <is>
          <t/>
        </is>
      </c>
      <c r="BS40" t="inlineStr">
        <is>
          <t>strateġija li l-għan tagħha huwa li tiġi disseminata informazzjoni falza jew qarrieqa sabiex tinfluwenza d-dibattiti soċjali, toħloq diviżjoni, u tinterferixxi mal-proċess tat-teħid ta' deċiżjonijiet demokratiku, ta' spiss fil-qafas ta' gwerra ibrida, li tinkludi ċiberattakki u hacking ta’ networks</t>
        </is>
      </c>
      <c r="BT40" s="2" t="inlineStr">
        <is>
          <t>desinformatiecampagne</t>
        </is>
      </c>
      <c r="BU40" s="2" t="inlineStr">
        <is>
          <t>3</t>
        </is>
      </c>
      <c r="BV40" s="2" t="inlineStr">
        <is>
          <t/>
        </is>
      </c>
      <c r="BW40" t="inlineStr">
        <is>
          <t>geheel van gecoördineerde inspanningen om aantoonbaar foute of misleidende informatie te verspreiden met als doel maatschappelijke debatten te beïnvloeden, het wantrouwen aan te wakkeren, verdeeldheid te creëren en zich te mengen in de democratische besluitvorming, vaak als onderdeel van hybride oorlogsvoering of cyberaanvallen en het hacken van netwerken</t>
        </is>
      </c>
      <c r="BX40" s="2" t="inlineStr">
        <is>
          <t>kampania dezinformacyjna|
wojna dezinformacyjna</t>
        </is>
      </c>
      <c r="BY40" s="2" t="inlineStr">
        <is>
          <t>3|
3</t>
        </is>
      </c>
      <c r="BZ40" s="2" t="inlineStr">
        <is>
          <t xml:space="preserve">|
</t>
        </is>
      </c>
      <c r="CA40" t="inlineStr">
        <is>
          <t/>
        </is>
      </c>
      <c r="CB40" s="2" t="inlineStr">
        <is>
          <t>campanha de desinformação</t>
        </is>
      </c>
      <c r="CC40" s="2" t="inlineStr">
        <is>
          <t>3</t>
        </is>
      </c>
      <c r="CD40" s="2" t="inlineStr">
        <is>
          <t/>
        </is>
      </c>
      <c r="CE40" t="inlineStr">
        <is>
          <t>Implementação de um conjunto de técnicas de comunicação destinadas a divulgar e espalhar informações falsas ou enganosas para influenciar os debates sociais, criar divisões e interferir na tomada de decisões democráticas, muitas vezes como parte de uma guerra híbrida que envolve ciberataques e pirataria informática nas redes sociais.</t>
        </is>
      </c>
      <c r="CF40" s="2" t="inlineStr">
        <is>
          <t>campanie de dezinformare|
război al dezinformării</t>
        </is>
      </c>
      <c r="CG40" s="2" t="inlineStr">
        <is>
          <t>3|
3</t>
        </is>
      </c>
      <c r="CH40" s="2" t="inlineStr">
        <is>
          <t xml:space="preserve">|
</t>
        </is>
      </c>
      <c r="CI40" t="inlineStr">
        <is>
          <t/>
        </is>
      </c>
      <c r="CJ40" s="2" t="inlineStr">
        <is>
          <t>dezinformačná kampaň</t>
        </is>
      </c>
      <c r="CK40" s="2" t="inlineStr">
        <is>
          <t>3</t>
        </is>
      </c>
      <c r="CL40" s="2" t="inlineStr">
        <is>
          <t/>
        </is>
      </c>
      <c r="CM40" t="inlineStr">
        <is>
          <t/>
        </is>
      </c>
      <c r="CN40" s="2" t="inlineStr">
        <is>
          <t>dezinformacijska kampanja|
dezinformacijska vojna</t>
        </is>
      </c>
      <c r="CO40" s="2" t="inlineStr">
        <is>
          <t>3|
3</t>
        </is>
      </c>
      <c r="CP40" s="2" t="inlineStr">
        <is>
          <t xml:space="preserve">|
</t>
        </is>
      </c>
      <c r="CQ40" t="inlineStr">
        <is>
          <t/>
        </is>
      </c>
      <c r="CR40" s="2" t="inlineStr">
        <is>
          <t>desinformationskampanj</t>
        </is>
      </c>
      <c r="CS40" s="2" t="inlineStr">
        <is>
          <t>3</t>
        </is>
      </c>
      <c r="CT40" s="2" t="inlineStr">
        <is>
          <t/>
        </is>
      </c>
      <c r="CU40" t="inlineStr">
        <is>
          <t>strategi för avsiktlig spridning av desinformation där tonvikten vanligen
ligger på att utnyttja målets svagheter och skapa tvetydighet för att försvåra
beslutsfattandet. Detta påverkar
samhällsdebatten och stör det demokratiska beslutsfattandet och är ofta
en del av hybridkrigföring och kombineras med cyberangrepp och hackande av nät</t>
        </is>
      </c>
    </row>
    <row r="41">
      <c r="A41" s="1" t="str">
        <f>HYPERLINK("https://iate.europa.eu/entry/result/3562880/all", "3562880")</f>
        <v>3562880</v>
      </c>
      <c r="B41" t="inlineStr">
        <is>
          <t>GEOGRAPHY</t>
        </is>
      </c>
      <c r="C41" t="inlineStr">
        <is>
          <t>GEOGRAPHY|Europe|Eastern Europe|Ukraine</t>
        </is>
      </c>
      <c r="D41" s="2" t="inlineStr">
        <is>
          <t>Луганск</t>
        </is>
      </c>
      <c r="E41" s="2" t="inlineStr">
        <is>
          <t>3</t>
        </is>
      </c>
      <c r="F41" s="2" t="inlineStr">
        <is>
          <t/>
        </is>
      </c>
      <c r="G41" t="inlineStr">
        <is>
          <t>град в Източна Украйна, административен център на Луганска област</t>
        </is>
      </c>
      <c r="H41" s="2" t="inlineStr">
        <is>
          <t>Luhansk</t>
        </is>
      </c>
      <c r="I41" s="2" t="inlineStr">
        <is>
          <t>3</t>
        </is>
      </c>
      <c r="J41" s="2" t="inlineStr">
        <is>
          <t/>
        </is>
      </c>
      <c r="K41" t="inlineStr">
        <is>
          <t>město ležící na východní Ukrajině, administrativní centrum průmyslové a převážně ruskojazyčné Luhanské oblasti</t>
        </is>
      </c>
      <c r="L41" s="2" t="inlineStr">
        <is>
          <t>Luhansk</t>
        </is>
      </c>
      <c r="M41" s="2" t="inlineStr">
        <is>
          <t>3</t>
        </is>
      </c>
      <c r="N41" s="2" t="inlineStr">
        <is>
          <t/>
        </is>
      </c>
      <c r="O41" t="inlineStr">
        <is>
          <t>vigtigt trafikknudepunkt og industriby i det østligste Ukraine</t>
        </is>
      </c>
      <c r="P41" s="2" t="inlineStr">
        <is>
          <t>Luhansk|
Lugansk</t>
        </is>
      </c>
      <c r="Q41" s="2" t="inlineStr">
        <is>
          <t>3|
2</t>
        </is>
      </c>
      <c r="R41" s="2" t="inlineStr">
        <is>
          <t xml:space="preserve">preferred|
</t>
        </is>
      </c>
      <c r="S41" t="inlineStr">
        <is>
          <t>Stadt in der Ostukraine und Verwaltungszentrum des Gebiets (der Oblast) Luhansk</t>
        </is>
      </c>
      <c r="T41" s="2" t="inlineStr">
        <is>
          <t>Λουχάνσκ|
Λουγκάνσκ</t>
        </is>
      </c>
      <c r="U41" s="2" t="inlineStr">
        <is>
          <t>3|
3</t>
        </is>
      </c>
      <c r="V41" s="2" t="inlineStr">
        <is>
          <t xml:space="preserve">|
</t>
        </is>
      </c>
      <c r="W41" t="inlineStr">
        <is>
          <t/>
        </is>
      </c>
      <c r="X41" s="2" t="inlineStr">
        <is>
          <t>Lugansk|
Voroshilovgrad|
Luhans'k|
Luhansk</t>
        </is>
      </c>
      <c r="Y41" s="2" t="inlineStr">
        <is>
          <t>2|
1|
1|
3</t>
        </is>
      </c>
      <c r="Z41" s="2" t="inlineStr">
        <is>
          <t xml:space="preserve">deprecated|
|
|
</t>
        </is>
      </c>
      <c r="AA41" t="inlineStr">
        <is>
          <t>city in eastern Ukraine, administrative center of Luhansk oblast (Luhansk region)</t>
        </is>
      </c>
      <c r="AB41" s="2" t="inlineStr">
        <is>
          <t>Luhansk</t>
        </is>
      </c>
      <c r="AC41" s="2" t="inlineStr">
        <is>
          <t>3</t>
        </is>
      </c>
      <c r="AD41" s="2" t="inlineStr">
        <is>
          <t>preferred</t>
        </is>
      </c>
      <c r="AE41" t="inlineStr">
        <is>
          <t>Ciudad del este de&lt;a href="https://iate.europa.eu/entry/result/861209/es" target="_blank"&gt; Ucrania&lt;/a&gt; y capital de la provincia del mismo nombre.</t>
        </is>
      </c>
      <c r="AF41" s="2" t="inlineStr">
        <is>
          <t>Luhansk</t>
        </is>
      </c>
      <c r="AG41" s="2" t="inlineStr">
        <is>
          <t>3</t>
        </is>
      </c>
      <c r="AH41" s="2" t="inlineStr">
        <is>
          <t>preferred</t>
        </is>
      </c>
      <c r="AI41" t="inlineStr">
        <is>
          <t>oblastilinn Ukraina idaosas Donbassis, Luhani ja Olhovaja jõe ühinemiskohal</t>
        </is>
      </c>
      <c r="AJ41" s="2" t="inlineStr">
        <is>
          <t>Luhansk</t>
        </is>
      </c>
      <c r="AK41" s="2" t="inlineStr">
        <is>
          <t>3</t>
        </is>
      </c>
      <c r="AL41" s="2" t="inlineStr">
        <is>
          <t/>
        </is>
      </c>
      <c r="AM41" t="inlineStr">
        <is>
          <t>kaupunki Luhanskin alueella itäisessä Ukrainassa</t>
        </is>
      </c>
      <c r="AN41" s="2" t="inlineStr">
        <is>
          <t>Louhansk</t>
        </is>
      </c>
      <c r="AO41" s="2" t="inlineStr">
        <is>
          <t>3</t>
        </is>
      </c>
      <c r="AP41" s="2" t="inlineStr">
        <is>
          <t/>
        </is>
      </c>
      <c r="AQ41" t="inlineStr">
        <is>
          <t>ville très majoritairement russophone de l'Ukraine et capitale administrative de l'oblast du même nom, situé dans le grand bassin houiller du Donbass (partie orientale du pays); les forces séparatistes prorusses en ont fait la capitale de leur "république populaire" autoproclamée, non reconnue internationalement</t>
        </is>
      </c>
      <c r="AR41" s="2" t="inlineStr">
        <is>
          <t>Luhansk|
Lugansk</t>
        </is>
      </c>
      <c r="AS41" s="2" t="inlineStr">
        <is>
          <t>3|
3</t>
        </is>
      </c>
      <c r="AT41" s="2" t="inlineStr">
        <is>
          <t xml:space="preserve">preferred|
</t>
        </is>
      </c>
      <c r="AU41" t="inlineStr">
        <is>
          <t>cathair in oirthear na hÚcráine, lárionad riaracháin Oblast Luhansk</t>
        </is>
      </c>
      <c r="AV41" s="2" t="inlineStr">
        <is>
          <t>Luhansk</t>
        </is>
      </c>
      <c r="AW41" s="2" t="inlineStr">
        <is>
          <t>3</t>
        </is>
      </c>
      <c r="AX41" s="2" t="inlineStr">
        <is>
          <t/>
        </is>
      </c>
      <c r="AY41" t="inlineStr">
        <is>
          <t>grad u istočnoj Ukrajini, administrativno središte oblasti Luhansk</t>
        </is>
      </c>
      <c r="AZ41" s="2" t="inlineStr">
        <is>
          <t>Luhanszk</t>
        </is>
      </c>
      <c r="BA41" s="2" t="inlineStr">
        <is>
          <t>3</t>
        </is>
      </c>
      <c r="BB41" s="2" t="inlineStr">
        <is>
          <t/>
        </is>
      </c>
      <c r="BC41" t="inlineStr">
        <is>
          <t>Város Kelet-Ukrajnában, a Luhanszki terület közigazgatási központja, korábbi nevén Vorosilovgrád.</t>
        </is>
      </c>
      <c r="BD41" s="2" t="inlineStr">
        <is>
          <t>Lugansk|
Luhansk</t>
        </is>
      </c>
      <c r="BE41" s="2" t="inlineStr">
        <is>
          <t>3|
3</t>
        </is>
      </c>
      <c r="BF41" s="2" t="inlineStr">
        <is>
          <t>|
preferred</t>
        </is>
      </c>
      <c r="BG41" t="inlineStr">
        <is>
          <t>città dell'Ucraina sud-orientale capoluogo dell'
&lt;i&gt;oblast&lt;/i&gt; omonimo nonché capitale della non riconosciuta Repubblica Popolare di Lugansk</t>
        </is>
      </c>
      <c r="BH41" s="2" t="inlineStr">
        <is>
          <t>Luhanskas</t>
        </is>
      </c>
      <c r="BI41" s="2" t="inlineStr">
        <is>
          <t>3</t>
        </is>
      </c>
      <c r="BJ41" s="2" t="inlineStr">
        <is>
          <t/>
        </is>
      </c>
      <c r="BK41" t="inlineStr">
        <is>
          <t>miestas rytų Ukrainoje, Luhansko srites administracinis centras</t>
        </is>
      </c>
      <c r="BL41" s="2" t="inlineStr">
        <is>
          <t>Luhanska</t>
        </is>
      </c>
      <c r="BM41" s="2" t="inlineStr">
        <is>
          <t>3</t>
        </is>
      </c>
      <c r="BN41" s="2" t="inlineStr">
        <is>
          <t/>
        </is>
      </c>
      <c r="BO41" t="inlineStr">
        <is>
          <t>pilsēta Ukrainas austrumu daļā</t>
        </is>
      </c>
      <c r="BP41" s="2" t="inlineStr">
        <is>
          <t>Luhansk</t>
        </is>
      </c>
      <c r="BQ41" s="2" t="inlineStr">
        <is>
          <t>3</t>
        </is>
      </c>
      <c r="BR41" s="2" t="inlineStr">
        <is>
          <t/>
        </is>
      </c>
      <c r="BS41" t="inlineStr">
        <is>
          <t>belt fil-Lvant tal-Ukrajna, ċentru amministrattiv ta' Luhansk Oblast (Reġjun ta' Luhansk)</t>
        </is>
      </c>
      <c r="BT41" s="2" t="inlineStr">
        <is>
          <t>Luhansk|
Loehansk</t>
        </is>
      </c>
      <c r="BU41" s="2" t="inlineStr">
        <is>
          <t>3|
3</t>
        </is>
      </c>
      <c r="BV41" s="2" t="inlineStr">
        <is>
          <t xml:space="preserve">|
</t>
        </is>
      </c>
      <c r="BW41" t="inlineStr">
        <is>
          <t>naam van zowel een stad als een oblast (bestuurlijke regio) waarvan die stad de hoofdstad is, in het oosten van Oekraïne</t>
        </is>
      </c>
      <c r="BX41" s="2" t="inlineStr">
        <is>
          <t>Ługańsk</t>
        </is>
      </c>
      <c r="BY41" s="2" t="inlineStr">
        <is>
          <t>2</t>
        </is>
      </c>
      <c r="BZ41" s="2" t="inlineStr">
        <is>
          <t/>
        </is>
      </c>
      <c r="CA41" t="inlineStr">
        <is>
          <t>miasto na Ukrainie, w Donieckim Zagłębiu Węglowym [ &lt;a href="/entry/result/3557147/all" id="ENTRY_TO_ENTRY_CONVERTER" target="_blank"&gt;IATE:3557147&lt;/a&gt; ], ośrodek administracyjny obwodu ługańskiego</t>
        </is>
      </c>
      <c r="CB41" s="2" t="inlineStr">
        <is>
          <t>Luhansk</t>
        </is>
      </c>
      <c r="CC41" s="2" t="inlineStr">
        <is>
          <t>3</t>
        </is>
      </c>
      <c r="CD41" s="2" t="inlineStr">
        <is>
          <t/>
        </is>
      </c>
      <c r="CE41" t="inlineStr">
        <is>
          <t>Cidade da região de &lt;a href="https://iate.europa.eu/entry/result/3557147/pt" target="_blank"&gt;Donbass &lt;/a&gt;(leste da Ucrânia), centro administrativo da província (&lt;i&gt;oblast&lt;/i&gt;) de Luhansk e, desde 2014, capital da autoproclamada &lt;a href="https://iate.europa.eu/entry/result/3627105/pt" target="_blank"&gt;República Popular de Luhansk&lt;/a&gt;.</t>
        </is>
      </c>
      <c r="CF41" s="2" t="inlineStr">
        <is>
          <t>Lugansk|
Luhansk</t>
        </is>
      </c>
      <c r="CG41" s="2" t="inlineStr">
        <is>
          <t>3|
3</t>
        </is>
      </c>
      <c r="CH41" s="2" t="inlineStr">
        <is>
          <t>|
preferred</t>
        </is>
      </c>
      <c r="CI41" t="inlineStr">
        <is>
          <t>oraș din estul Ucrainei, centru administrativ al regiunii omonime</t>
        </is>
      </c>
      <c r="CJ41" s="2" t="inlineStr">
        <is>
          <t>Luhansk</t>
        </is>
      </c>
      <c r="CK41" s="2" t="inlineStr">
        <is>
          <t>3</t>
        </is>
      </c>
      <c r="CL41" s="2" t="inlineStr">
        <is>
          <t/>
        </is>
      </c>
      <c r="CM41" t="inlineStr">
        <is>
          <t>mesto na východe Ukrajiny, ktoré je administratívnym centrom Luhanskej oblasti</t>
        </is>
      </c>
      <c r="CN41" s="2" t="inlineStr">
        <is>
          <t>Lugansk</t>
        </is>
      </c>
      <c r="CO41" s="2" t="inlineStr">
        <is>
          <t>3</t>
        </is>
      </c>
      <c r="CP41" s="2" t="inlineStr">
        <is>
          <t/>
        </is>
      </c>
      <c r="CQ41" t="inlineStr">
        <is>
          <t>mesto v pokrajini Donbas na vzhodu Ukrajine, nekdaj upravno središče Luganske oblasti</t>
        </is>
      </c>
      <c r="CR41" s="2" t="inlineStr">
        <is>
          <t>Luhansk</t>
        </is>
      </c>
      <c r="CS41" s="2" t="inlineStr">
        <is>
          <t>3</t>
        </is>
      </c>
      <c r="CT41" s="2" t="inlineStr">
        <is>
          <t/>
        </is>
      </c>
      <c r="CU41" t="inlineStr">
        <is>
          <t>Län (oblast) och stad i östra Ukraina.</t>
        </is>
      </c>
    </row>
    <row r="42">
      <c r="A42" s="1" t="str">
        <f>HYPERLINK("https://iate.europa.eu/entry/result/3627218/all", "3627218")</f>
        <v>3627218</v>
      </c>
      <c r="B42" t="inlineStr">
        <is>
          <t>INTERNATIONAL RELATIONS</t>
        </is>
      </c>
      <c r="C42" t="inlineStr">
        <is>
          <t>INTERNATIONAL RELATIONS|defence;INTERNATIONAL RELATIONS|defence|military equipment</t>
        </is>
      </c>
      <c r="D42" s="2" t="inlineStr">
        <is>
          <t>смъртоносно оборудване</t>
        </is>
      </c>
      <c r="E42" s="2" t="inlineStr">
        <is>
          <t>3</t>
        </is>
      </c>
      <c r="F42" s="2" t="inlineStr">
        <is>
          <t/>
        </is>
      </c>
      <c r="G42" t="inlineStr">
        <is>
          <t>гражданско или военно оборудване, което е в състояние да причини тежка телесна повреда или смърт</t>
        </is>
      </c>
      <c r="H42" s="2" t="inlineStr">
        <is>
          <t>smrtící vybavení|
smrtící materiál</t>
        </is>
      </c>
      <c r="I42" s="2" t="inlineStr">
        <is>
          <t>3|
3</t>
        </is>
      </c>
      <c r="J42" s="2" t="inlineStr">
        <is>
          <t xml:space="preserve">|
</t>
        </is>
      </c>
      <c r="K42" t="inlineStr">
        <is>
          <t>vojenské
vybavení určené k použití smrtící síly, jež může způsobit těžké zdravotní újmy včetně
možného smrtelného efektu</t>
        </is>
      </c>
      <c r="L42" s="2" t="inlineStr">
        <is>
          <t>udstyr, der er bestemt til at dræbe|
dødbringende materiel|
dødbringende udstyr</t>
        </is>
      </c>
      <c r="M42" s="2" t="inlineStr">
        <is>
          <t>3|
3|
3</t>
        </is>
      </c>
      <c r="N42" s="2" t="inlineStr">
        <is>
          <t xml:space="preserve">|
|
</t>
        </is>
      </c>
      <c r="O42" t="inlineStr">
        <is>
          <t>civilt eller militært udstyr, der kan forårsage stor legemsbeskadigelse eller død</t>
        </is>
      </c>
      <c r="P42" s="2" t="inlineStr">
        <is>
          <t>letale Ausrüstung|
letales Gerät|
letales Material</t>
        </is>
      </c>
      <c r="Q42" s="2" t="inlineStr">
        <is>
          <t>3|
3|
3</t>
        </is>
      </c>
      <c r="R42" s="2" t="inlineStr">
        <is>
          <t xml:space="preserve">|
|
</t>
        </is>
      </c>
      <c r="S42" t="inlineStr">
        <is>
          <t>zivile oder militärische Ausrüstung, die schweren körperlichen Schaden oder den Tod verursachen kann</t>
        </is>
      </c>
      <c r="T42" t="inlineStr">
        <is>
          <t/>
        </is>
      </c>
      <c r="U42" t="inlineStr">
        <is>
          <t/>
        </is>
      </c>
      <c r="V42" t="inlineStr">
        <is>
          <t/>
        </is>
      </c>
      <c r="W42" t="inlineStr">
        <is>
          <t/>
        </is>
      </c>
      <c r="X42" s="2" t="inlineStr">
        <is>
          <t>lethal equipment|
lethal material|
lethal military equipment</t>
        </is>
      </c>
      <c r="Y42" s="2" t="inlineStr">
        <is>
          <t>3|
3|
1</t>
        </is>
      </c>
      <c r="Z42" s="2" t="inlineStr">
        <is>
          <t xml:space="preserve">|
|
</t>
        </is>
      </c>
      <c r="AA42" t="inlineStr">
        <is>
          <t>civil or military equipment capable of causing great bodily harm or death</t>
        </is>
      </c>
      <c r="AB42" s="2" t="inlineStr">
        <is>
          <t>material mortífero|
material letal</t>
        </is>
      </c>
      <c r="AC42" s="2" t="inlineStr">
        <is>
          <t>3|
3</t>
        </is>
      </c>
      <c r="AD42" s="2" t="inlineStr">
        <is>
          <t xml:space="preserve">|
</t>
        </is>
      </c>
      <c r="AE42" t="inlineStr">
        <is>
          <t>Material que
ocasiona o puede ocasionar la muerte.</t>
        </is>
      </c>
      <c r="AF42" t="inlineStr">
        <is>
          <t/>
        </is>
      </c>
      <c r="AG42" t="inlineStr">
        <is>
          <t/>
        </is>
      </c>
      <c r="AH42" t="inlineStr">
        <is>
          <t/>
        </is>
      </c>
      <c r="AI42" t="inlineStr">
        <is>
          <t/>
        </is>
      </c>
      <c r="AJ42" s="2" t="inlineStr">
        <is>
          <t>tappavat välineet</t>
        </is>
      </c>
      <c r="AK42" s="2" t="inlineStr">
        <is>
          <t>3</t>
        </is>
      </c>
      <c r="AL42" s="2" t="inlineStr">
        <is>
          <t/>
        </is>
      </c>
      <c r="AM42" t="inlineStr">
        <is>
          <t/>
        </is>
      </c>
      <c r="AN42" s="2" t="inlineStr">
        <is>
          <t>matériel meurtrier|
équipement létal|
matériel létal</t>
        </is>
      </c>
      <c r="AO42" s="2" t="inlineStr">
        <is>
          <t>3|
3|
3</t>
        </is>
      </c>
      <c r="AP42" s="2" t="inlineStr">
        <is>
          <t xml:space="preserve">|
|
</t>
        </is>
      </c>
      <c r="AQ42" t="inlineStr">
        <is>
          <t>tout équipement civil ou
militaire étant destiné à donner la mort</t>
        </is>
      </c>
      <c r="AR42" s="2" t="inlineStr">
        <is>
          <t>trealamh marfach</t>
        </is>
      </c>
      <c r="AS42" s="2" t="inlineStr">
        <is>
          <t>3</t>
        </is>
      </c>
      <c r="AT42" s="2" t="inlineStr">
        <is>
          <t/>
        </is>
      </c>
      <c r="AU42" t="inlineStr">
        <is>
          <t/>
        </is>
      </c>
      <c r="AV42" s="2" t="inlineStr">
        <is>
          <t>smrtonosna oprema</t>
        </is>
      </c>
      <c r="AW42" s="2" t="inlineStr">
        <is>
          <t>3</t>
        </is>
      </c>
      <c r="AX42" s="2" t="inlineStr">
        <is>
          <t/>
        </is>
      </c>
      <c r="AY42" t="inlineStr">
        <is>
          <t/>
        </is>
      </c>
      <c r="AZ42" s="2" t="inlineStr">
        <is>
          <t>halált okozó felszerelés</t>
        </is>
      </c>
      <c r="BA42" s="2" t="inlineStr">
        <is>
          <t>3</t>
        </is>
      </c>
      <c r="BB42" s="2" t="inlineStr">
        <is>
          <t/>
        </is>
      </c>
      <c r="BC42" t="inlineStr">
        <is>
          <t>olyan polgári vagy katonai eszköz, amely súlyos testi sérülést vagy halált okozhat</t>
        </is>
      </c>
      <c r="BD42" s="2" t="inlineStr">
        <is>
          <t>attrezzatura letale</t>
        </is>
      </c>
      <c r="BE42" s="2" t="inlineStr">
        <is>
          <t>3</t>
        </is>
      </c>
      <c r="BF42" s="2" t="inlineStr">
        <is>
          <t/>
        </is>
      </c>
      <c r="BG42" t="inlineStr">
        <is>
          <t>attrezzatura civile o militare che può causare la morte</t>
        </is>
      </c>
      <c r="BH42" s="2" t="inlineStr">
        <is>
          <t>letalinė įranga|
mirtina įranga</t>
        </is>
      </c>
      <c r="BI42" s="2" t="inlineStr">
        <is>
          <t>3|
3</t>
        </is>
      </c>
      <c r="BJ42" s="2" t="inlineStr">
        <is>
          <t xml:space="preserve">|
</t>
        </is>
      </c>
      <c r="BK42" t="inlineStr">
        <is>
          <t>civilinė ar karinė įranga, galinti sukelti sunkius kūno sužalojimus ar mirtį</t>
        </is>
      </c>
      <c r="BL42" s="2" t="inlineStr">
        <is>
          <t>nāvējošs ekipējums|
nāvējošs materiāls</t>
        </is>
      </c>
      <c r="BM42" s="2" t="inlineStr">
        <is>
          <t>3|
3</t>
        </is>
      </c>
      <c r="BN42" s="2" t="inlineStr">
        <is>
          <t xml:space="preserve">|
</t>
        </is>
      </c>
      <c r="BO42" t="inlineStr">
        <is>
          <t>civilais vai militārais ekipējums, ar ko iespējams nodarīt ievērojamus miesas bojājumus vai izraisīt nāvi</t>
        </is>
      </c>
      <c r="BP42" t="inlineStr">
        <is>
          <t/>
        </is>
      </c>
      <c r="BQ42" t="inlineStr">
        <is>
          <t/>
        </is>
      </c>
      <c r="BR42" t="inlineStr">
        <is>
          <t/>
        </is>
      </c>
      <c r="BS42" t="inlineStr">
        <is>
          <t/>
        </is>
      </c>
      <c r="BT42" s="2" t="inlineStr">
        <is>
          <t>dodelijke uitrusting|
dodelijk materieel</t>
        </is>
      </c>
      <c r="BU42" s="2" t="inlineStr">
        <is>
          <t>3|
3</t>
        </is>
      </c>
      <c r="BV42" s="2" t="inlineStr">
        <is>
          <t xml:space="preserve">|
</t>
        </is>
      </c>
      <c r="BW42" t="inlineStr">
        <is>
          <t>civiele of militaire uitrusting die bedoeld is om te doden</t>
        </is>
      </c>
      <c r="BX42" s="2" t="inlineStr">
        <is>
          <t>sprzęt śmiercionośny</t>
        </is>
      </c>
      <c r="BY42" s="2" t="inlineStr">
        <is>
          <t>3</t>
        </is>
      </c>
      <c r="BZ42" s="2" t="inlineStr">
        <is>
          <t/>
        </is>
      </c>
      <c r="CA42" t="inlineStr">
        <is>
          <t/>
        </is>
      </c>
      <c r="CB42" s="2" t="inlineStr">
        <is>
          <t>equipamento letal|
material letal</t>
        </is>
      </c>
      <c r="CC42" s="2" t="inlineStr">
        <is>
          <t>3|
3</t>
        </is>
      </c>
      <c r="CD42" s="2" t="inlineStr">
        <is>
          <t xml:space="preserve">|
</t>
        </is>
      </c>
      <c r="CE42" t="inlineStr">
        <is>
          <t>Equipamento civil ou militar capaz de causar lesões físicas graves ou morte.</t>
        </is>
      </c>
      <c r="CF42" s="2" t="inlineStr">
        <is>
          <t>material letal|
echipament letal</t>
        </is>
      </c>
      <c r="CG42" s="2" t="inlineStr">
        <is>
          <t>3|
3</t>
        </is>
      </c>
      <c r="CH42" s="2" t="inlineStr">
        <is>
          <t xml:space="preserve">|
</t>
        </is>
      </c>
      <c r="CI42" t="inlineStr">
        <is>
          <t>echipamente civile sau militare capabile să cauzeze vătămări corporale grave sau moartea</t>
        </is>
      </c>
      <c r="CJ42" s="2" t="inlineStr">
        <is>
          <t>smrtiace vybavenie</t>
        </is>
      </c>
      <c r="CK42" s="2" t="inlineStr">
        <is>
          <t>3</t>
        </is>
      </c>
      <c r="CL42" s="2" t="inlineStr">
        <is>
          <t/>
        </is>
      </c>
      <c r="CM42" t="inlineStr">
        <is>
          <t>civilné alebo vojenské vybavenie, ktoré môže byť použité na usmrtenie alebo vážne zranenie osoby</t>
        </is>
      </c>
      <c r="CN42" s="2" t="inlineStr">
        <is>
          <t>smrtonosna oprema</t>
        </is>
      </c>
      <c r="CO42" s="2" t="inlineStr">
        <is>
          <t>3</t>
        </is>
      </c>
      <c r="CP42" s="2" t="inlineStr">
        <is>
          <t/>
        </is>
      </c>
      <c r="CQ42" t="inlineStr">
        <is>
          <t/>
        </is>
      </c>
      <c r="CR42" s="2" t="inlineStr">
        <is>
          <t>dödlig utrustning</t>
        </is>
      </c>
      <c r="CS42" s="2" t="inlineStr">
        <is>
          <t>3</t>
        </is>
      </c>
      <c r="CT42" s="2" t="inlineStr">
        <is>
          <t/>
        </is>
      </c>
      <c r="CU42" t="inlineStr">
        <is>
          <t/>
        </is>
      </c>
    </row>
    <row r="43">
      <c r="A43" s="1" t="str">
        <f>HYPERLINK("https://iate.europa.eu/entry/result/892390/all", "892390")</f>
        <v>892390</v>
      </c>
      <c r="B43" t="inlineStr">
        <is>
          <t>INTERNATIONAL RELATIONS;LAW</t>
        </is>
      </c>
      <c r="C43" t="inlineStr">
        <is>
          <t>INTERNATIONAL RELATIONS|international balance;LAW|criminal law|offence|crime against individuals</t>
        </is>
      </c>
      <c r="D43" s="2" t="inlineStr">
        <is>
          <t>принуда</t>
        </is>
      </c>
      <c r="E43" s="2" t="inlineStr">
        <is>
          <t>3</t>
        </is>
      </c>
      <c r="F43" s="2" t="inlineStr">
        <is>
          <t/>
        </is>
      </c>
      <c r="G43" t="inlineStr">
        <is>
          <t>насилие, упражнено върху някого, което възпрепятства свободата на действие</t>
        </is>
      </c>
      <c r="H43" s="2" t="inlineStr">
        <is>
          <t>nátlak|
donucení</t>
        </is>
      </c>
      <c r="I43" s="2" t="inlineStr">
        <is>
          <t>2|
2</t>
        </is>
      </c>
      <c r="J43" s="2" t="inlineStr">
        <is>
          <t xml:space="preserve">|
</t>
        </is>
      </c>
      <c r="K43" t="inlineStr">
        <is>
          <t/>
        </is>
      </c>
      <c r="L43" s="2" t="inlineStr">
        <is>
          <t>tvang</t>
        </is>
      </c>
      <c r="M43" s="2" t="inlineStr">
        <is>
          <t>3</t>
        </is>
      </c>
      <c r="N43" s="2" t="inlineStr">
        <is>
          <t/>
        </is>
      </c>
      <c r="O43" t="inlineStr">
        <is>
          <t>brugen af vold eller trusler med det formål at få en anden til at gøre eller undlade at gøre noget</t>
        </is>
      </c>
      <c r="P43" s="2" t="inlineStr">
        <is>
          <t>Zwang|
Nötigung</t>
        </is>
      </c>
      <c r="Q43" s="2" t="inlineStr">
        <is>
          <t>3|
3</t>
        </is>
      </c>
      <c r="R43" s="2" t="inlineStr">
        <is>
          <t xml:space="preserve">|
</t>
        </is>
      </c>
      <c r="S43" t="inlineStr">
        <is>
          <t>(gewaltsame) Einwirkung einer Person auf eine oder mehrere andere, um sie zu Handlungen oder Denkinhalten zu bewegen, die nicht mit ihrer freien Entscheidung übereinstimmen</t>
        </is>
      </c>
      <c r="T43" s="2" t="inlineStr">
        <is>
          <t>εξαναγκασμός</t>
        </is>
      </c>
      <c r="U43" s="2" t="inlineStr">
        <is>
          <t>3</t>
        </is>
      </c>
      <c r="V43" s="2" t="inlineStr">
        <is>
          <t/>
        </is>
      </c>
      <c r="W43" t="inlineStr">
        <is>
          <t/>
        </is>
      </c>
      <c r="X43" s="2" t="inlineStr">
        <is>
          <t>coercion</t>
        </is>
      </c>
      <c r="Y43" s="2" t="inlineStr">
        <is>
          <t>3</t>
        </is>
      </c>
      <c r="Z43" s="2" t="inlineStr">
        <is>
          <t/>
        </is>
      </c>
      <c r="AA43" t="inlineStr">
        <is>
          <t>threat or use of punitive measures against states, groups, or individuals in order to force them to undertake or desist from specified actions</t>
        </is>
      </c>
      <c r="AB43" s="2" t="inlineStr">
        <is>
          <t>coacción</t>
        </is>
      </c>
      <c r="AC43" s="2" t="inlineStr">
        <is>
          <t>3</t>
        </is>
      </c>
      <c r="AD43" s="2" t="inlineStr">
        <is>
          <t/>
        </is>
      </c>
      <c r="AE43" t="inlineStr">
        <is>
          <t>&lt;div&gt;1. Fuerza o violencia que se hace a alguien para obligarlo a que diga o ejecute algo.&lt;/div&gt;&lt;div&gt;2. Poder legítimo del derecho para imponer su cumplimiento o prevalecer sobre su infracción.&lt;/div&gt;</t>
        </is>
      </c>
      <c r="AF43" s="2" t="inlineStr">
        <is>
          <t>sundimine|
sund|
survestamine</t>
        </is>
      </c>
      <c r="AG43" s="2" t="inlineStr">
        <is>
          <t>3|
3|
3</t>
        </is>
      </c>
      <c r="AH43" s="2" t="inlineStr">
        <is>
          <t xml:space="preserve">|
|
</t>
        </is>
      </c>
      <c r="AI43" t="inlineStr">
        <is>
          <t>ähvarduse või karistusmeetmete kasutamine riikide, rühmade või üksikisikute vastu, et sundida neid teatavaid tegusid tegema või nendest hoiduma, mh majandussanktsioonide, psühholoogilise surve ja sotsiaalse tõrjumise abil</t>
        </is>
      </c>
      <c r="AJ43" s="2" t="inlineStr">
        <is>
          <t>pakkokeino|
pakko|
pakottaminen</t>
        </is>
      </c>
      <c r="AK43" s="2" t="inlineStr">
        <is>
          <t>3|
2|
3</t>
        </is>
      </c>
      <c r="AL43" s="2" t="inlineStr">
        <is>
          <t xml:space="preserve">|
|
</t>
        </is>
      </c>
      <c r="AM43" t="inlineStr">
        <is>
          <t>valtioon, ryhmään tai henkilöön kohdistuva rankaisutoimien uhka tai käyttö,
jolla näitä yritetään pakottaa johonkin toimeen tai pidättäytymään toimimasta</t>
        </is>
      </c>
      <c r="AN43" s="2" t="inlineStr">
        <is>
          <t>coercition|
contrainte</t>
        </is>
      </c>
      <c r="AO43" s="2" t="inlineStr">
        <is>
          <t>3|
3</t>
        </is>
      </c>
      <c r="AP43" s="2" t="inlineStr">
        <is>
          <t xml:space="preserve">|
</t>
        </is>
      </c>
      <c r="AQ43" t="inlineStr">
        <is>
          <t>usage de menaces afin d’influencer le comportement d’un autre acteur</t>
        </is>
      </c>
      <c r="AR43" s="2" t="inlineStr">
        <is>
          <t>comhéigean</t>
        </is>
      </c>
      <c r="AS43" s="2" t="inlineStr">
        <is>
          <t>3</t>
        </is>
      </c>
      <c r="AT43" s="2" t="inlineStr">
        <is>
          <t/>
        </is>
      </c>
      <c r="AU43" t="inlineStr">
        <is>
          <t/>
        </is>
      </c>
      <c r="AV43" s="2" t="inlineStr">
        <is>
          <t>prisila</t>
        </is>
      </c>
      <c r="AW43" s="2" t="inlineStr">
        <is>
          <t>4</t>
        </is>
      </c>
      <c r="AX43" s="2" t="inlineStr">
        <is>
          <t/>
        </is>
      </c>
      <c r="AY43" t="inlineStr">
        <is>
          <t>navođenje nekoga uporabom fizičke sile ili prijetnjom da učini ili ne učini nešto protiv svoje volje</t>
        </is>
      </c>
      <c r="AZ43" s="2" t="inlineStr">
        <is>
          <t>kényszerítés</t>
        </is>
      </c>
      <c r="BA43" s="2" t="inlineStr">
        <is>
          <t>3</t>
        </is>
      </c>
      <c r="BB43" s="2" t="inlineStr">
        <is>
          <t/>
        </is>
      </c>
      <c r="BC43" t="inlineStr">
        <is>
          <t>az a cselekvés, hogy valaki mást erőszakkal vagy fenyegetéssel arra kényszerít, hogy valamit tegyen, ne tegyen vagy eltűrjön, és ezzel jelentős érdeksérelmet okoz</t>
        </is>
      </c>
      <c r="BD43" s="2" t="inlineStr">
        <is>
          <t>coercizione|
coazione|
violenza</t>
        </is>
      </c>
      <c r="BE43" s="2" t="inlineStr">
        <is>
          <t>3|
3|
2</t>
        </is>
      </c>
      <c r="BF43" s="2" t="inlineStr">
        <is>
          <t xml:space="preserve">|
|
</t>
        </is>
      </c>
      <c r="BG43" t="inlineStr">
        <is>
          <t>applicazione o minaccia di applicazione di forza fisica per ostacolare la volontà o i desideri di una persona; talora si parla di coazione psichica con riferimento non a minacce, ma a forme estreme di influenza psicologica</t>
        </is>
      </c>
      <c r="BH43" s="2" t="inlineStr">
        <is>
          <t>prievarta</t>
        </is>
      </c>
      <c r="BI43" s="2" t="inlineStr">
        <is>
          <t>2</t>
        </is>
      </c>
      <c r="BJ43" s="2" t="inlineStr">
        <is>
          <t/>
        </is>
      </c>
      <c r="BK43" t="inlineStr">
        <is>
          <t>jėgos panaudojimas ar grasinimas tai daryti, įskaitant tam tikras nesmurtinės ar psichologinės jėgos formas</t>
        </is>
      </c>
      <c r="BL43" s="2" t="inlineStr">
        <is>
          <t>spaidi</t>
        </is>
      </c>
      <c r="BM43" s="2" t="inlineStr">
        <is>
          <t>3</t>
        </is>
      </c>
      <c r="BN43" s="2" t="inlineStr">
        <is>
          <t/>
        </is>
      </c>
      <c r="BO43" t="inlineStr">
        <is>
          <t>draudi pielietot soda pasākumus pret valstīm grupām vai indivīdiem, lai tos piespiestu rīkoties kādā konkrētā veidā vai no kādas konkrētas rīcības atturēties; arī šādu pasākumu pielietošana</t>
        </is>
      </c>
      <c r="BP43" s="2" t="inlineStr">
        <is>
          <t>koerċizzjoni</t>
        </is>
      </c>
      <c r="BQ43" s="2" t="inlineStr">
        <is>
          <t>3</t>
        </is>
      </c>
      <c r="BR43" s="2" t="inlineStr">
        <is>
          <t/>
        </is>
      </c>
      <c r="BS43" t="inlineStr">
        <is>
          <t>Iġġiegħel lil xi ħadd jagħmel xi ħaġa bilfors</t>
        </is>
      </c>
      <c r="BT43" s="2" t="inlineStr">
        <is>
          <t>dwang</t>
        </is>
      </c>
      <c r="BU43" s="2" t="inlineStr">
        <is>
          <t>2</t>
        </is>
      </c>
      <c r="BV43" s="2" t="inlineStr">
        <is>
          <t/>
        </is>
      </c>
      <c r="BW43" t="inlineStr">
        <is>
          <t>machtsuitoefening om een an­der door ge­weld of door eni­ge an­de­re, niet on­der ‘geweld’ val­len­de fei­te­lijk­heid, of be­drei­ging daar­mee, of be­drei­ging met smaad of smaad­schrift, we­der­rech­te­lijk dwin­gen iets te doen, iets niet te doen of iets te dul­den</t>
        </is>
      </c>
      <c r="BX43" s="2" t="inlineStr">
        <is>
          <t>przymus</t>
        </is>
      </c>
      <c r="BY43" s="2" t="inlineStr">
        <is>
          <t>2</t>
        </is>
      </c>
      <c r="BZ43" s="2" t="inlineStr">
        <is>
          <t/>
        </is>
      </c>
      <c r="CA43" t="inlineStr">
        <is>
          <t/>
        </is>
      </c>
      <c r="CB43" s="2" t="inlineStr">
        <is>
          <t>coação</t>
        </is>
      </c>
      <c r="CC43" s="2" t="inlineStr">
        <is>
          <t>3</t>
        </is>
      </c>
      <c r="CD43" s="2" t="inlineStr">
        <is>
          <t/>
        </is>
      </c>
      <c r="CE43" t="inlineStr">
        <is>
          <t>Ação exercida por uma pessoa sobre outra, a fim de obstar a que a sua vontade se manifeste livremente. A coação pode ser física ou moral.</t>
        </is>
      </c>
      <c r="CF43" s="2" t="inlineStr">
        <is>
          <t>constrângere</t>
        </is>
      </c>
      <c r="CG43" s="2" t="inlineStr">
        <is>
          <t>3</t>
        </is>
      </c>
      <c r="CH43" s="2" t="inlineStr">
        <is>
          <t/>
        </is>
      </c>
      <c r="CI43" t="inlineStr">
        <is>
          <t/>
        </is>
      </c>
      <c r="CJ43" s="2" t="inlineStr">
        <is>
          <t>donútenie|
nátlak</t>
        </is>
      </c>
      <c r="CK43" s="2" t="inlineStr">
        <is>
          <t>3|
3</t>
        </is>
      </c>
      <c r="CL43" s="2" t="inlineStr">
        <is>
          <t xml:space="preserve">|
</t>
        </is>
      </c>
      <c r="CM43" t="inlineStr">
        <is>
          <t>vyhrážanie sa použitím sankčných opatrení alebo použitie opatrení na dosiahnutie toho, aby štáty, skupiny či osoby konali určitým spôsobom alebo od tohto konania upustili</t>
        </is>
      </c>
      <c r="CN43" s="2" t="inlineStr">
        <is>
          <t>prisila</t>
        </is>
      </c>
      <c r="CO43" s="2" t="inlineStr">
        <is>
          <t>3</t>
        </is>
      </c>
      <c r="CP43" s="2" t="inlineStr">
        <is>
          <t/>
        </is>
      </c>
      <c r="CQ43" t="inlineStr">
        <is>
          <t>ravnanje,
delovanje, ki s silo ali pritiskom povzroči, da nekdo naredi nekaj, česar noče oz. ne želi</t>
        </is>
      </c>
      <c r="CR43" s="2" t="inlineStr">
        <is>
          <t>tvång</t>
        </is>
      </c>
      <c r="CS43" s="2" t="inlineStr">
        <is>
          <t>3</t>
        </is>
      </c>
      <c r="CT43" s="2" t="inlineStr">
        <is>
          <t/>
        </is>
      </c>
      <c r="CU43" t="inlineStr">
        <is>
          <t>Utnyttjande av fysisk styrka eller maktställning för att förmå någon till visst handlande.</t>
        </is>
      </c>
    </row>
    <row r="44">
      <c r="A44" s="1" t="str">
        <f>HYPERLINK("https://iate.europa.eu/entry/result/3553135/all", "3553135")</f>
        <v>3553135</v>
      </c>
      <c r="B44" t="inlineStr">
        <is>
          <t>ECONOMICS;EUROPEAN UNION</t>
        </is>
      </c>
      <c r="C44" t="inlineStr">
        <is>
          <t>ECONOMICS|regions and regional policy;EUROPEAN UNION|EU finance|EU financing|EU financial instrument|fund (EU)|Structural Funds</t>
        </is>
      </c>
      <c r="D44" s="2" t="inlineStr">
        <is>
          <t>краен получател</t>
        </is>
      </c>
      <c r="E44" s="2" t="inlineStr">
        <is>
          <t>3</t>
        </is>
      </c>
      <c r="F44" s="2" t="inlineStr">
        <is>
          <t/>
        </is>
      </c>
      <c r="G44" t="inlineStr">
        <is>
          <t>юридическо или физическо лице, което получава финансова подкрепа от финансов инструмент</t>
        </is>
      </c>
      <c r="H44" s="2" t="inlineStr">
        <is>
          <t>konečný příjemce</t>
        </is>
      </c>
      <c r="I44" s="2" t="inlineStr">
        <is>
          <t>3</t>
        </is>
      </c>
      <c r="J44" s="2" t="inlineStr">
        <is>
          <t/>
        </is>
      </c>
      <c r="K44" t="inlineStr">
        <is>
          <t>subjekt, kterému jsou na základě smlouvy poskytnuty prostředky z finančního nástroje EU nebo mu je poskytnuta záruka z tohoto nástroje</t>
        </is>
      </c>
      <c r="L44" s="2" t="inlineStr">
        <is>
          <t>slutmodtager|
endelig støttemodtager|
endelig modtager</t>
        </is>
      </c>
      <c r="M44" s="2" t="inlineStr">
        <is>
          <t>3|
3|
3</t>
        </is>
      </c>
      <c r="N44" s="2" t="inlineStr">
        <is>
          <t xml:space="preserve">|
|
</t>
        </is>
      </c>
      <c r="O44" t="inlineStr">
        <is>
          <t>1) juridisk eller fysisk person, der modtager finansiel støtte fra et finansielt instrument&lt;p&gt;2) juridisk eller fysisk person, der modtager støtte fra fondene via en støttemodtager, der modtager støtte fra en fond for mindre projekter eller fra et finansielt instrument&lt;/p&gt;</t>
        </is>
      </c>
      <c r="P44" s="2" t="inlineStr">
        <is>
          <t>Endempfänger|
Endbegünstigter</t>
        </is>
      </c>
      <c r="Q44" s="2" t="inlineStr">
        <is>
          <t>3|
3</t>
        </is>
      </c>
      <c r="R44" s="2" t="inlineStr">
        <is>
          <t xml:space="preserve">|
</t>
        </is>
      </c>
      <c r="S44" t="inlineStr">
        <is>
          <t>eine juristische oder natürliche Person, die finanzielle Unterstützung aus einem Finanzinstrument erhält&lt;sup&gt;1&lt;/sup&gt;&lt;p&gt;eine juristische oder natürliche Person, die über einen Begünstigten eines Kleinprojektfonds aus den Fonds oder aus einem Finanzierungsinstrument unterstützt wird&lt;sup&gt;2&lt;/sup&gt;&lt;/p&gt;</t>
        </is>
      </c>
      <c r="T44" s="2" t="inlineStr">
        <is>
          <t>τελικός αποδέκτης</t>
        </is>
      </c>
      <c r="U44" s="2" t="inlineStr">
        <is>
          <t>3</t>
        </is>
      </c>
      <c r="V44" s="2" t="inlineStr">
        <is>
          <t/>
        </is>
      </c>
      <c r="W44" t="inlineStr">
        <is>
          <t>νομικό ή φυσικό πρόσωπο που λαμβάνει χρηματοδοτική υποστήριξη από ένα μέσο χρηματοοικονομικής τεχνικής</t>
        </is>
      </c>
      <c r="X44" s="2" t="inlineStr">
        <is>
          <t>final recipient|
final beneficiary</t>
        </is>
      </c>
      <c r="Y44" s="2" t="inlineStr">
        <is>
          <t>3|
3</t>
        </is>
      </c>
      <c r="Z44" s="2" t="inlineStr">
        <is>
          <t xml:space="preserve">|
</t>
        </is>
      </c>
      <c r="AA44" t="inlineStr">
        <is>
          <t>legal or natural person receiving financial support from a &lt;i&gt;financial instrument&lt;/i&gt; [ &lt;a href="/entry/result/790676/all" id="ENTRY_TO_ENTRY_CONVERTER" target="_blank"&gt;IATE:790676&lt;/a&gt; ]</t>
        </is>
      </c>
      <c r="AB44" s="2" t="inlineStr">
        <is>
          <t>destinatario final|
perceptor final|
beneficiario final</t>
        </is>
      </c>
      <c r="AC44" s="2" t="inlineStr">
        <is>
          <t>3|
3|
2</t>
        </is>
      </c>
      <c r="AD44" s="2" t="inlineStr">
        <is>
          <t xml:space="preserve">|
preferred|
</t>
        </is>
      </c>
      <c r="AE44" t="inlineStr">
        <is>
          <t>Persona jurídica o física que recibe la ayuda financiera de un &lt;a href="https://iate.europa.eu/entry/result/790676/es" target="_blank"&gt;instrumento financiero&lt;/a&gt;.</t>
        </is>
      </c>
      <c r="AF44" s="2" t="inlineStr">
        <is>
          <t>lõplik vahendite saaja|
lõppsaaja</t>
        </is>
      </c>
      <c r="AG44" s="2" t="inlineStr">
        <is>
          <t>3|
3</t>
        </is>
      </c>
      <c r="AH44" s="2" t="inlineStr">
        <is>
          <t xml:space="preserve">preferred|
</t>
        </is>
      </c>
      <c r="AI44" t="inlineStr">
        <is>
          <t>juriidiline või füüsiline isik, kes saab &lt;i&gt;rahastamisvahendist&lt;/i&gt; &lt;a href="/entry/result/790676/all" id="ENTRY_TO_ENTRY_CONVERTER" target="_blank"&gt;IATE:790676&lt;/a&gt; rahalist toetust</t>
        </is>
      </c>
      <c r="AJ44" s="2" t="inlineStr">
        <is>
          <t>lopullinen vastaanottaja|
lopullinen tuensaaja|
loppukäyttäjä</t>
        </is>
      </c>
      <c r="AK44" s="2" t="inlineStr">
        <is>
          <t>3|
2|
3</t>
        </is>
      </c>
      <c r="AL44" s="2" t="inlineStr">
        <is>
          <t xml:space="preserve">|
|
</t>
        </is>
      </c>
      <c r="AM44" t="inlineStr">
        <is>
          <t>oikeushenkilö tai luonnollinen henkilö, joka saa rahoitustukea rahoitusvälineestä</t>
        </is>
      </c>
      <c r="AN44" s="2" t="inlineStr">
        <is>
          <t>bénéficiaire final|
destinataire final</t>
        </is>
      </c>
      <c r="AO44" s="2" t="inlineStr">
        <is>
          <t>3|
3</t>
        </is>
      </c>
      <c r="AP44" s="2" t="inlineStr">
        <is>
          <t xml:space="preserve">|
</t>
        </is>
      </c>
      <c r="AQ44" t="inlineStr">
        <is>
          <t>&lt;div&gt;toute personne physique ou morale qui reçoit une aide financière d'un instrument financier de l'Union européenne&lt;/div&gt;</t>
        </is>
      </c>
      <c r="AR44" s="2" t="inlineStr">
        <is>
          <t>faighteoir deiridh|
tairbhí deiridh</t>
        </is>
      </c>
      <c r="AS44" s="2" t="inlineStr">
        <is>
          <t>3|
3</t>
        </is>
      </c>
      <c r="AT44" s="2" t="inlineStr">
        <is>
          <t xml:space="preserve">|
</t>
        </is>
      </c>
      <c r="AU44" t="inlineStr">
        <is>
          <t>duine
 dlítheanach nó duine nádúrtha a fhaigheann tacaíocht airgeadais ó ionstraim
 airgeadais</t>
        </is>
      </c>
      <c r="AV44" s="2" t="inlineStr">
        <is>
          <t>krajnji primatelj</t>
        </is>
      </c>
      <c r="AW44" s="2" t="inlineStr">
        <is>
          <t>3</t>
        </is>
      </c>
      <c r="AX44" s="2" t="inlineStr">
        <is>
          <t/>
        </is>
      </c>
      <c r="AY44" t="inlineStr">
        <is>
          <t>pravna ili fizička osoba koja prima financijsku potporu iz financijskog instrumenta [ &lt;a href="/entry/result/790676/all" id="ENTRY_TO_ENTRY_CONVERTER" target="_blank"&gt;IATE:790676&lt;/a&gt; ]</t>
        </is>
      </c>
      <c r="AZ44" s="2" t="inlineStr">
        <is>
          <t>végső kedvezményezett</t>
        </is>
      </c>
      <c r="BA44" s="2" t="inlineStr">
        <is>
          <t>3</t>
        </is>
      </c>
      <c r="BB44" s="2" t="inlineStr">
        <is>
          <t/>
        </is>
      </c>
      <c r="BC44" t="inlineStr">
        <is>
          <t>az a jogi vagy természetes személy, aki vagy amely kisprojekt-alap kedvezményezettjén keresztül támogatást kap az alapokból vagy egy &lt;a href="https://iate.europa.eu/entry/result/790676/hu" target="_blank"&gt;pénzügyi eszközből&lt;/a&gt;</t>
        </is>
      </c>
      <c r="BD44" s="2" t="inlineStr">
        <is>
          <t>destinatario finale|
beneficiario finale</t>
        </is>
      </c>
      <c r="BE44" s="2" t="inlineStr">
        <is>
          <t>3|
2</t>
        </is>
      </c>
      <c r="BF44" s="2" t="inlineStr">
        <is>
          <t xml:space="preserve">|
</t>
        </is>
      </c>
      <c r="BG44" t="inlineStr">
        <is>
          <t>persona giuridica o fisica che riceve sostegno dai fondi mediante il beneficiario di un fondo per piccoli progetti o da uno strumento finanziario</t>
        </is>
      </c>
      <c r="BH44" s="2" t="inlineStr">
        <is>
          <t>galutinis naudos gavėjas|
galutinis pagalbos gavėjas|
galutinis paramos gavėjas|
galutinis gavėjas</t>
        </is>
      </c>
      <c r="BI44" s="2" t="inlineStr">
        <is>
          <t>3|
3|
3|
3</t>
        </is>
      </c>
      <c r="BJ44" s="2" t="inlineStr">
        <is>
          <t xml:space="preserve">|
|
|
</t>
        </is>
      </c>
      <c r="BK44" t="inlineStr">
        <is>
          <t>juridinis arba fizinis asmuo, gaunantis finansavimą pagal finansinę priemonę</t>
        </is>
      </c>
      <c r="BL44" s="2" t="inlineStr">
        <is>
          <t>galasaņēmējs</t>
        </is>
      </c>
      <c r="BM44" s="2" t="inlineStr">
        <is>
          <t>2</t>
        </is>
      </c>
      <c r="BN44" s="2" t="inlineStr">
        <is>
          <t/>
        </is>
      </c>
      <c r="BO44" t="inlineStr">
        <is>
          <t>juridiska vai fiziska persona, kas saņem finansiālu atbalstu ar &lt;a href="https://iate.europa.eu/entry/result/790676/lv-en" target="_blank"&gt;finanšu instrumenta&lt;/a&gt; starpniecību</t>
        </is>
      </c>
      <c r="BP44" s="2" t="inlineStr">
        <is>
          <t>riċevitur finali</t>
        </is>
      </c>
      <c r="BQ44" s="2" t="inlineStr">
        <is>
          <t>3</t>
        </is>
      </c>
      <c r="BR44" s="2" t="inlineStr">
        <is>
          <t/>
        </is>
      </c>
      <c r="BS44" t="inlineStr">
        <is>
          <t>persuna legali jew fiżika li tirċievi appoġġ finanzjarju minn strument finanzjarju&lt;sup&gt;1&lt;/sup&gt; &lt;p&gt;&lt;sup&gt;1&lt;/sup&gt; strument finanzjarju [ &lt;a href="/entry/result/790676/all" id="ENTRY_TO_ENTRY_CONVERTER" target="_blank"&gt;IATE:790676&lt;/a&gt; ]&lt;/p&gt;</t>
        </is>
      </c>
      <c r="BT44" s="2" t="inlineStr">
        <is>
          <t>eindontvanger|
eindbegunstigde</t>
        </is>
      </c>
      <c r="BU44" s="2" t="inlineStr">
        <is>
          <t>3|
2</t>
        </is>
      </c>
      <c r="BV44" s="2" t="inlineStr">
        <is>
          <t xml:space="preserve">|
</t>
        </is>
      </c>
      <c r="BW44" t="inlineStr">
        <is>
          <t>natuurlijke persoon of rechtspersoon die financiële steun ontvangt uit een financieringsinstrument</t>
        </is>
      </c>
      <c r="BX44" s="2" t="inlineStr">
        <is>
          <t>ostateczny odbiorca|
beneficjent końcowy</t>
        </is>
      </c>
      <c r="BY44" s="2" t="inlineStr">
        <is>
          <t>3|
3</t>
        </is>
      </c>
      <c r="BZ44" s="2" t="inlineStr">
        <is>
          <t xml:space="preserve">|
</t>
        </is>
      </c>
      <c r="CA44" t="inlineStr">
        <is>
          <t>osoba prawna lub fizyczna, która otrzymuje wsparcie finansowe z &lt;i&gt;instrumentu finansowego&lt;/i&gt; [ &lt;a href="/entry/result/790676/all" id="ENTRY_TO_ENTRY_CONVERTER" target="_blank"&gt;IATE:790676&lt;/a&gt; ]</t>
        </is>
      </c>
      <c r="CB44" s="2" t="inlineStr">
        <is>
          <t>destinatário final</t>
        </is>
      </c>
      <c r="CC44" s="2" t="inlineStr">
        <is>
          <t>3</t>
        </is>
      </c>
      <c r="CD44" s="2" t="inlineStr">
        <is>
          <t/>
        </is>
      </c>
      <c r="CE44" t="inlineStr">
        <is>
          <t>No âmbito do &lt;a href="https://iate.europa.eu/entry/result/3578182/pt" target="_blank"&gt;Regulamento Disposições Comuns 2021-2027&lt;/a&gt;, pessoa coletiva ou singular que recebe apoio dos Fundos da UE por ele abrangidos através de um beneficiário de um &lt;a href="https://iate.europa.eu/entry/result/3577340/pt" target="_blank"&gt;fundo para pequenos projetos&lt;/a&gt; ou de um instrumento financeiro.</t>
        </is>
      </c>
      <c r="CF44" s="2" t="inlineStr">
        <is>
          <t>beneficiar final|
destinatar final</t>
        </is>
      </c>
      <c r="CG44" s="2" t="inlineStr">
        <is>
          <t>3|
3</t>
        </is>
      </c>
      <c r="CH44" s="2" t="inlineStr">
        <is>
          <t xml:space="preserve">|
</t>
        </is>
      </c>
      <c r="CI44" t="inlineStr">
        <is>
          <t>orice persoană fizică sau juridică ce beneficiază de sprijin financiar de la un instrument financiar</t>
        </is>
      </c>
      <c r="CJ44" s="2" t="inlineStr">
        <is>
          <t>konečný prijímateľ|
KP|
konečný príjemca</t>
        </is>
      </c>
      <c r="CK44" s="2" t="inlineStr">
        <is>
          <t>3|
3|
3</t>
        </is>
      </c>
      <c r="CL44" s="2" t="inlineStr">
        <is>
          <t xml:space="preserve">|
|
</t>
        </is>
      </c>
      <c r="CM44" t="inlineStr">
        <is>
          <t>právnická alebo fyzická osoba, ktorá dostáva finančnú podporu z finančného nástroja</t>
        </is>
      </c>
      <c r="CN44" s="2" t="inlineStr">
        <is>
          <t>končni upravičenec|
končni prejemnik</t>
        </is>
      </c>
      <c r="CO44" s="2" t="inlineStr">
        <is>
          <t>3|
3</t>
        </is>
      </c>
      <c r="CP44" s="2" t="inlineStr">
        <is>
          <t xml:space="preserve">|
</t>
        </is>
      </c>
      <c r="CQ44" t="inlineStr">
        <is>
          <t>pravna ali fizična oseba, ki prejme finančno podporo iz finančnega instrumenta [ &lt;a href="/entry/result/790676/all" id="ENTRY_TO_ENTRY_CONVERTER" target="_blank"&gt;IATE:790676&lt;/a&gt; ]</t>
        </is>
      </c>
      <c r="CR44" s="2" t="inlineStr">
        <is>
          <t>slutlig stödmottagare|
slutmottagare</t>
        </is>
      </c>
      <c r="CS44" s="2" t="inlineStr">
        <is>
          <t>3|
3</t>
        </is>
      </c>
      <c r="CT44" s="2" t="inlineStr">
        <is>
          <t xml:space="preserve">|
</t>
        </is>
      </c>
      <c r="CU44" t="inlineStr">
        <is>
          <t>en juridisk eller fysisk person som tar emot ekonomiskt stöd från ett finansieringsinstrument</t>
        </is>
      </c>
    </row>
    <row r="45">
      <c r="A45" s="1" t="str">
        <f>HYPERLINK("https://iate.europa.eu/entry/result/1801329/all", "1801329")</f>
        <v>1801329</v>
      </c>
      <c r="B45" t="inlineStr">
        <is>
          <t>INTERNATIONAL RELATIONS</t>
        </is>
      </c>
      <c r="C45" t="inlineStr">
        <is>
          <t>INTERNATIONAL RELATIONS|defence|military equipment|military aircraft</t>
        </is>
      </c>
      <c r="D45" t="inlineStr">
        <is>
          <t/>
        </is>
      </c>
      <c r="E45" t="inlineStr">
        <is>
          <t/>
        </is>
      </c>
      <c r="F45" t="inlineStr">
        <is>
          <t/>
        </is>
      </c>
      <c r="G45" t="inlineStr">
        <is>
          <t/>
        </is>
      </c>
      <c r="H45" s="2" t="inlineStr">
        <is>
          <t>vojenské letadlo</t>
        </is>
      </c>
      <c r="I45" s="2" t="inlineStr">
        <is>
          <t>3</t>
        </is>
      </c>
      <c r="J45" s="2" t="inlineStr">
        <is>
          <t/>
        </is>
      </c>
      <c r="K45" t="inlineStr">
        <is>
          <t>jakékoliv letadlo s pevnými nosnými plochami (letouny) nebo s rotujícími nosnými plochami (vrtulníky), které je provozováno oficiálními nebo povstaleckými ozbrojenými silami jakéhokoliv typu</t>
        </is>
      </c>
      <c r="L45" s="2" t="inlineStr">
        <is>
          <t>militært luftfartøj|
militærfly|
militærluftfartøj|
krigsfly</t>
        </is>
      </c>
      <c r="M45" s="2" t="inlineStr">
        <is>
          <t>3|
3|
3|
3</t>
        </is>
      </c>
      <c r="N45" s="2" t="inlineStr">
        <is>
          <t xml:space="preserve">|
|
|
</t>
        </is>
      </c>
      <c r="O45" t="inlineStr">
        <is>
          <t>luftfartøj, der ejes og opereres af militæret, og som er indrettet til eller til støtte for militære operationer</t>
        </is>
      </c>
      <c r="P45" s="2" t="inlineStr">
        <is>
          <t>Militärflugzeug</t>
        </is>
      </c>
      <c r="Q45" s="2" t="inlineStr">
        <is>
          <t>3</t>
        </is>
      </c>
      <c r="R45" s="2" t="inlineStr">
        <is>
          <t/>
        </is>
      </c>
      <c r="S45" t="inlineStr">
        <is>
          <t>Flugzeug von Streitkräften mit Eigenschaften oder Kennzeichen für die militärische Nutzung</t>
        </is>
      </c>
      <c r="T45" s="2" t="inlineStr">
        <is>
          <t>στρατιωτικό αεροσκάφος</t>
        </is>
      </c>
      <c r="U45" s="2" t="inlineStr">
        <is>
          <t>3</t>
        </is>
      </c>
      <c r="V45" s="2" t="inlineStr">
        <is>
          <t/>
        </is>
      </c>
      <c r="W45" t="inlineStr">
        <is>
          <t>αεροσκάφος που έχει διαμορφωθεί για στρατιωτική χρήση</t>
        </is>
      </c>
      <c r="X45" s="2" t="inlineStr">
        <is>
          <t>military aircraft</t>
        </is>
      </c>
      <c r="Y45" s="2" t="inlineStr">
        <is>
          <t>3</t>
        </is>
      </c>
      <c r="Z45" s="2" t="inlineStr">
        <is>
          <t/>
        </is>
      </c>
      <c r="AA45" t="inlineStr">
        <is>
          <t>aircraft that has been adapted for military use</t>
        </is>
      </c>
      <c r="AB45" s="2" t="inlineStr">
        <is>
          <t>aeronave militar</t>
        </is>
      </c>
      <c r="AC45" s="2" t="inlineStr">
        <is>
          <t>3</t>
        </is>
      </c>
      <c r="AD45" s="2" t="inlineStr">
        <is>
          <t/>
        </is>
      </c>
      <c r="AE45" t="inlineStr">
        <is>
          <t>Aeronave que tiene como misión la defensa nacional o está mandada por un militar comisionado al efecto.</t>
        </is>
      </c>
      <c r="AF45" s="2" t="inlineStr">
        <is>
          <t>sõjalennuk</t>
        </is>
      </c>
      <c r="AG45" s="2" t="inlineStr">
        <is>
          <t>3</t>
        </is>
      </c>
      <c r="AH45" s="2" t="inlineStr">
        <is>
          <t/>
        </is>
      </c>
      <c r="AI45" t="inlineStr">
        <is>
          <t>maal, merel või õhus olevate sihtmärkide hävitamiseks ja sõjaliste eriülesannete täitmiseks mõeldud lennuk</t>
        </is>
      </c>
      <c r="AJ45" s="2" t="inlineStr">
        <is>
          <t>sotilasilma-alus</t>
        </is>
      </c>
      <c r="AK45" s="2" t="inlineStr">
        <is>
          <t>3</t>
        </is>
      </c>
      <c r="AL45" s="2" t="inlineStr">
        <is>
          <t/>
        </is>
      </c>
      <c r="AM45" t="inlineStr">
        <is>
          <t>ilma-alus, joka on merkitty sotilasilma-alusrekisteriin</t>
        </is>
      </c>
      <c r="AN45" s="2" t="inlineStr">
        <is>
          <t>avion militaire|
aéronef militaire</t>
        </is>
      </c>
      <c r="AO45" s="2" t="inlineStr">
        <is>
          <t>3|
2</t>
        </is>
      </c>
      <c r="AP45" s="2" t="inlineStr">
        <is>
          <t xml:space="preserve">|
</t>
        </is>
      </c>
      <c r="AQ45" t="inlineStr">
        <is>
          <t>avion spécialement conçu pour répondre aux besoins des forces armées d'un pays</t>
        </is>
      </c>
      <c r="AR45" t="inlineStr">
        <is>
          <t/>
        </is>
      </c>
      <c r="AS45" t="inlineStr">
        <is>
          <t/>
        </is>
      </c>
      <c r="AT45" t="inlineStr">
        <is>
          <t/>
        </is>
      </c>
      <c r="AU45" t="inlineStr">
        <is>
          <t/>
        </is>
      </c>
      <c r="AV45" s="2" t="inlineStr">
        <is>
          <t>vojni zrakoplov</t>
        </is>
      </c>
      <c r="AW45" s="2" t="inlineStr">
        <is>
          <t>3</t>
        </is>
      </c>
      <c r="AX45" s="2" t="inlineStr">
        <is>
          <t/>
        </is>
      </c>
      <c r="AY45" t="inlineStr">
        <is>
          <t/>
        </is>
      </c>
      <c r="AZ45" t="inlineStr">
        <is>
          <t/>
        </is>
      </c>
      <c r="BA45" t="inlineStr">
        <is>
          <t/>
        </is>
      </c>
      <c r="BB45" t="inlineStr">
        <is>
          <t/>
        </is>
      </c>
      <c r="BC45" t="inlineStr">
        <is>
          <t/>
        </is>
      </c>
      <c r="BD45" s="2" t="inlineStr">
        <is>
          <t>aeromobile militare</t>
        </is>
      </c>
      <c r="BE45" s="2" t="inlineStr">
        <is>
          <t>3</t>
        </is>
      </c>
      <c r="BF45" s="2" t="inlineStr">
        <is>
          <t/>
        </is>
      </c>
      <c r="BG45" t="inlineStr">
        <is>
          <t>aerobile che è stato adattato per uso militare</t>
        </is>
      </c>
      <c r="BH45" s="2" t="inlineStr">
        <is>
          <t>karinis orlaivis</t>
        </is>
      </c>
      <c r="BI45" s="2" t="inlineStr">
        <is>
          <t>3</t>
        </is>
      </c>
      <c r="BJ45" s="2" t="inlineStr">
        <is>
          <t/>
        </is>
      </c>
      <c r="BK45" t="inlineStr">
        <is>
          <t>orlaivis, naudojamas karinėse organizacijose karinėms užduotims vykdyti</t>
        </is>
      </c>
      <c r="BL45" s="2" t="inlineStr">
        <is>
          <t>militārās aviācijas gaisa kuģis</t>
        </is>
      </c>
      <c r="BM45" s="2" t="inlineStr">
        <is>
          <t>3</t>
        </is>
      </c>
      <c r="BN45" s="2" t="inlineStr">
        <is>
          <t/>
        </is>
      </c>
      <c r="BO45" t="inlineStr">
        <is>
          <t>militārās aviācijas gaisa kuģu reģistrā reģistrēts gaisa kuģis, kuru izmanto valsts aizsardzības funkciju veikšanai</t>
        </is>
      </c>
      <c r="BP45" s="2" t="inlineStr">
        <is>
          <t>inġenju tal-ajru militari</t>
        </is>
      </c>
      <c r="BQ45" s="2" t="inlineStr">
        <is>
          <t>3</t>
        </is>
      </c>
      <c r="BR45" s="2" t="inlineStr">
        <is>
          <t/>
        </is>
      </c>
      <c r="BS45" t="inlineStr">
        <is>
          <t>inġenju tal-ajru, kemm tal-ġlied, kif ukoll jekk le, li jintuża mis-servizzi armati</t>
        </is>
      </c>
      <c r="BT45" s="2" t="inlineStr">
        <is>
          <t>militair luchtvaartuig|
militair vliegtuig</t>
        </is>
      </c>
      <c r="BU45" s="2" t="inlineStr">
        <is>
          <t>3|
2</t>
        </is>
      </c>
      <c r="BV45" s="2" t="inlineStr">
        <is>
          <t xml:space="preserve">|
</t>
        </is>
      </c>
      <c r="BW45" t="inlineStr">
        <is>
          <t>luchtvaartuig dat speciaal is ontworpen voor militaire doeleinden</t>
        </is>
      </c>
      <c r="BX45" s="2" t="inlineStr">
        <is>
          <t>samolot wojskowy</t>
        </is>
      </c>
      <c r="BY45" s="2" t="inlineStr">
        <is>
          <t>3</t>
        </is>
      </c>
      <c r="BZ45" s="2" t="inlineStr">
        <is>
          <t/>
        </is>
      </c>
      <c r="CA45" t="inlineStr">
        <is>
          <t>samolot przeznaczony do działań bojowych oraz realizacji zadań operacyjnych i strategicznych</t>
        </is>
      </c>
      <c r="CB45" s="2" t="inlineStr">
        <is>
          <t>aeronave militar</t>
        </is>
      </c>
      <c r="CC45" s="2" t="inlineStr">
        <is>
          <t>3</t>
        </is>
      </c>
      <c r="CD45" s="2" t="inlineStr">
        <is>
          <t/>
        </is>
      </c>
      <c r="CE45" t="inlineStr">
        <is>
          <t>Aeronave tripulada ou não tripulada operada pelas forças armadas.</t>
        </is>
      </c>
      <c r="CF45" s="2" t="inlineStr">
        <is>
          <t>aeronavă militară</t>
        </is>
      </c>
      <c r="CG45" s="2" t="inlineStr">
        <is>
          <t>3</t>
        </is>
      </c>
      <c r="CH45" s="2" t="inlineStr">
        <is>
          <t/>
        </is>
      </c>
      <c r="CI45" t="inlineStr">
        <is>
          <t/>
        </is>
      </c>
      <c r="CJ45" s="2" t="inlineStr">
        <is>
          <t>vojenské lietadlo</t>
        </is>
      </c>
      <c r="CK45" s="2" t="inlineStr">
        <is>
          <t>3</t>
        </is>
      </c>
      <c r="CL45" s="2" t="inlineStr">
        <is>
          <t/>
        </is>
      </c>
      <c r="CM45" t="inlineStr">
        <is>
          <t>bojové alebo nebojové lietadlo využívané ozbrojenými silami či inou ozbrojenou skupinou akéhokoľvek typu</t>
        </is>
      </c>
      <c r="CN45" s="2" t="inlineStr">
        <is>
          <t>vojaško letalo</t>
        </is>
      </c>
      <c r="CO45" s="2" t="inlineStr">
        <is>
          <t>3</t>
        </is>
      </c>
      <c r="CP45" s="2" t="inlineStr">
        <is>
          <t/>
        </is>
      </c>
      <c r="CQ45" t="inlineStr">
        <is>
          <t>letalo, ki je oboroženo in/ali uporabljeno v vojaške, bojne namene</t>
        </is>
      </c>
      <c r="CR45" s="2" t="inlineStr">
        <is>
          <t>militärt luftfartyg|
militärflygplan</t>
        </is>
      </c>
      <c r="CS45" s="2" t="inlineStr">
        <is>
          <t>3|
3</t>
        </is>
      </c>
      <c r="CT45" s="2" t="inlineStr">
        <is>
          <t xml:space="preserve">preferred|
</t>
        </is>
      </c>
      <c r="CU45" t="inlineStr">
        <is>
          <t>flygplan och helikoptrar för militärt och civilt bruk</t>
        </is>
      </c>
    </row>
    <row r="46">
      <c r="A46" s="1" t="str">
        <f>HYPERLINK("https://iate.europa.eu/entry/result/780558/all", "780558")</f>
        <v>780558</v>
      </c>
      <c r="B46" t="inlineStr">
        <is>
          <t>LAW;EUROPEAN UNION;SOCIAL QUESTIONS</t>
        </is>
      </c>
      <c r="C46" t="inlineStr">
        <is>
          <t>LAW|international law|private international law|rights of aliens|admission of aliens|visa policy;EUROPEAN UNION|European construction|European Union|area of freedom, security and justice;SOCIAL QUESTIONS|migration</t>
        </is>
      </c>
      <c r="D46" s="2" t="inlineStr">
        <is>
          <t>обща визова политика</t>
        </is>
      </c>
      <c r="E46" s="2" t="inlineStr">
        <is>
          <t>3</t>
        </is>
      </c>
      <c r="F46" s="2" t="inlineStr">
        <is>
          <t/>
        </is>
      </c>
      <c r="G46" t="inlineStr">
        <is>
          <t>обща за държавите членки визова политика по отношение на трети държави, включваща консулското сътрудничество, изискванията за издаване на визи, издаването на визи и споразуменията за облекчаване ва визовия режим</t>
        </is>
      </c>
      <c r="H46" s="2" t="inlineStr">
        <is>
          <t>společná vízová politika|
vízová politika</t>
        </is>
      </c>
      <c r="I46" s="2" t="inlineStr">
        <is>
          <t>3|
3</t>
        </is>
      </c>
      <c r="J46" s="2" t="inlineStr">
        <is>
          <t xml:space="preserve">|
</t>
        </is>
      </c>
      <c r="K46" t="inlineStr">
        <is>
          <t>sdílená vízová politika členských států EU</t>
        </is>
      </c>
      <c r="L46" s="2" t="inlineStr">
        <is>
          <t>visumpolitik|
fælles politik for visa|
fælles visumpolitik</t>
        </is>
      </c>
      <c r="M46" s="2" t="inlineStr">
        <is>
          <t>4|
4|
4</t>
        </is>
      </c>
      <c r="N46" s="2" t="inlineStr">
        <is>
          <t xml:space="preserve">|
|
</t>
        </is>
      </c>
      <c r="O46" t="inlineStr">
        <is>
          <t>EU's politik på visumområdet, der skal lette lovlig rejseaktivitet og håndtere ulovlig indvandring</t>
        </is>
      </c>
      <c r="P46" s="2" t="inlineStr">
        <is>
          <t>Visumpolitik|
gemeinsame Visumpolitik</t>
        </is>
      </c>
      <c r="Q46" s="2" t="inlineStr">
        <is>
          <t>3|
3</t>
        </is>
      </c>
      <c r="R46" s="2" t="inlineStr">
        <is>
          <t xml:space="preserve">|
</t>
        </is>
      </c>
      <c r="S46" t="inlineStr">
        <is>
          <t>Maßnahmenbündel der EU, deren Kernstück das einheitliche Schengenvisum ist, und zu dem eine gemeinsame Liste von Drittstaaten, deren Staatsangehörige der Visumpflicht unterliegen bzw. deren Staatsangehörige visumfrei sind, eine hochsichere einheitliche Visummarke, einheitliche Kriterien der Antragstellung, Prüfung und Entscheidung über ein Visum sowie Visumerleichterungsabkommen mit einigen Drittstaaten, die mit Rückübernahmeabkommen gekoppelt werden, und Visumdialoge mit einzelnen Drittstatten gehören</t>
        </is>
      </c>
      <c r="T46" s="2" t="inlineStr">
        <is>
          <t>πολιτική θεωρήσεων|
κοινή πολιτική θεωρήσεων</t>
        </is>
      </c>
      <c r="U46" s="2" t="inlineStr">
        <is>
          <t>3|
4</t>
        </is>
      </c>
      <c r="V46" s="2" t="inlineStr">
        <is>
          <t xml:space="preserve">|
</t>
        </is>
      </c>
      <c r="W46" t="inlineStr">
        <is>
          <t>κοινή πολιτική των κρατών μελών της ΕΕ για τις θεωρήσεις με στόχο να διευκολύνονται ο τουρισμός, το εμπόριο και οι επιχειρήσεις και να ενισχύεται, παράλληλα, η πρόληψη των κινδύνων όσον αφορά την ασφάλεια και την παράτυπη μετανάστευση</t>
        </is>
      </c>
      <c r="X46" s="2" t="inlineStr">
        <is>
          <t>common policy on visas|
common visa policy|
visa policy</t>
        </is>
      </c>
      <c r="Y46" s="2" t="inlineStr">
        <is>
          <t>3|
3|
3</t>
        </is>
      </c>
      <c r="Z46" s="2" t="inlineStr">
        <is>
          <t xml:space="preserve">|
|
</t>
        </is>
      </c>
      <c r="AA46" t="inlineStr">
        <is>
          <t>EU Member States' shared policy on visas aimed at facilitating tourism, trade and business for legitimate travellers while strengthening security and mitigating irregular migration risks</t>
        </is>
      </c>
      <c r="AB46" s="2" t="inlineStr">
        <is>
          <t>política común de visados|
política de visados</t>
        </is>
      </c>
      <c r="AC46" s="2" t="inlineStr">
        <is>
          <t>3|
3</t>
        </is>
      </c>
      <c r="AD46" s="2" t="inlineStr">
        <is>
          <t xml:space="preserve">|
</t>
        </is>
      </c>
      <c r="AE46" t="inlineStr">
        <is>
          <t>Concertación entre los Estados miembros de la Unión Europea sobre ciertos aspectos relacionados con la exigencia de &lt;a href="https://iate.europa.eu/entry/result/113184/es" target="_blank"&gt;visado&lt;/a&gt; a los &lt;a href="https://iate.europa.eu/entry/result/880036/es" target="_blank"&gt;nacionales de terceros países&lt;/a&gt; para entrar al &lt;a href="https://iate.europa.eu/entry/result/2151598/es" target="_blank"&gt;territorio de la UE&lt;/a&gt; (por ejemplo, lista común de países a cuyos nacionales no se les exige visado, acuerdos sobre facilitación de visados, procedimientos de expedición de visados, etc.).</t>
        </is>
      </c>
      <c r="AF46" s="2" t="inlineStr">
        <is>
          <t>ühine viisapoliitika|
viisapoliitika</t>
        </is>
      </c>
      <c r="AG46" s="2" t="inlineStr">
        <is>
          <t>3|
3</t>
        </is>
      </c>
      <c r="AH46" s="2" t="inlineStr">
        <is>
          <t xml:space="preserve">|
</t>
        </is>
      </c>
      <c r="AI46" t="inlineStr">
        <is>
          <t>ELi liikmeriikide ühine viisapoliitika, mille eesmärk on muuta viisade saamine seaduslike reisijate jaoks lihtsamaks ning soodustada turismi, kaubandust ja ettevõtlust, tugevdades samal ajal julgeolekut ja maandades ebaseadusliku rände riski</t>
        </is>
      </c>
      <c r="AJ46" s="2" t="inlineStr">
        <is>
          <t>viisumipolitiikka|
yhteinen viisumipolitiikka</t>
        </is>
      </c>
      <c r="AK46" s="2" t="inlineStr">
        <is>
          <t>3|
3</t>
        </is>
      </c>
      <c r="AL46" s="2" t="inlineStr">
        <is>
          <t xml:space="preserve">|
</t>
        </is>
      </c>
      <c r="AM46" t="inlineStr">
        <is>
          <t>EU:n yhteinen politiikka, jolla helpotetaan laillista matkustamista EU:hun matkailu- ja liiketarkoituksessa sekä vahvistetaan turvallisuutta ja lievennetään laittomaan muuttoliikkeeseen liittyviä riskejä</t>
        </is>
      </c>
      <c r="AN46" s="2" t="inlineStr">
        <is>
          <t>politique commune de visas|
politique des visas</t>
        </is>
      </c>
      <c r="AO46" s="2" t="inlineStr">
        <is>
          <t>3|
3</t>
        </is>
      </c>
      <c r="AP46" s="2" t="inlineStr">
        <is>
          <t xml:space="preserve">|
</t>
        </is>
      </c>
      <c r="AQ46" t="inlineStr">
        <is>
          <t>politique de l'UE en matière de visas, visant à faciliter l'accès légitime au territoire de l'Union et à lutter contre l'immigration clandestine</t>
        </is>
      </c>
      <c r="AR46" s="2" t="inlineStr">
        <is>
          <t>comhbheartas maidir le víosaí|
beartas víosaí|
comhbheartas víosaí</t>
        </is>
      </c>
      <c r="AS46" s="2" t="inlineStr">
        <is>
          <t>3|
3|
3</t>
        </is>
      </c>
      <c r="AT46" s="2" t="inlineStr">
        <is>
          <t xml:space="preserve">|
|
</t>
        </is>
      </c>
      <c r="AU46" t="inlineStr">
        <is>
          <t/>
        </is>
      </c>
      <c r="AV46" s="2" t="inlineStr">
        <is>
          <t>zajednička vizna politika|
vizna politika</t>
        </is>
      </c>
      <c r="AW46" s="2" t="inlineStr">
        <is>
          <t>3|
3</t>
        </is>
      </c>
      <c r="AX46" s="2" t="inlineStr">
        <is>
          <t xml:space="preserve">|
</t>
        </is>
      </c>
      <c r="AY46" t="inlineStr">
        <is>
          <t/>
        </is>
      </c>
      <c r="AZ46" s="2" t="inlineStr">
        <is>
          <t>közös vízumpolitika|
vízumpolitika</t>
        </is>
      </c>
      <c r="BA46" s="2" t="inlineStr">
        <is>
          <t>4|
3</t>
        </is>
      </c>
      <c r="BB46" s="2" t="inlineStr">
        <is>
          <t xml:space="preserve">|
</t>
        </is>
      </c>
      <c r="BC46" t="inlineStr">
        <is>
          <t>az EU vízumokkal kapcsolatos szakpolitikája, amelynek célja az Unió területére történő jogszerű belépés megkönnyítése és az illegális bevándorlás elleni küzdelem</t>
        </is>
      </c>
      <c r="BD46" s="2" t="inlineStr">
        <is>
          <t>politica comune dei visti|
politica in materia di visti|
politica comune in materia di visti</t>
        </is>
      </c>
      <c r="BE46" s="2" t="inlineStr">
        <is>
          <t>3|
3|
3</t>
        </is>
      </c>
      <c r="BF46" s="2" t="inlineStr">
        <is>
          <t xml:space="preserve">|
|
</t>
        </is>
      </c>
      <c r="BG46" t="inlineStr">
        <is>
          <t>politica intesa a facilitare i viaggi legittimi e a combattere l'immigrazione clandestina tramite un'ulteriore armonizzazione delle legislazioni nazionali e delle prassi per il trattamento delle domande di visto presso le rappresentanze consolari locali.</t>
        </is>
      </c>
      <c r="BH46" s="2" t="inlineStr">
        <is>
          <t>vizų politika|
bendra vizų politika</t>
        </is>
      </c>
      <c r="BI46" s="2" t="inlineStr">
        <is>
          <t>3|
3</t>
        </is>
      </c>
      <c r="BJ46" s="2" t="inlineStr">
        <is>
          <t xml:space="preserve">|
</t>
        </is>
      </c>
      <c r="BK46" t="inlineStr">
        <is>
          <t/>
        </is>
      </c>
      <c r="BL46" s="2" t="inlineStr">
        <is>
          <t>vīzu politika|
kopēja vīzu politika</t>
        </is>
      </c>
      <c r="BM46" s="2" t="inlineStr">
        <is>
          <t>3|
3</t>
        </is>
      </c>
      <c r="BN46" s="2" t="inlineStr">
        <is>
          <t xml:space="preserve">|
</t>
        </is>
      </c>
      <c r="BO46" t="inlineStr">
        <is>
          <t>ES politika vīzu jautājumos, kas vērsta uz to, lai veicinātu leģitīmu ieceļošanu Savienībā un apkarotu neatbilstīgu imigrāciju</t>
        </is>
      </c>
      <c r="BP46" s="2" t="inlineStr">
        <is>
          <t>politika dwar il-viżi|
politika komuni dwar il-viżi</t>
        </is>
      </c>
      <c r="BQ46" s="2" t="inlineStr">
        <is>
          <t>3|
3</t>
        </is>
      </c>
      <c r="BR46" s="2" t="inlineStr">
        <is>
          <t xml:space="preserve">|
</t>
        </is>
      </c>
      <c r="BS46" t="inlineStr">
        <is>
          <t>politika dwar il-viżi, kondiviża mill-Istati Membri tal-UE, li tiffaċilita d-dħul ta' viżitaturi legali fl-UE, filwaqt li ssaħħaħ is-sigurtà interna. Tinkludi l-kooperazzjoi konsulari, l-applikazzjonijiet għall-viża, il-ftehimiet ta' faċilitazzjoni tal-viża, il-ħruġ ta' viżi.</t>
        </is>
      </c>
      <c r="BT46" s="2" t="inlineStr">
        <is>
          <t>gemeenschappelijk beleid inzake visa|
gemeenschappelijk visumbeleid|
visumbeleid</t>
        </is>
      </c>
      <c r="BU46" s="2" t="inlineStr">
        <is>
          <t>4|
4|
3</t>
        </is>
      </c>
      <c r="BV46" s="2" t="inlineStr">
        <is>
          <t xml:space="preserve">|
|
</t>
        </is>
      </c>
      <c r="BW46" t="inlineStr">
        <is>
          <t>gemeenschappelijk beleid van de EU-staten voor het verkrijgen van een visum, met positieve gevolgen voor toerisme, handel en de zakelijke betrekkingen, meer veiligheid en minder irreguliere migratie</t>
        </is>
      </c>
      <c r="BX46" s="2" t="inlineStr">
        <is>
          <t>wspólna polityka wizowa</t>
        </is>
      </c>
      <c r="BY46" s="2" t="inlineStr">
        <is>
          <t>3</t>
        </is>
      </c>
      <c r="BZ46" s="2" t="inlineStr">
        <is>
          <t/>
        </is>
      </c>
      <c r="CA46" t="inlineStr">
        <is>
          <t>wspólnie prowadzona polityka państw członkowskich UE zmierzająca do ułatwienia legalnych podróży oraz przeciwdziałania nielegalnej imigracji przez dalszą harmonizację ustawodawstwa krajowego i praktyk rozpatrywania wniosków w lokalnych urzędach konsularnych</t>
        </is>
      </c>
      <c r="CB46" s="2" t="inlineStr">
        <is>
          <t>política de vistos|
política comum de vistos|
política comum em matéria de vistos</t>
        </is>
      </c>
      <c r="CC46" s="2" t="inlineStr">
        <is>
          <t>3|
3|
3</t>
        </is>
      </c>
      <c r="CD46" s="2" t="inlineStr">
        <is>
          <t xml:space="preserve">|
|
</t>
        </is>
      </c>
      <c r="CE46" t="inlineStr">
        <is>
          <t>Política comum da UE em matéria de vistos, prevista pelo Tratado sobre o Funcionamento da União Europeia e definida nomeadamente pelo &lt;b&gt;&lt;i&gt;Código de Vistos&lt;/i&gt;&lt;/b&gt; [&lt;a href="/entry/result/2228684/all" id="ENTRY_TO_ENTRY_CONVERTER" target="_blank"&gt;IATE:2228684&lt;/a&gt; ].</t>
        </is>
      </c>
      <c r="CF46" s="2" t="inlineStr">
        <is>
          <t>politică comună a vizelor|
politica în domeniul vizelor</t>
        </is>
      </c>
      <c r="CG46" s="2" t="inlineStr">
        <is>
          <t>3|
2</t>
        </is>
      </c>
      <c r="CH46" s="2" t="inlineStr">
        <is>
          <t xml:space="preserve">|
</t>
        </is>
      </c>
      <c r="CI46" t="inlineStr">
        <is>
          <t/>
        </is>
      </c>
      <c r="CJ46" s="2" t="inlineStr">
        <is>
          <t>spoločná vízová politika|
vízová politika</t>
        </is>
      </c>
      <c r="CK46" s="2" t="inlineStr">
        <is>
          <t>3|
3</t>
        </is>
      </c>
      <c r="CL46" s="2" t="inlineStr">
        <is>
          <t xml:space="preserve">|
</t>
        </is>
      </c>
      <c r="CM46" t="inlineStr">
        <is>
          <t>spoločná politika členských štátov EÚ, ktorej cieľom je uľahčiť legálne cestujúcim osobám získať vízum na cestu do Európy, čím sa podporuje cestovný ruch, obchod aj podnikanie, a tiež posilniť bezpečnosť a zmierniť riziká spojené s neregulárnou migráciou</t>
        </is>
      </c>
      <c r="CN46" s="2" t="inlineStr">
        <is>
          <t>skupna politika vizumov|
vizumska politika|
skupna vizumska politika</t>
        </is>
      </c>
      <c r="CO46" s="2" t="inlineStr">
        <is>
          <t>2|
3|
3</t>
        </is>
      </c>
      <c r="CP46" s="2" t="inlineStr">
        <is>
          <t xml:space="preserve">|
|
</t>
        </is>
      </c>
      <c r="CQ46" t="inlineStr">
        <is>
          <t>skupna politika držav članic EU na področju vizumov, katere namen je spodbujanje turizma, trgovine in poslovanja, hkrati pa krepitev varnosti in zmanjševanje tveganja nedovoljenih migracij</t>
        </is>
      </c>
      <c r="CR46" s="2" t="inlineStr">
        <is>
          <t>den gemensamma viseringspolitiken|
viseringspolitiken</t>
        </is>
      </c>
      <c r="CS46" s="2" t="inlineStr">
        <is>
          <t>3|
3</t>
        </is>
      </c>
      <c r="CT46" s="2" t="inlineStr">
        <is>
          <t xml:space="preserve">|
</t>
        </is>
      </c>
      <c r="CU46" t="inlineStr">
        <is>
          <t/>
        </is>
      </c>
    </row>
    <row r="47">
      <c r="A47" s="1" t="str">
        <f>HYPERLINK("https://iate.europa.eu/entry/result/1071449/all", "1071449")</f>
        <v>1071449</v>
      </c>
      <c r="B47" t="inlineStr">
        <is>
          <t>ECONOMICS;TRADE</t>
        </is>
      </c>
      <c r="C47" t="inlineStr">
        <is>
          <t>ECONOMICS;TRADE|trade policy|export policy|export financing</t>
        </is>
      </c>
      <c r="D47" s="2" t="inlineStr">
        <is>
          <t>експортно финансиране|
финансиране на износа</t>
        </is>
      </c>
      <c r="E47" s="2" t="inlineStr">
        <is>
          <t>3|
3</t>
        </is>
      </c>
      <c r="F47" s="2" t="inlineStr">
        <is>
          <t xml:space="preserve">|
</t>
        </is>
      </c>
      <c r="G47" t="inlineStr">
        <is>
          <t>предоставяне на разположение на износителите на необходимия капитал за превоз на стоки в чужбина или за предоставяне на услуги</t>
        </is>
      </c>
      <c r="H47" s="2" t="inlineStr">
        <is>
          <t>financování vývozu</t>
        </is>
      </c>
      <c r="I47" s="2" t="inlineStr">
        <is>
          <t>3</t>
        </is>
      </c>
      <c r="J47" s="2" t="inlineStr">
        <is>
          <t/>
        </is>
      </c>
      <c r="K47" t="inlineStr">
        <is>
          <t>krátkodobé
a dlouhodobé financování a poskytování vývozních úvěrů, úvěrů na financování
výroby pro vývoz, úvěrů na investice a na projektové financování a krátkodobé a
dlouhodobé poskytování finančních služeb souvisejících s vývozem</t>
        </is>
      </c>
      <c r="L47" s="2" t="inlineStr">
        <is>
          <t>eksportfinansiering</t>
        </is>
      </c>
      <c r="M47" s="2" t="inlineStr">
        <is>
          <t>3</t>
        </is>
      </c>
      <c r="N47" s="2" t="inlineStr">
        <is>
          <t/>
        </is>
      </c>
      <c r="O47" t="inlineStr">
        <is>
          <t>finansiering, som eksportører skaffer sig via en række kilder og strukturer for at lette deres handelsaktiviteter</t>
        </is>
      </c>
      <c r="P47" s="2" t="inlineStr">
        <is>
          <t>Exportfinanzierung|
Ausfuhrfinanzierung</t>
        </is>
      </c>
      <c r="Q47" s="2" t="inlineStr">
        <is>
          <t>3|
3</t>
        </is>
      </c>
      <c r="R47" s="2" t="inlineStr">
        <is>
          <t xml:space="preserve">|
</t>
        </is>
      </c>
      <c r="S47" t="inlineStr">
        <is>
          <t>alle Finanzierungsmaßnahmen, die von einem Exporteur zu treffen sind, um die Produktion der Exportgüter vorab zu ermöglichen oder die Risiken im Auslandsgeschäft zu verringern bzw. auszuschalten</t>
        </is>
      </c>
      <c r="T47" s="2" t="inlineStr">
        <is>
          <t>χρηματοδότηση των εξαγωγών</t>
        </is>
      </c>
      <c r="U47" s="2" t="inlineStr">
        <is>
          <t>3</t>
        </is>
      </c>
      <c r="V47" s="2" t="inlineStr">
        <is>
          <t/>
        </is>
      </c>
      <c r="W47" t="inlineStr">
        <is>
          <t/>
        </is>
      </c>
      <c r="X47" s="2" t="inlineStr">
        <is>
          <t>export financing</t>
        </is>
      </c>
      <c r="Y47" s="2" t="inlineStr">
        <is>
          <t>3</t>
        </is>
      </c>
      <c r="Z47" s="2" t="inlineStr">
        <is>
          <t/>
        </is>
      </c>
      <c r="AA47" t="inlineStr">
        <is>
          <t>financing obtained by exporters through a variety of sources and structures in order to facilitate their trading activities</t>
        </is>
      </c>
      <c r="AB47" s="2" t="inlineStr">
        <is>
          <t>financiación de las exportaciones</t>
        </is>
      </c>
      <c r="AC47" s="2" t="inlineStr">
        <is>
          <t>3</t>
        </is>
      </c>
      <c r="AD47" s="2" t="inlineStr">
        <is>
          <t/>
        </is>
      </c>
      <c r="AE47" t="inlineStr">
        <is>
          <t>Apoyo financiero
que se ofrece a las empresas exportadoras para permitirles disponer de capital a
fin de cubrir costes de producción, envío u otros entre la recepción del pedido
y el cobro efectivo (a menudo los pagos están aplazados).</t>
        </is>
      </c>
      <c r="AF47" s="2" t="inlineStr">
        <is>
          <t>ekspordi rahastus|
ekspordi rahastamine|
ekspordi finantseerimine</t>
        </is>
      </c>
      <c r="AG47" s="2" t="inlineStr">
        <is>
          <t>3|
3|
3</t>
        </is>
      </c>
      <c r="AH47" s="2" t="inlineStr">
        <is>
          <t xml:space="preserve">|
|
</t>
        </is>
      </c>
      <c r="AI47" t="inlineStr">
        <is>
          <t>rahastus, mida eksportijad saavad erinevate allikate ja struktuuride kaudu oma kauplemistegevuse hõlbustamiseks</t>
        </is>
      </c>
      <c r="AJ47" s="2" t="inlineStr">
        <is>
          <t>vientirahoitus|
vienninrahoitus</t>
        </is>
      </c>
      <c r="AK47" s="2" t="inlineStr">
        <is>
          <t>3|
3</t>
        </is>
      </c>
      <c r="AL47" s="2" t="inlineStr">
        <is>
          <t xml:space="preserve">|
</t>
        </is>
      </c>
      <c r="AM47" t="inlineStr">
        <is>
          <t>julkinen järjestelmä, jolla tarjotaan kansainvälisesti kilpailukykyistä rahoitusta vientiin</t>
        </is>
      </c>
      <c r="AN47" s="2" t="inlineStr">
        <is>
          <t>financement des exportations|
financement à l'exportation|
financement de l'exportation</t>
        </is>
      </c>
      <c r="AO47" s="2" t="inlineStr">
        <is>
          <t>3|
3|
3</t>
        </is>
      </c>
      <c r="AP47" s="2" t="inlineStr">
        <is>
          <t xml:space="preserve">|
|
</t>
        </is>
      </c>
      <c r="AQ47" t="inlineStr">
        <is>
          <t>ensemble des méthodes et des mécanismes que les entreprises utilisent pour financer la production, la vente et la livraison de produits et de services à des acheteurs à l’étranger, ainsi que les moyens de réduire les risques associés au commerce à l’étranger</t>
        </is>
      </c>
      <c r="AR47" s="2" t="inlineStr">
        <is>
          <t>maoiniú onnmhairiúcháin</t>
        </is>
      </c>
      <c r="AS47" s="2" t="inlineStr">
        <is>
          <t>3</t>
        </is>
      </c>
      <c r="AT47" s="2" t="inlineStr">
        <is>
          <t/>
        </is>
      </c>
      <c r="AU47" t="inlineStr">
        <is>
          <t/>
        </is>
      </c>
      <c r="AV47" s="2" t="inlineStr">
        <is>
          <t>financiranje izvoza</t>
        </is>
      </c>
      <c r="AW47" s="2" t="inlineStr">
        <is>
          <t>3</t>
        </is>
      </c>
      <c r="AX47" s="2" t="inlineStr">
        <is>
          <t/>
        </is>
      </c>
      <c r="AY47" t="inlineStr">
        <is>
          <t/>
        </is>
      </c>
      <c r="AZ47" s="2" t="inlineStr">
        <is>
          <t>exportfinanszírozás</t>
        </is>
      </c>
      <c r="BA47" s="2" t="inlineStr">
        <is>
          <t>3</t>
        </is>
      </c>
      <c r="BB47" s="2" t="inlineStr">
        <is>
          <t/>
        </is>
      </c>
      <c r="BC47" t="inlineStr">
        <is>
          <t>az exportőrök által a kereskedelmi tevékenységük megkönnyítése érdekében különböző forrásokból és struktúrákon keresztül szerzett finanszírozás</t>
        </is>
      </c>
      <c r="BD47" s="2" t="inlineStr">
        <is>
          <t>finanziamento delle esportazioni</t>
        </is>
      </c>
      <c r="BE47" s="2" t="inlineStr">
        <is>
          <t>3</t>
        </is>
      </c>
      <c r="BF47" s="2" t="inlineStr">
        <is>
          <t/>
        </is>
      </c>
      <c r="BG47" t="inlineStr">
        <is>
          <t>risorse ottenute dagli esportatori da varie fonti e strutture per facilitare le loro attività commerciali</t>
        </is>
      </c>
      <c r="BH47" s="2" t="inlineStr">
        <is>
          <t>eksporto finansavimas</t>
        </is>
      </c>
      <c r="BI47" s="2" t="inlineStr">
        <is>
          <t>3</t>
        </is>
      </c>
      <c r="BJ47" s="2" t="inlineStr">
        <is>
          <t/>
        </is>
      </c>
      <c r="BK47" t="inlineStr">
        <is>
          <t>eksportuotojams iš įvairių šaltinių ir taikant įvairias priemones teikiamas finansavimas, siekiant sudaryti jiems palankesnes sąlygas vykdyti prekybos veiklą</t>
        </is>
      </c>
      <c r="BL47" s="2" t="inlineStr">
        <is>
          <t>eksporta finansēšana</t>
        </is>
      </c>
      <c r="BM47" s="2" t="inlineStr">
        <is>
          <t>3</t>
        </is>
      </c>
      <c r="BN47" s="2" t="inlineStr">
        <is>
          <t/>
        </is>
      </c>
      <c r="BO47" t="inlineStr">
        <is>
          <t>eksportētāju finansēšana, izmantojot dažādus avotus un struktūras, nolūkā atvieglināt viņu tirdzniecības darbību</t>
        </is>
      </c>
      <c r="BP47" t="inlineStr">
        <is>
          <t/>
        </is>
      </c>
      <c r="BQ47" t="inlineStr">
        <is>
          <t/>
        </is>
      </c>
      <c r="BR47" t="inlineStr">
        <is>
          <t/>
        </is>
      </c>
      <c r="BS47" t="inlineStr">
        <is>
          <t/>
        </is>
      </c>
      <c r="BT47" s="2" t="inlineStr">
        <is>
          <t>exportfinanciering</t>
        </is>
      </c>
      <c r="BU47" s="2" t="inlineStr">
        <is>
          <t>3</t>
        </is>
      </c>
      <c r="BV47" s="2" t="inlineStr">
        <is>
          <t/>
        </is>
      </c>
      <c r="BW47" t="inlineStr">
        <is>
          <t/>
        </is>
      </c>
      <c r="BX47" s="2" t="inlineStr">
        <is>
          <t>finansowanie eksportu</t>
        </is>
      </c>
      <c r="BY47" s="2" t="inlineStr">
        <is>
          <t>1</t>
        </is>
      </c>
      <c r="BZ47" s="2" t="inlineStr">
        <is>
          <t/>
        </is>
      </c>
      <c r="CA47" t="inlineStr">
        <is>
          <t/>
        </is>
      </c>
      <c r="CB47" s="2" t="inlineStr">
        <is>
          <t>financiamento das exportações</t>
        </is>
      </c>
      <c r="CC47" s="2" t="inlineStr">
        <is>
          <t>3</t>
        </is>
      </c>
      <c r="CD47" s="2" t="inlineStr">
        <is>
          <t/>
        </is>
      </c>
      <c r="CE47" t="inlineStr">
        <is>
          <t/>
        </is>
      </c>
      <c r="CF47" s="2" t="inlineStr">
        <is>
          <t>finanțare a exporturilor</t>
        </is>
      </c>
      <c r="CG47" s="2" t="inlineStr">
        <is>
          <t>3</t>
        </is>
      </c>
      <c r="CH47" s="2" t="inlineStr">
        <is>
          <t/>
        </is>
      </c>
      <c r="CI47" t="inlineStr">
        <is>
          <t>finanțare obținută de exportatori prin intermediul mai multor surse și structuri, pentru a le facilita activitățile comerciale</t>
        </is>
      </c>
      <c r="CJ47" s="2" t="inlineStr">
        <is>
          <t>finacovanie vývozu</t>
        </is>
      </c>
      <c r="CK47" s="2" t="inlineStr">
        <is>
          <t>3</t>
        </is>
      </c>
      <c r="CL47" s="2" t="inlineStr">
        <is>
          <t/>
        </is>
      </c>
      <c r="CM47" t="inlineStr">
        <is>
          <t>proces financovania vývozcov na uľahčenie ich obchodných aktivít na svetovom trhu</t>
        </is>
      </c>
      <c r="CN47" s="2" t="inlineStr">
        <is>
          <t>financiranje izvoza</t>
        </is>
      </c>
      <c r="CO47" s="2" t="inlineStr">
        <is>
          <t>3</t>
        </is>
      </c>
      <c r="CP47" s="2" t="inlineStr">
        <is>
          <t/>
        </is>
      </c>
      <c r="CQ47" t="inlineStr">
        <is>
          <t/>
        </is>
      </c>
      <c r="CR47" s="2" t="inlineStr">
        <is>
          <t>exportfinansiering</t>
        </is>
      </c>
      <c r="CS47" s="2" t="inlineStr">
        <is>
          <t>3</t>
        </is>
      </c>
      <c r="CT47" s="2" t="inlineStr">
        <is>
          <t/>
        </is>
      </c>
      <c r="CU47" t="inlineStr">
        <is>
          <t/>
        </is>
      </c>
    </row>
    <row r="48">
      <c r="A48" s="1" t="str">
        <f>HYPERLINK("https://iate.europa.eu/entry/result/777750/all", "777750")</f>
        <v>777750</v>
      </c>
      <c r="B48" t="inlineStr">
        <is>
          <t>INTERNATIONAL RELATIONS;TRADE</t>
        </is>
      </c>
      <c r="C48" t="inlineStr">
        <is>
          <t>INTERNATIONAL RELATIONS|international balance;INTERNATIONAL RELATIONS|defence;TRADE|trade policy;TRADE|tariff policy</t>
        </is>
      </c>
      <c r="D48" s="2" t="inlineStr">
        <is>
          <t>контрол на износа|
експортен контрол</t>
        </is>
      </c>
      <c r="E48" s="2" t="inlineStr">
        <is>
          <t>2|
3</t>
        </is>
      </c>
      <c r="F48" s="2" t="inlineStr">
        <is>
          <t xml:space="preserve">|
</t>
        </is>
      </c>
      <c r="G48" t="inlineStr">
        <is>
          <t>режим от правила, чиято цел е спазването на международните задължения, включително санкции и ограничения, зачитането на международното хуманитарно право и правата на човека, поддържането на международния и регионалния мир, сигурност и стабилност, предотвратяването на използването на конвенционални оръжия от терористични и криминални групи и предотвратяването на нелегитимно разпространение на конвенционални оръжия и изделия и технологии с двойна употреба</t>
        </is>
      </c>
      <c r="H48" s="2" t="inlineStr">
        <is>
          <t>kontrola vývozu</t>
        </is>
      </c>
      <c r="I48" s="2" t="inlineStr">
        <is>
          <t>3</t>
        </is>
      </c>
      <c r="J48" s="2" t="inlineStr">
        <is>
          <t/>
        </is>
      </c>
      <c r="K48" t="inlineStr">
        <is>
          <t>přísná pravidla, jimiž se řídí mezinárodní obchod se zbožím strategické povahy včetně vojenského vybavení a zboží dvojího užití [ &lt;a href="/entry/result/844594/all" id="ENTRY_TO_ENTRY_CONVERTER" target="_blank"&gt;IATE:844594&lt;/a&gt; ] s cílem zabránit jeho používání pro nežádoucí vojenské účely nebo k šíření zbraní hromadného ničení</t>
        </is>
      </c>
      <c r="L48" s="2" t="inlineStr">
        <is>
          <t>eksportkontrol</t>
        </is>
      </c>
      <c r="M48" s="2" t="inlineStr">
        <is>
          <t>3</t>
        </is>
      </c>
      <c r="N48" s="2" t="inlineStr">
        <is>
          <t/>
        </is>
      </c>
      <c r="O48" t="inlineStr">
        <is>
          <t>regelsæt, der begrænser udenrigshandel med strategiske produkter, herunder våben, militært udstyr og produkter med dobbelt anvendelse, for at forhindre, at de anvendes til uønskede militære formål, og for at bekæmpe spredning af masseødelæggelsesvåben</t>
        </is>
      </c>
      <c r="P48" s="2" t="inlineStr">
        <is>
          <t>Ausfuhrkontrollregelung|
Exportkontrolle|
Ausfuhrkontrolle</t>
        </is>
      </c>
      <c r="Q48" s="2" t="inlineStr">
        <is>
          <t>2|
3|
3</t>
        </is>
      </c>
      <c r="R48" s="2" t="inlineStr">
        <is>
          <t xml:space="preserve">|
|
</t>
        </is>
      </c>
      <c r="S48" t="inlineStr">
        <is>
          <t>Kontrolle des Außenwirtschaftsverkehrs mit strategisch wichtigen Gütern, vor allem Waffen, Rüstungsgütern und Gütern mit doppeltem Verwendungszweck im Rahmen gesetzlicher und internationaler Verpflichtungen zur Umsetzung der Sicherheitsbelange und außenpolitischen Interessen</t>
        </is>
      </c>
      <c r="T48" s="2" t="inlineStr">
        <is>
          <t>έλεγχος των εξαγωγών</t>
        </is>
      </c>
      <c r="U48" s="2" t="inlineStr">
        <is>
          <t>3</t>
        </is>
      </c>
      <c r="V48" s="2" t="inlineStr">
        <is>
          <t/>
        </is>
      </c>
      <c r="W48" t="inlineStr">
        <is>
          <t/>
        </is>
      </c>
      <c r="X48" s="2" t="inlineStr">
        <is>
          <t>export control</t>
        </is>
      </c>
      <c r="Y48" s="2" t="inlineStr">
        <is>
          <t>3</t>
        </is>
      </c>
      <c r="Z48" s="2" t="inlineStr">
        <is>
          <t/>
        </is>
      </c>
      <c r="AA48" t="inlineStr">
        <is>
          <t>strict rules governing foreign trade in strategic goods including military equipment and &lt;a href="https://iate.europa.eu/entry/result/844594/en" target="_blank"&gt;dual-use goods&lt;/a&gt; to prevent their use for undesirable military ends or for the proliferation of weapons of mass destruction</t>
        </is>
      </c>
      <c r="AB48" s="2" t="inlineStr">
        <is>
          <t>control de las exportaciones</t>
        </is>
      </c>
      <c r="AC48" s="2" t="inlineStr">
        <is>
          <t>3</t>
        </is>
      </c>
      <c r="AD48" s="2" t="inlineStr">
        <is>
          <t/>
        </is>
      </c>
      <c r="AE48" t="inlineStr">
        <is>
          <t>Conjunto de normas estrictas destinadas a controlar la exportación, el tránsito, el transbordo y la reexportación de armas estratégicas, equipos militares y bienes y tecnologías de doble uso, a fin de evitar que sean utilizados para fines indeseables y de luchar contra la proliferación de armas de destrucción masiva.</t>
        </is>
      </c>
      <c r="AF48" s="2" t="inlineStr">
        <is>
          <t>ekspordikontroll</t>
        </is>
      </c>
      <c r="AG48" s="2" t="inlineStr">
        <is>
          <t>3</t>
        </is>
      </c>
      <c r="AH48" s="2" t="inlineStr">
        <is>
          <t/>
        </is>
      </c>
      <c r="AI48" t="inlineStr">
        <is>
          <t>ranged normid väliskaubanduses, millega reguleeritakse strateegiliste kaupadega (sh sõjaväeline varustus ja 
&lt;i&gt;&lt;a href="https://iate.europa.eu/entry/result/844594/et" target="_blank"&gt;kahesuguse kasutusega kaubad&lt;/a&gt;&lt;/i&gt;) kauplemist, et takistada nende kasutamist soovimatul sõjalisel eesmärgil või massihävitusrelvade levitamiseks</t>
        </is>
      </c>
      <c r="AJ48" s="2" t="inlineStr">
        <is>
          <t>vientivalvonta</t>
        </is>
      </c>
      <c r="AK48" s="2" t="inlineStr">
        <is>
          <t>3</t>
        </is>
      </c>
      <c r="AL48" s="2" t="inlineStr">
        <is>
          <t/>
        </is>
      </c>
      <c r="AM48" t="inlineStr">
        <is>
          <t>asesulku- ja muin poliittisin perustein tapahtuva strategisten tuotteiden eli tavanomaisten aseiden ja &lt;a href="https://iate.europa.eu/entry/result/844594/fi" target="_blank"&gt;kaksikäyttötuotteiden &lt;/a&gt;viennin valvonta</t>
        </is>
      </c>
      <c r="AN48" s="2" t="inlineStr">
        <is>
          <t>contrôle des exportations</t>
        </is>
      </c>
      <c r="AO48" s="2" t="inlineStr">
        <is>
          <t>3</t>
        </is>
      </c>
      <c r="AP48" s="2" t="inlineStr">
        <is>
          <t/>
        </is>
      </c>
      <c r="AQ48" t="inlineStr">
        <is>
          <t>ensemble de règles strictes qui régissent le commerce international de certains biens dits "stratégiques", tels que les armes, les équipements militaires, les biens et technologies à double usage, afin d'en prévenir l'usage à des fins militaires indésirables et de lutter contre la prolifération des armes de destruction massive</t>
        </is>
      </c>
      <c r="AR48" s="2" t="inlineStr">
        <is>
          <t>rialú onnmhairí</t>
        </is>
      </c>
      <c r="AS48" s="2" t="inlineStr">
        <is>
          <t>3</t>
        </is>
      </c>
      <c r="AT48" s="2" t="inlineStr">
        <is>
          <t/>
        </is>
      </c>
      <c r="AU48" t="inlineStr">
        <is>
          <t/>
        </is>
      </c>
      <c r="AV48" s="2" t="inlineStr">
        <is>
          <t>kontrola izvoza</t>
        </is>
      </c>
      <c r="AW48" s="2" t="inlineStr">
        <is>
          <t>3</t>
        </is>
      </c>
      <c r="AX48" s="2" t="inlineStr">
        <is>
          <t/>
        </is>
      </c>
      <c r="AY48" t="inlineStr">
        <is>
          <t/>
        </is>
      </c>
      <c r="AZ48" s="2" t="inlineStr">
        <is>
          <t>exportellenőrzés</t>
        </is>
      </c>
      <c r="BA48" s="2" t="inlineStr">
        <is>
          <t>3</t>
        </is>
      </c>
      <c r="BB48" s="2" t="inlineStr">
        <is>
          <t/>
        </is>
      </c>
      <c r="BC48" t="inlineStr">
        <is>
          <t>a stratégiai jelentőségű termékek - pl. katonai felszerelések vagy kettős felhasználású termékek [ &lt;a href="/entry/result/844594/all" id="ENTRY_TO_ENTRY_CONVERTER" target="_blank"&gt;IATE:844594&lt;/a&gt; ] - külkereskedelmét szabályozó szigorú szabályok, amelyek célja megakadályozni a tömegpusztító fegyverek elterjedését és e termékek nemkívánatos katonai célú felhasználását</t>
        </is>
      </c>
      <c r="BD48" s="2" t="inlineStr">
        <is>
          <t>controllo delle esportazioni</t>
        </is>
      </c>
      <c r="BE48" s="2" t="inlineStr">
        <is>
          <t>3</t>
        </is>
      </c>
      <c r="BF48" s="2" t="inlineStr">
        <is>
          <t/>
        </is>
      </c>
      <c r="BG48" t="inlineStr">
        <is>
          <t>sistema comune di norme e di politiche armonizzate nei controlli all’esportazione dei materiali d'armamento e dei prodotti a duplice uso (utilizzabili in applicazioni sia civili che militari) in tutti gli Stati membri dell’Unione per assicurare il rispetto degli impegni e delle responsabilità internazionali dagli stessi assunti, in particolare in materia di non proliferazione</t>
        </is>
      </c>
      <c r="BH48" s="2" t="inlineStr">
        <is>
          <t>eksporto kontrolė</t>
        </is>
      </c>
      <c r="BI48" s="2" t="inlineStr">
        <is>
          <t>4</t>
        </is>
      </c>
      <c r="BJ48" s="2" t="inlineStr">
        <is>
          <t/>
        </is>
      </c>
      <c r="BK48" t="inlineStr">
        <is>
          <t>griežtos taisyklės, reglamentuojančios užsienio prekybą strateginėmis prekėmis, įskaitant karinę įrangą ir dvejopo naudojimo prekes (&lt;a href="https://iate.europa.eu/entry/result/844594/all" target="_blank"&gt;844594&lt;/a&gt; ), siekiant užkirsti kelią jų panaudojimui nepageidaujamiems kariniams tikslams arba masinio naikinimo ginklų platinimui</t>
        </is>
      </c>
      <c r="BL48" s="2" t="inlineStr">
        <is>
          <t>eksporta kontrole</t>
        </is>
      </c>
      <c r="BM48" s="2" t="inlineStr">
        <is>
          <t>3</t>
        </is>
      </c>
      <c r="BN48" s="2" t="inlineStr">
        <is>
          <t/>
        </is>
      </c>
      <c r="BO48" t="inlineStr">
        <is>
          <t>stingri noteikumi, kas reglamentē stratēģisku preču pārdošanu uz ārvalstīm, tostarp attiecībā uz ieročiem, militāro ekipējumu un divējāda lietojuma precēm, lai novērstu to pielietošanu nevēlamu militāru mērķu sasniegšanā vai masu iznīcināšanas ieroču izplatīšanā</t>
        </is>
      </c>
      <c r="BP48" s="2" t="inlineStr">
        <is>
          <t>kontroll tal-esportazzjoni</t>
        </is>
      </c>
      <c r="BQ48" s="2" t="inlineStr">
        <is>
          <t>3</t>
        </is>
      </c>
      <c r="BR48" s="2" t="inlineStr">
        <is>
          <t/>
        </is>
      </c>
      <c r="BS48" t="inlineStr">
        <is>
          <t>regoli stretti li jirregolaw il-kummerċ barrani ta' oġġetti strateġiċi inkluż tagħmir militari u oġġetti ta' użu doppju [ &lt;a href="/entry/result/844594/all" id="ENTRY_TO_ENTRY_CONVERTER" target="_blank"&gt;IATE:844594&lt;/a&gt; ] biex jiġi impedit l-użu tagħhom għal finijiet militari jew għall-proliferazzjoni ta' armi ta' qerda massiva</t>
        </is>
      </c>
      <c r="BT48" s="2" t="inlineStr">
        <is>
          <t>uitvoercontrole|
controle op de uitvoer</t>
        </is>
      </c>
      <c r="BU48" s="2" t="inlineStr">
        <is>
          <t>3|
3</t>
        </is>
      </c>
      <c r="BV48" s="2" t="inlineStr">
        <is>
          <t xml:space="preserve">|
</t>
        </is>
      </c>
      <c r="BW48" t="inlineStr">
        <is>
          <t>strenge regels voor de internationale handel in strategische goederen, waaronder militaire uitrusting en &lt;a href="https://iate.europa.eu/entry/result/844594/nl" target="_blank"&gt;producten voor tweeërlei gebruik&lt;/a&gt;, om te voorkomen dat ze goederen gebruikt worden voor ongewenste militaire doeleinden of voor de verspreiding van massavernietigingswapens</t>
        </is>
      </c>
      <c r="BX48" s="2" t="inlineStr">
        <is>
          <t>kontrola wywozu</t>
        </is>
      </c>
      <c r="BY48" s="2" t="inlineStr">
        <is>
          <t>3</t>
        </is>
      </c>
      <c r="BZ48" s="2" t="inlineStr">
        <is>
          <t/>
        </is>
      </c>
      <c r="CA48" t="inlineStr">
        <is>
          <t/>
        </is>
      </c>
      <c r="CB48" s="2" t="inlineStr">
        <is>
          <t>controlo das exportações</t>
        </is>
      </c>
      <c r="CC48" s="2" t="inlineStr">
        <is>
          <t>3</t>
        </is>
      </c>
      <c r="CD48" s="2" t="inlineStr">
        <is>
          <t/>
        </is>
      </c>
      <c r="CE48" t="inlineStr">
        <is>
          <t>Conjunto de regras que regem a exportação de bens, em particular de bens considerados estratégicos ou sensíveis (armas, equipamentos militares, bens e teconologias de dupla utilização), a fim de prevenir a sua utilização para fins militares indesejáveis e de lutar contra a proliferação de armas de destruição maciça.</t>
        </is>
      </c>
      <c r="CF48" s="2" t="inlineStr">
        <is>
          <t>control al exporturilor</t>
        </is>
      </c>
      <c r="CG48" s="2" t="inlineStr">
        <is>
          <t>3</t>
        </is>
      </c>
      <c r="CH48" s="2" t="inlineStr">
        <is>
          <t/>
        </is>
      </c>
      <c r="CI48" t="inlineStr">
        <is>
          <t>sistem de norme care reglementează comerțul cu produse militare și produse si tehnologii cu dublă utilizare, cu scopul de a combate proliferarea armelor de distrugere în masă și încălcarea drepturilor omului</t>
        </is>
      </c>
      <c r="CJ48" s="2" t="inlineStr">
        <is>
          <t>kontrola vývozu</t>
        </is>
      </c>
      <c r="CK48" s="2" t="inlineStr">
        <is>
          <t>3</t>
        </is>
      </c>
      <c r="CL48" s="2" t="inlineStr">
        <is>
          <t/>
        </is>
      </c>
      <c r="CM48" t="inlineStr">
        <is>
          <t>prísne pravidlá, ktoré sa uplatňujú v medzinárodnom obchode s tovarom strategickej povahy vrátane vojenského vybavenia a položiek s dvojakým použitím s cieľom zabrániť využitiu takéhoto tovaru na nežiaduce vojenské účely alebo na šírenie zbraní hromadného ničenia</t>
        </is>
      </c>
      <c r="CN48" s="2" t="inlineStr">
        <is>
          <t>nadzor izvoza</t>
        </is>
      </c>
      <c r="CO48" s="2" t="inlineStr">
        <is>
          <t>3</t>
        </is>
      </c>
      <c r="CP48" s="2" t="inlineStr">
        <is>
          <t/>
        </is>
      </c>
      <c r="CQ48" t="inlineStr">
        <is>
          <t>sistem pravil, ki ureja trgovino z orožjem, &lt;a href="https://iate.europa.eu/entry/result/844594/sl" target="_blank"&gt;blagom z dvojno rabo&lt;/a&gt; ter drugimi materialnimi in nematerialnimi sredstvi, ki bi lahko ogrožala varnost</t>
        </is>
      </c>
      <c r="CR48" s="2" t="inlineStr">
        <is>
          <t>exportkontroll</t>
        </is>
      </c>
      <c r="CS48" s="2" t="inlineStr">
        <is>
          <t>3</t>
        </is>
      </c>
      <c r="CT48" s="2" t="inlineStr">
        <is>
          <t/>
        </is>
      </c>
      <c r="CU48" t="inlineStr">
        <is>
          <t/>
        </is>
      </c>
    </row>
    <row r="49">
      <c r="A49" s="1" t="str">
        <f>HYPERLINK("https://iate.europa.eu/entry/result/844594/all", "844594")</f>
        <v>844594</v>
      </c>
      <c r="B49" t="inlineStr">
        <is>
          <t>INTERNATIONAL RELATIONS;TRADE;PRODUCTION, TECHNOLOGY AND RESEARCH;EUROPEAN UNION</t>
        </is>
      </c>
      <c r="C49" t="inlineStr">
        <is>
          <t>INTERNATIONAL RELATIONS|international balance;TRADE|international trade;PRODUCTION, TECHNOLOGY AND RESEARCH|technology and technical regulations;EUROPEAN UNION|European construction|European Union|common foreign and security policy</t>
        </is>
      </c>
      <c r="D49" s="2" t="inlineStr">
        <is>
          <t>изделие с двойна употреба</t>
        </is>
      </c>
      <c r="E49" s="2" t="inlineStr">
        <is>
          <t>3</t>
        </is>
      </c>
      <c r="F49" s="2" t="inlineStr">
        <is>
          <t/>
        </is>
      </c>
      <c r="G49" t="inlineStr">
        <is>
          <t>изделие, включително софтуер и технология, което може да се използва както за граждански, така и за военни цели</t>
        </is>
      </c>
      <c r="H49" s="2" t="inlineStr">
        <is>
          <t>zboží dvojího užití</t>
        </is>
      </c>
      <c r="I49" s="2" t="inlineStr">
        <is>
          <t>3</t>
        </is>
      </c>
      <c r="J49" s="2" t="inlineStr">
        <is>
          <t/>
        </is>
      </c>
      <c r="K49" t="inlineStr">
        <is>
          <t>zboží včetně softwaru a technologií, které lze použít jak pro civilní, tak i vojenské účely</t>
        </is>
      </c>
      <c r="L49" s="2" t="inlineStr">
        <is>
          <t>dual use-produkt|
produkt med dobbelt anvendelse</t>
        </is>
      </c>
      <c r="M49" s="2" t="inlineStr">
        <is>
          <t>4|
4</t>
        </is>
      </c>
      <c r="N49" s="2" t="inlineStr">
        <is>
          <t xml:space="preserve">|
</t>
        </is>
      </c>
      <c r="O49" t="inlineStr">
        <is>
          <t>produkt, herunder software og teknologier, der kan anvendes til såvel civile som militære formål, samt alle varer, der kan anvendes både til ikke-eksplosive formål og til på enhver måde at fremme fabrikation af nukleare våben eller andre nukleare sprænglegemer."</t>
        </is>
      </c>
      <c r="P49" s="2" t="inlineStr">
        <is>
          <t>Gut mit doppeltem Verwendungszweck</t>
        </is>
      </c>
      <c r="Q49" s="2" t="inlineStr">
        <is>
          <t>3</t>
        </is>
      </c>
      <c r="R49" s="2" t="inlineStr">
        <is>
          <t/>
        </is>
      </c>
      <c r="S49" t="inlineStr">
        <is>
          <t>Gut, einschließlich Datenverarbeitsprogramme und Technologie, das sowohl für zivile als auch für militärische Zwecke verwendet werden kann</t>
        </is>
      </c>
      <c r="T49" s="2" t="inlineStr">
        <is>
          <t>είδος διπλής χρήσης</t>
        </is>
      </c>
      <c r="U49" s="2" t="inlineStr">
        <is>
          <t>4</t>
        </is>
      </c>
      <c r="V49" s="2" t="inlineStr">
        <is>
          <t/>
        </is>
      </c>
      <c r="W49" t="inlineStr">
        <is>
          <t>κάθε είδος, συμπεριλαμβανομένου του λογισμικού και της τεχνολογίας, το οποίο δύναται να χρησιμοποιείται τόσο για πολιτική όσο και για στρατιωτική χρήση</t>
        </is>
      </c>
      <c r="X49" s="2" t="inlineStr">
        <is>
          <t>dual-use good|
dual-purpose good|
dual-use item|
dual-purpose equipment</t>
        </is>
      </c>
      <c r="Y49" s="2" t="inlineStr">
        <is>
          <t>3|
1|
3|
3</t>
        </is>
      </c>
      <c r="Z49" s="2" t="inlineStr">
        <is>
          <t xml:space="preserve">|
|
|
</t>
        </is>
      </c>
      <c r="AA49" t="inlineStr">
        <is>
          <t>item, including software and technology, which can be used for both civil and military purposes</t>
        </is>
      </c>
      <c r="AB49" s="2" t="inlineStr">
        <is>
          <t>MDU|
material de doble uso|
producto de doble uso</t>
        </is>
      </c>
      <c r="AC49" s="2" t="inlineStr">
        <is>
          <t>3|
3|
4</t>
        </is>
      </c>
      <c r="AD49" s="2" t="inlineStr">
        <is>
          <t>|
|
preferred</t>
        </is>
      </c>
      <c r="AE49" t="inlineStr">
        <is>
          <t>1) Los productos, incluido el soporte lógico (software) y la tecnología que puedan destinarse a usos tanto civiles como militares y que incluyen todos los productos que puedan ser utilizados tanto para usos no explosivos como para ayudar a la fabricación de armas nucleares u otros dispositivos nucleares explosivos.&lt;div&gt;&lt;br&gt;2) Productos y tecnologías de habitual utilización civil que puedan ser aplicados a uso militar y que se encuentran incluidos en el Anexo I del Reglamento (CE) n.º 1334/2000 del Consejo, y sucesivas modificaciones [actual Reglamento n.° 428/2009].&lt;/div&gt;</t>
        </is>
      </c>
      <c r="AF49" s="2" t="inlineStr">
        <is>
          <t>kahesuguse kasutusega kaup</t>
        </is>
      </c>
      <c r="AG49" s="2" t="inlineStr">
        <is>
          <t>3</t>
        </is>
      </c>
      <c r="AH49" s="2" t="inlineStr">
        <is>
          <t/>
        </is>
      </c>
      <c r="AI49" t="inlineStr">
        <is>
          <t>kaup, sealhulgas tarkvara ja tehnoloogia, mida saab kasutada nii tsiviil- kui ka sõjalisel otstarbel</t>
        </is>
      </c>
      <c r="AJ49" s="2" t="inlineStr">
        <is>
          <t>kaksikäyttötuote</t>
        </is>
      </c>
      <c r="AK49" s="2" t="inlineStr">
        <is>
          <t>3</t>
        </is>
      </c>
      <c r="AL49" s="2" t="inlineStr">
        <is>
          <t/>
        </is>
      </c>
      <c r="AM49" t="inlineStr">
        <is>
          <t>tuote, teknologia, palvelu tai muu hyödyke, joka soveltuu normaalin siviilikäytön lisäksi myös sotilaallisiin tarkoituksiin tai joukkotuhoaseiden kehittämiseen</t>
        </is>
      </c>
      <c r="AN49" s="2" t="inlineStr">
        <is>
          <t>BDU|
bien à double usage</t>
        </is>
      </c>
      <c r="AO49" s="2" t="inlineStr">
        <is>
          <t>3|
3</t>
        </is>
      </c>
      <c r="AP49" s="2" t="inlineStr">
        <is>
          <t xml:space="preserve">|
</t>
        </is>
      </c>
      <c r="AQ49" t="inlineStr">
        <is>
          <t>tout bien (au sens large, c'est-à-dire y compris les produits, matériaux, logiciels et technologies) qui peut être utilisé à des fins tant civiles que militaires</t>
        </is>
      </c>
      <c r="AR49" s="2" t="inlineStr">
        <is>
          <t>earra dé-úsáide|
itim dhé-úsáide</t>
        </is>
      </c>
      <c r="AS49" s="2" t="inlineStr">
        <is>
          <t>3|
3</t>
        </is>
      </c>
      <c r="AT49" s="2" t="inlineStr">
        <is>
          <t xml:space="preserve">preferred|
</t>
        </is>
      </c>
      <c r="AU49" t="inlineStr">
        <is>
          <t/>
        </is>
      </c>
      <c r="AV49" s="2" t="inlineStr">
        <is>
          <t>roba s dvojnom namjenom</t>
        </is>
      </c>
      <c r="AW49" s="2" t="inlineStr">
        <is>
          <t>3</t>
        </is>
      </c>
      <c r="AX49" s="2" t="inlineStr">
        <is>
          <t/>
        </is>
      </c>
      <c r="AY49" t="inlineStr">
        <is>
          <t>Roba s dvojnom namjenom znači roba, uključujući softver i tehnologiju, koja se može koristiti kako u civilne, tako i u vojne svrhe, te roba koja može biti uporabljena u neeksplozivne svrhe, ali i koja na bilo koji način može pomoći u proizvodnji nuklearnog oružja ili drugih nuklearnih eksplozivnih naprava.</t>
        </is>
      </c>
      <c r="AZ49" s="2" t="inlineStr">
        <is>
          <t>kettős felhasználású termék</t>
        </is>
      </c>
      <c r="BA49" s="2" t="inlineStr">
        <is>
          <t>3</t>
        </is>
      </c>
      <c r="BB49" s="2" t="inlineStr">
        <is>
          <t/>
        </is>
      </c>
      <c r="BC49" t="inlineStr">
        <is>
          <t>azok a termékek, beleértve a szoftvert és a technológiát is, amelyek polgári és katonai célokra egyaránt felhasználhatók</t>
        </is>
      </c>
      <c r="BD49" s="2" t="inlineStr">
        <is>
          <t>prodotto a duplice uso</t>
        </is>
      </c>
      <c r="BE49" s="2" t="inlineStr">
        <is>
          <t>3</t>
        </is>
      </c>
      <c r="BF49" s="2" t="inlineStr">
        <is>
          <t/>
        </is>
      </c>
      <c r="BG49" t="inlineStr">
        <is>
          <t>qualsiasi prodotto, inclusi il software e le tecnologie, che possa avere un utilizzo sia civile sia militare</t>
        </is>
      </c>
      <c r="BH49" s="2" t="inlineStr">
        <is>
          <t>dvejopo naudojimo objektai|
dvejopo naudojimo įranga|
dvejopo naudojimo prekės</t>
        </is>
      </c>
      <c r="BI49" s="2" t="inlineStr">
        <is>
          <t>3|
3|
4</t>
        </is>
      </c>
      <c r="BJ49" s="2" t="inlineStr">
        <is>
          <t xml:space="preserve">admitted|
|
</t>
        </is>
      </c>
      <c r="BK49" t="inlineStr">
        <is>
          <t>objektai, įskaitant programinę įrangą ir technologijas, kurie gali būti naudojami ir civiliniams, ir kariniams tikslams, taip pat visos prekės, kurios gali būti ir neskirtos sprogdinti, ir gali kokiu nors būdu būti susijusios su branduolinių ginklų ar kitokių branduolinių sprogstamųjų įtaisų gamyba</t>
        </is>
      </c>
      <c r="BL49" s="2" t="inlineStr">
        <is>
          <t>divējāda lietojuma preces</t>
        </is>
      </c>
      <c r="BM49" s="2" t="inlineStr">
        <is>
          <t>3</t>
        </is>
      </c>
      <c r="BN49" s="2" t="inlineStr">
        <is>
          <t/>
        </is>
      </c>
      <c r="BO49" t="inlineStr">
        <is>
          <t>preces un tehnoloģijas, kuras ir paredzētas civiliem nolūkiem, tomēr vienlaikus tās var izmantot arī, lai izstrādātu masu iznīcināšanas ieročus, pastrādātu terora aktus un izdarītu cilvēktiesību pārkāpumus</t>
        </is>
      </c>
      <c r="BP49" s="2" t="inlineStr">
        <is>
          <t>oġġetti b'użu doppju|
oġġetti ta' użu doppju</t>
        </is>
      </c>
      <c r="BQ49" s="2" t="inlineStr">
        <is>
          <t>3|
3</t>
        </is>
      </c>
      <c r="BR49" s="2" t="inlineStr">
        <is>
          <t xml:space="preserve">|
</t>
        </is>
      </c>
      <c r="BS49" t="inlineStr">
        <is>
          <t>oġġetti, inklużi software u teknoloġija, li jistgħu jintużaw kemm għal skopijiet ċivili u dawk militari</t>
        </is>
      </c>
      <c r="BT49" s="2" t="inlineStr">
        <is>
          <t>product voor tweeërlei gebruik|
goederen voor tweeërlei gebruik</t>
        </is>
      </c>
      <c r="BU49" s="2" t="inlineStr">
        <is>
          <t>3|
2</t>
        </is>
      </c>
      <c r="BV49" s="2" t="inlineStr">
        <is>
          <t xml:space="preserve">preferred|
</t>
        </is>
      </c>
      <c r="BW49" t="inlineStr">
        <is>
          <t>"producten, met inbegrip van programmatuur en technologie, die zowel een civiele als een militaire bestemming kunnen hebben, met inbegrip van alle goederen die voor niet-explosieve doeleinden gebruikt kunnen worden en op enige manier bijdragen in de vervaardiging van nucleaire wapens of andere nucleaire explosiemiddelen"</t>
        </is>
      </c>
      <c r="BX49" s="2" t="inlineStr">
        <is>
          <t>produkt podwójnego zastosowania</t>
        </is>
      </c>
      <c r="BY49" s="2" t="inlineStr">
        <is>
          <t>3</t>
        </is>
      </c>
      <c r="BZ49" s="2" t="inlineStr">
        <is>
          <t/>
        </is>
      </c>
      <c r="CA49" t="inlineStr">
        <is>
          <t>produkty, włącznie z oprogramowaniem i technologią, które mogą być stosowane zarówno w celach cywilnych, jak i wojskowych, oraz obejmują wszystkie towary, które mogą być użyte zarówno w zastosowaniach niewybuchowych, jak i w jakikolwiek sposób do wspomagania wytwarzania broni jądrowej lub innych urządzeń do wybuchu jądrowego</t>
        </is>
      </c>
      <c r="CB49" s="2" t="inlineStr">
        <is>
          <t>bens de dupla utilização|
produtos de dupla utilização</t>
        </is>
      </c>
      <c r="CC49" s="2" t="inlineStr">
        <is>
          <t>3|
3</t>
        </is>
      </c>
      <c r="CD49" s="2" t="inlineStr">
        <is>
          <t xml:space="preserve">|
</t>
        </is>
      </c>
      <c r="CE49" t="inlineStr">
        <is>
          <t>Quaisquer bens susceptíveis de terem uma utilização tanto civil como militar.</t>
        </is>
      </c>
      <c r="CF49" s="2" t="inlineStr">
        <is>
          <t>produs cu dublă utilizare</t>
        </is>
      </c>
      <c r="CG49" s="2" t="inlineStr">
        <is>
          <t>3</t>
        </is>
      </c>
      <c r="CH49" s="2" t="inlineStr">
        <is>
          <t/>
        </is>
      </c>
      <c r="CI49" t="inlineStr">
        <is>
          <t>produs, inclusiv produse software și tehnologii, care poate avea o utilizare atât civilă, cât și militară</t>
        </is>
      </c>
      <c r="CJ49" s="2" t="inlineStr">
        <is>
          <t>položka s dvojakým použitím</t>
        </is>
      </c>
      <c r="CK49" s="2" t="inlineStr">
        <is>
          <t>3</t>
        </is>
      </c>
      <c r="CL49" s="2" t="inlineStr">
        <is>
          <t/>
        </is>
      </c>
      <c r="CM49" t="inlineStr">
        <is>
          <t>položka vrátane softvéru a technológie, ktorá sa môže používať tak na civilné, ako aj na vojenské účely</t>
        </is>
      </c>
      <c r="CN49" s="2" t="inlineStr">
        <is>
          <t>oprema z dvojno rabo|
blago z dvojno rabo</t>
        </is>
      </c>
      <c r="CO49" s="2" t="inlineStr">
        <is>
          <t>2|
3</t>
        </is>
      </c>
      <c r="CP49" s="2" t="inlineStr">
        <is>
          <t xml:space="preserve">|
</t>
        </is>
      </c>
      <c r="CQ49" t="inlineStr">
        <is>
          <t>blago, vključno s programsko opremo in tehnologijo, ki se lahko uporablja v civilne in tudi v vojaške namene, vključuje pa tudi vse blago, ki se lahko uporabi tako za neeksplozivno uporabo kot tudi za kakršno koli uporabo pri izdelavi jedrskega orožja ali drugih eksplozivnih jedrskih naprav</t>
        </is>
      </c>
      <c r="CR49" s="2" t="inlineStr">
        <is>
          <t>produkt med dubbla användningsområden|
vara med dubbla användningsområden</t>
        </is>
      </c>
      <c r="CS49" s="2" t="inlineStr">
        <is>
          <t>3|
3</t>
        </is>
      </c>
      <c r="CT49" s="2" t="inlineStr">
        <is>
          <t xml:space="preserve">|
</t>
        </is>
      </c>
      <c r="CU49" t="inlineStr">
        <is>
          <t>Produkt, inbegripet programvara och teknik, som kan användas för både civila och militära ändamål.</t>
        </is>
      </c>
    </row>
    <row r="50">
      <c r="A50" s="1" t="str">
        <f>HYPERLINK("https://iate.europa.eu/entry/result/1235817/all", "1235817")</f>
        <v>1235817</v>
      </c>
      <c r="B50" t="inlineStr">
        <is>
          <t>TRANSPORT</t>
        </is>
      </c>
      <c r="C50" t="inlineStr">
        <is>
          <t>TRANSPORT|transport policy|transport policy|transport safety|maritime safety;TRANSPORT|maritime and inland waterway transport|maritime transport</t>
        </is>
      </c>
      <c r="D50" t="inlineStr">
        <is>
          <t/>
        </is>
      </c>
      <c r="E50" t="inlineStr">
        <is>
          <t/>
        </is>
      </c>
      <c r="F50" t="inlineStr">
        <is>
          <t/>
        </is>
      </c>
      <c r="G50" t="inlineStr">
        <is>
          <t/>
        </is>
      </c>
      <c r="H50" s="2" t="inlineStr">
        <is>
          <t>bezpečný přístav|
útočiště</t>
        </is>
      </c>
      <c r="I50" s="2" t="inlineStr">
        <is>
          <t>3|
3</t>
        </is>
      </c>
      <c r="J50" s="2" t="inlineStr">
        <is>
          <t xml:space="preserve">admitted|
</t>
        </is>
      </c>
      <c r="K50" t="inlineStr">
        <is>
          <t>přístav, část přístavu nebo jiné chráněné přístaviště nebo kotviště nebo jakákoliv jiná chráněná oblast stanovená členským státem pro přijímání lodí v nesnázi</t>
        </is>
      </c>
      <c r="L50" s="2" t="inlineStr">
        <is>
          <t>nødområde</t>
        </is>
      </c>
      <c r="M50" s="2" t="inlineStr">
        <is>
          <t>3</t>
        </is>
      </c>
      <c r="N50" s="2" t="inlineStr">
        <is>
          <t/>
        </is>
      </c>
      <c r="O50" t="inlineStr">
        <is>
          <t>havn,
del af en havn eller anden beskyttende kajplads eller ankerplads eller
ethvert lukket farvand for nødstedte skibe</t>
        </is>
      </c>
      <c r="P50" s="2" t="inlineStr">
        <is>
          <t>Notliegeplatz</t>
        </is>
      </c>
      <c r="Q50" s="2" t="inlineStr">
        <is>
          <t>3</t>
        </is>
      </c>
      <c r="R50" s="2" t="inlineStr">
        <is>
          <t/>
        </is>
      </c>
      <c r="S50" t="inlineStr">
        <is>
          <t>Hafen, Teil eines Hafens, ein anderer geschützter Liege- oder Ankerplatz oder jeder andere geschützte Bereich, der von einem Mitgliedstaat für den Aufenthalt von sich in Seenot befindenden Schiffen bestimmt wurde</t>
        </is>
      </c>
      <c r="T50" s="2" t="inlineStr">
        <is>
          <t>λιμένας καταφυγής|
περιοχή καταφυγής|
καταφύγιο</t>
        </is>
      </c>
      <c r="U50" s="2" t="inlineStr">
        <is>
          <t>3|
3|
3</t>
        </is>
      </c>
      <c r="V50" s="2" t="inlineStr">
        <is>
          <t xml:space="preserve">admitted|
admitted|
</t>
        </is>
      </c>
      <c r="W50" t="inlineStr">
        <is>
          <t>λιμένας, τμήμα λιμένα ή άλλο ασφαλές σημείο προσόρμισης ή αγκυροβόλιο ή οποιοσδήποτε άλλος προφυλαγμένος χώρος για την υποδοχή πλοίων που αντιμετωπίζουν κίνδυνο</t>
        </is>
      </c>
      <c r="X50" s="2" t="inlineStr">
        <is>
          <t>harbour of refuge|
port of refuge|
safe haven|
place of refuge|
places of refuge|
ports of refuge</t>
        </is>
      </c>
      <c r="Y50" s="2" t="inlineStr">
        <is>
          <t>1|
2|
3|
3|
1|
1</t>
        </is>
      </c>
      <c r="Z50" s="2" t="inlineStr">
        <is>
          <t xml:space="preserve">|
deprecated|
admitted|
|
|
</t>
        </is>
      </c>
      <c r="AA50" t="inlineStr">
        <is>
          <t>port, part of a port or another protective berth or anchorage or any other sheltered area for accommodating ships in distress</t>
        </is>
      </c>
      <c r="AB50" s="2" t="inlineStr">
        <is>
          <t>abrigo|
lugar de refugio</t>
        </is>
      </c>
      <c r="AC50" s="2" t="inlineStr">
        <is>
          <t>3|
3</t>
        </is>
      </c>
      <c r="AD50" s="2" t="inlineStr">
        <is>
          <t>admitted|
preferred</t>
        </is>
      </c>
      <c r="AE50" t="inlineStr">
        <is>
          <t>&lt;div&gt;El puerto, la parte del puerto o todo atracadero o fondeadero de protección o cualquier otra zona protegida definida por un Estado miembro para acoger buques en peligro.&lt;/div&gt;</t>
        </is>
      </c>
      <c r="AF50" s="2" t="inlineStr">
        <is>
          <t>ohutu paik|
varjumispaik</t>
        </is>
      </c>
      <c r="AG50" s="2" t="inlineStr">
        <is>
          <t>3|
3</t>
        </is>
      </c>
      <c r="AH50" s="2" t="inlineStr">
        <is>
          <t xml:space="preserve">|
</t>
        </is>
      </c>
      <c r="AI50" t="inlineStr">
        <is>
          <t>sadam, sadama osa või muu kaitsev kai või ankrupaik või muu kaitstud piirkond, mille liikmesriik on määranud merehätta sattunud laevade vastuvõtmiseks</t>
        </is>
      </c>
      <c r="AJ50" s="2" t="inlineStr">
        <is>
          <t>suojapaikka|
turvapaikka</t>
        </is>
      </c>
      <c r="AK50" s="2" t="inlineStr">
        <is>
          <t>2|
2</t>
        </is>
      </c>
      <c r="AL50" s="2" t="inlineStr">
        <is>
          <t xml:space="preserve">|
</t>
        </is>
      </c>
      <c r="AM50" t="inlineStr">
        <is>
          <t>satama tai muu suojaisa alue, jossa merihätään joutuneet alukset voidaan tarvittaessa ottaa vastaan</t>
        </is>
      </c>
      <c r="AN50" s="2" t="inlineStr">
        <is>
          <t>lieu de refuge</t>
        </is>
      </c>
      <c r="AO50" s="2" t="inlineStr">
        <is>
          <t>3</t>
        </is>
      </c>
      <c r="AP50" s="2" t="inlineStr">
        <is>
          <t/>
        </is>
      </c>
      <c r="AQ50" t="inlineStr">
        <is>
          <t>port, partie d'un port ou autre mouillage ou ancrage de protection ou toute autre zone abritée désigné par un État membre pour accueillir des navires en détresse</t>
        </is>
      </c>
      <c r="AR50" t="inlineStr">
        <is>
          <t/>
        </is>
      </c>
      <c r="AS50" t="inlineStr">
        <is>
          <t/>
        </is>
      </c>
      <c r="AT50" t="inlineStr">
        <is>
          <t/>
        </is>
      </c>
      <c r="AU50" t="inlineStr">
        <is>
          <t/>
        </is>
      </c>
      <c r="AV50" s="2" t="inlineStr">
        <is>
          <t>mjesto zakloništa</t>
        </is>
      </c>
      <c r="AW50" s="2" t="inlineStr">
        <is>
          <t>3</t>
        </is>
      </c>
      <c r="AX50" s="2" t="inlineStr">
        <is>
          <t/>
        </is>
      </c>
      <c r="AY50" t="inlineStr">
        <is>
          <t>mjesto gdje je moguć privremeni smještaj broda radi pružanja pomoći ili uklanjanja možebitne prijetnje ljudima, brodu ili okolišu</t>
        </is>
      </c>
      <c r="AZ50" t="inlineStr">
        <is>
          <t/>
        </is>
      </c>
      <c r="BA50" t="inlineStr">
        <is>
          <t/>
        </is>
      </c>
      <c r="BB50" t="inlineStr">
        <is>
          <t/>
        </is>
      </c>
      <c r="BC50" t="inlineStr">
        <is>
          <t/>
        </is>
      </c>
      <c r="BD50" s="2" t="inlineStr">
        <is>
          <t>porto di rifugio|
luogo di rifugio</t>
        </is>
      </c>
      <c r="BE50" s="2" t="inlineStr">
        <is>
          <t>3|
3</t>
        </is>
      </c>
      <c r="BF50" s="2" t="inlineStr">
        <is>
          <t>|
preferred</t>
        </is>
      </c>
      <c r="BG50" t="inlineStr">
        <is>
          <t>porto, parte di
un porto o qualsiasi altro luogo di ancoraggio o ormeggio protetto o qualsiasi
altra area riparata che può accogliere una nave in pericolo</t>
        </is>
      </c>
      <c r="BH50" s="2" t="inlineStr">
        <is>
          <t>prieglobsčio uostas|
prieglobsčio vieta</t>
        </is>
      </c>
      <c r="BI50" s="2" t="inlineStr">
        <is>
          <t>2|
3</t>
        </is>
      </c>
      <c r="BJ50" s="2" t="inlineStr">
        <is>
          <t xml:space="preserve">admitted|
</t>
        </is>
      </c>
      <c r="BK50" t="inlineStr">
        <is>
          <t>uostas, uosto dalis ar kita saugi prieplauka, stovėjimo vieta arba bet kokia kita saugi zona, skirta nelaimės ištiktiems laivams priimti</t>
        </is>
      </c>
      <c r="BL50" s="2" t="inlineStr">
        <is>
          <t>patvēruma vieta|
patvērums</t>
        </is>
      </c>
      <c r="BM50" s="2" t="inlineStr">
        <is>
          <t>2|
2</t>
        </is>
      </c>
      <c r="BN50" s="2" t="inlineStr">
        <is>
          <t xml:space="preserve">|
</t>
        </is>
      </c>
      <c r="BO50" t="inlineStr">
        <is>
          <t>osta, ostas daļa vai cita droša piestātne vai enkurvieta, vai jebkurš cits piekrastes apgabals, ko dalībvalsts norādījusi avarējušu kuģu uzņemšanai</t>
        </is>
      </c>
      <c r="BP50" s="2" t="inlineStr">
        <is>
          <t>post ta' rifuġju</t>
        </is>
      </c>
      <c r="BQ50" s="2" t="inlineStr">
        <is>
          <t>3</t>
        </is>
      </c>
      <c r="BR50" s="2" t="inlineStr">
        <is>
          <t/>
        </is>
      </c>
      <c r="BS50" t="inlineStr">
        <is>
          <t/>
        </is>
      </c>
      <c r="BT50" s="2" t="inlineStr">
        <is>
          <t>vluchtplaats|
vluchthaven|
toevluchtsoord</t>
        </is>
      </c>
      <c r="BU50" s="2" t="inlineStr">
        <is>
          <t>3|
3|
3</t>
        </is>
      </c>
      <c r="BV50" s="2" t="inlineStr">
        <is>
          <t xml:space="preserve">|
|
</t>
        </is>
      </c>
      <c r="BW50" t="inlineStr">
        <is>
          <t>natuurlijk of kunstmatig beschermd gebied dat door een schip of vaartuig als schuilplaats mag worden gebruikt in omstandigheden waarin zĳn veiligheid gevaar loopt</t>
        </is>
      </c>
      <c r="BX50" s="2" t="inlineStr">
        <is>
          <t>miejsce schronienia</t>
        </is>
      </c>
      <c r="BY50" s="2" t="inlineStr">
        <is>
          <t>3</t>
        </is>
      </c>
      <c r="BZ50" s="2" t="inlineStr">
        <is>
          <t/>
        </is>
      </c>
      <c r="CA50" t="inlineStr">
        <is>
          <t>port, część portu lub inne osłonięte miejsce cumowania lub kotwiczenia lub jakiekolwiek inne miejsce schronienia, do którego kieruje się statki znajdujące się w niebezpieczeństwie</t>
        </is>
      </c>
      <c r="CB50" s="2" t="inlineStr">
        <is>
          <t>refúgio|
local de refúgio</t>
        </is>
      </c>
      <c r="CC50" s="2" t="inlineStr">
        <is>
          <t>3|
3</t>
        </is>
      </c>
      <c r="CD50" s="2" t="inlineStr">
        <is>
          <t>|
preferred</t>
        </is>
      </c>
      <c r="CE50" t="inlineStr">
        <is>
          <t>Qualquer zona natural ou artificialmente abrigada que possa servir de abrigo a um navio ou embarcação que se encontre em condições suscetíveis de comprometer a sua segurança.</t>
        </is>
      </c>
      <c r="CF50" s="2" t="inlineStr">
        <is>
          <t>loc de refugiu</t>
        </is>
      </c>
      <c r="CG50" s="2" t="inlineStr">
        <is>
          <t>3</t>
        </is>
      </c>
      <c r="CH50" s="2" t="inlineStr">
        <is>
          <t/>
        </is>
      </c>
      <c r="CI50" t="inlineStr">
        <is>
          <t>orice
 zonă adăpostită natural sau artificial, care poate fi utilizată ca 
refugiu de către o navă de pasageri sau o navă de pasageri de mare 
viteză, în situațiile care îi pot pune în pericol siguranța</t>
        </is>
      </c>
      <c r="CJ50" s="2" t="inlineStr">
        <is>
          <t>útočisko|
útočište|
miesto útočiska</t>
        </is>
      </c>
      <c r="CK50" s="2" t="inlineStr">
        <is>
          <t>3|
3|
3</t>
        </is>
      </c>
      <c r="CL50" s="2" t="inlineStr">
        <is>
          <t xml:space="preserve">|
|
</t>
        </is>
      </c>
      <c r="CM50" t="inlineStr">
        <is>
          <t>prístav, časť prístavu alebo iné chránené miesto, na ktorom loď stojí alebo kotví, alebo akákoľvek iná chránená oblasť určená členským štátom na pobyt lode v núdzi</t>
        </is>
      </c>
      <c r="CN50" s="2" t="inlineStr">
        <is>
          <t>pribežališče|
varni pristan|
mesto zatočišča</t>
        </is>
      </c>
      <c r="CO50" s="2" t="inlineStr">
        <is>
          <t>2|
2|
2</t>
        </is>
      </c>
      <c r="CP50" s="2" t="inlineStr">
        <is>
          <t xml:space="preserve">|
|
</t>
        </is>
      </c>
      <c r="CQ50" t="inlineStr">
        <is>
          <t>pristanišče, del pristanišča ali drug zavarovan privez ali sidrišče ali katero koli drugo zavarovano območje, ki ga država članica določi za sprejem ladij v stiski</t>
        </is>
      </c>
      <c r="CR50" s="2" t="inlineStr">
        <is>
          <t>skyddad plats</t>
        </is>
      </c>
      <c r="CS50" s="2" t="inlineStr">
        <is>
          <t>3</t>
        </is>
      </c>
      <c r="CT50" s="2" t="inlineStr">
        <is>
          <t/>
        </is>
      </c>
      <c r="CU50" t="inlineStr">
        <is>
          <t>hamn, del av hamn eller annan skyddande kaj eller ankarplats eller annat skyddat område som en medlemsstat anger för att ta emot fartyg i en nödsituation</t>
        </is>
      </c>
    </row>
    <row r="51">
      <c r="A51" s="1" t="str">
        <f>HYPERLINK("https://iate.europa.eu/entry/result/3627661/all", "3627661")</f>
        <v>3627661</v>
      </c>
      <c r="B51" t="inlineStr">
        <is>
          <t>INTERNATIONAL RELATIONS</t>
        </is>
      </c>
      <c r="C51" t="inlineStr">
        <is>
          <t>INTERNATIONAL RELATIONS|international balance|war victim</t>
        </is>
      </c>
      <c r="D51" t="inlineStr">
        <is>
          <t/>
        </is>
      </c>
      <c r="E51" t="inlineStr">
        <is>
          <t/>
        </is>
      </c>
      <c r="F51" t="inlineStr">
        <is>
          <t/>
        </is>
      </c>
      <c r="G51" t="inlineStr">
        <is>
          <t/>
        </is>
      </c>
      <c r="H51" s="2" t="inlineStr">
        <is>
          <t>vojenská oběť</t>
        </is>
      </c>
      <c r="I51" s="2" t="inlineStr">
        <is>
          <t>3</t>
        </is>
      </c>
      <c r="J51" s="2" t="inlineStr">
        <is>
          <t/>
        </is>
      </c>
      <c r="K51" t="inlineStr">
        <is>
          <t>člen vojenského personálu usmrcený nebo zraněný v důsledku &lt;a href="https://iate.europa.eu/entry/result/3627143/cs" target="_blank"&gt;vojenské akce&lt;/a&gt;</t>
        </is>
      </c>
      <c r="L51" s="2" t="inlineStr">
        <is>
          <t>militært tab</t>
        </is>
      </c>
      <c r="M51" s="2" t="inlineStr">
        <is>
          <t>3</t>
        </is>
      </c>
      <c r="N51" s="2" t="inlineStr">
        <is>
          <t/>
        </is>
      </c>
      <c r="O51" t="inlineStr">
        <is>
          <t>militært personel, der bliver dræbt eller såret eller kommer til skade som følge af en militær aktion</t>
        </is>
      </c>
      <c r="P51" s="2" t="inlineStr">
        <is>
          <t>militärische Verluste</t>
        </is>
      </c>
      <c r="Q51" s="2" t="inlineStr">
        <is>
          <t>3</t>
        </is>
      </c>
      <c r="R51" s="2" t="inlineStr">
        <is>
          <t/>
        </is>
      </c>
      <c r="S51" t="inlineStr">
        <is>
          <t/>
        </is>
      </c>
      <c r="T51" s="2" t="inlineStr">
        <is>
          <t>απώλεια στρατιωτών|
στρατιωτική απώλεια</t>
        </is>
      </c>
      <c r="U51" s="2" t="inlineStr">
        <is>
          <t>3|
3</t>
        </is>
      </c>
      <c r="V51" s="2" t="inlineStr">
        <is>
          <t xml:space="preserve">|
</t>
        </is>
      </c>
      <c r="W51" t="inlineStr">
        <is>
          <t>στρατιωτικό προσωπικό που σκοτώνεται ή τραυματίζεται ως αποτέλεσμα στρατιωτικών ενεργειών</t>
        </is>
      </c>
      <c r="X51" s="2" t="inlineStr">
        <is>
          <t>military casualty</t>
        </is>
      </c>
      <c r="Y51" s="2" t="inlineStr">
        <is>
          <t>3</t>
        </is>
      </c>
      <c r="Z51" s="2" t="inlineStr">
        <is>
          <t/>
        </is>
      </c>
      <c r="AA51" t="inlineStr">
        <is>
          <t>military personnel who is killed, wounded or injured as a result of military action</t>
        </is>
      </c>
      <c r="AB51" s="2" t="inlineStr">
        <is>
          <t>baja militar</t>
        </is>
      </c>
      <c r="AC51" s="2" t="inlineStr">
        <is>
          <t>3</t>
        </is>
      </c>
      <c r="AD51" s="2" t="inlineStr">
        <is>
          <t/>
        </is>
      </c>
      <c r="AE51" t="inlineStr">
        <is>
          <t>Persona perteneciente a las fuerzas armadas de un país herida o muerta en una acción bélica.</t>
        </is>
      </c>
      <c r="AF51" s="2" t="inlineStr">
        <is>
          <t>lahingukaotus</t>
        </is>
      </c>
      <c r="AG51" s="2" t="inlineStr">
        <is>
          <t>3</t>
        </is>
      </c>
      <c r="AH51" s="2" t="inlineStr">
        <is>
          <t/>
        </is>
      </c>
      <c r="AI51" t="inlineStr">
        <is>
          <t>vaenutegevuse otsesel tagajärjel tekkinud kaotus, mida kantakse kas lahingus, lahinguga seoses või siis teel lahinguülesande täitmisele või sealt tagasi</t>
        </is>
      </c>
      <c r="AJ51" s="2" t="inlineStr">
        <is>
          <t>sotilasuhri</t>
        </is>
      </c>
      <c r="AK51" s="2" t="inlineStr">
        <is>
          <t>3</t>
        </is>
      </c>
      <c r="AL51" s="2" t="inlineStr">
        <is>
          <t/>
        </is>
      </c>
      <c r="AM51" t="inlineStr">
        <is>
          <t/>
        </is>
      </c>
      <c r="AN51" s="2" t="inlineStr">
        <is>
          <t>pertes militaires|
victime militaire</t>
        </is>
      </c>
      <c r="AO51" s="2" t="inlineStr">
        <is>
          <t>3|
3</t>
        </is>
      </c>
      <c r="AP51" s="2" t="inlineStr">
        <is>
          <t xml:space="preserve">|
</t>
        </is>
      </c>
      <c r="AQ51" t="inlineStr">
        <is>
          <t>militaire blessé ou tué lors d'une intervention militaire</t>
        </is>
      </c>
      <c r="AR51" t="inlineStr">
        <is>
          <t/>
        </is>
      </c>
      <c r="AS51" t="inlineStr">
        <is>
          <t/>
        </is>
      </c>
      <c r="AT51" t="inlineStr">
        <is>
          <t/>
        </is>
      </c>
      <c r="AU51" t="inlineStr">
        <is>
          <t/>
        </is>
      </c>
      <c r="AV51" s="2" t="inlineStr">
        <is>
          <t>vojna žrtva</t>
        </is>
      </c>
      <c r="AW51" s="2" t="inlineStr">
        <is>
          <t>3</t>
        </is>
      </c>
      <c r="AX51" s="2" t="inlineStr">
        <is>
          <t/>
        </is>
      </c>
      <c r="AY51" t="inlineStr">
        <is>
          <t/>
        </is>
      </c>
      <c r="AZ51" t="inlineStr">
        <is>
          <t/>
        </is>
      </c>
      <c r="BA51" t="inlineStr">
        <is>
          <t/>
        </is>
      </c>
      <c r="BB51" t="inlineStr">
        <is>
          <t/>
        </is>
      </c>
      <c r="BC51" t="inlineStr">
        <is>
          <t/>
        </is>
      </c>
      <c r="BD51" s="2" t="inlineStr">
        <is>
          <t>vittima militare</t>
        </is>
      </c>
      <c r="BE51" s="2" t="inlineStr">
        <is>
          <t>3</t>
        </is>
      </c>
      <c r="BF51" s="2" t="inlineStr">
        <is>
          <t/>
        </is>
      </c>
      <c r="BG51" t="inlineStr">
        <is>
          <t>militare ucciso o
ferito nell’ambito di un’azione militare</t>
        </is>
      </c>
      <c r="BH51" s="2" t="inlineStr">
        <is>
          <t>žuvęs ar sužeistas karys</t>
        </is>
      </c>
      <c r="BI51" s="2" t="inlineStr">
        <is>
          <t>2</t>
        </is>
      </c>
      <c r="BJ51" s="2" t="inlineStr">
        <is>
          <t/>
        </is>
      </c>
      <c r="BK51" t="inlineStr">
        <is>
          <t/>
        </is>
      </c>
      <c r="BL51" s="2" t="inlineStr">
        <is>
          <t>militārpersonu upuri</t>
        </is>
      </c>
      <c r="BM51" s="2" t="inlineStr">
        <is>
          <t>2</t>
        </is>
      </c>
      <c r="BN51" s="2" t="inlineStr">
        <is>
          <t/>
        </is>
      </c>
      <c r="BO51" t="inlineStr">
        <is>
          <t>militāras darbības rezultātā bojā gājušas vai ievainotas militārpersonas</t>
        </is>
      </c>
      <c r="BP51" s="2" t="inlineStr">
        <is>
          <t>vittma militari</t>
        </is>
      </c>
      <c r="BQ51" s="2" t="inlineStr">
        <is>
          <t>3</t>
        </is>
      </c>
      <c r="BR51" s="2" t="inlineStr">
        <is>
          <t/>
        </is>
      </c>
      <c r="BS51" t="inlineStr">
        <is>
          <t>membru tal-persunal militari li jinqatel jew jindarab b'riżultat ta' azzjoni militari</t>
        </is>
      </c>
      <c r="BT51" s="2" t="inlineStr">
        <is>
          <t>militair slachtoffer</t>
        </is>
      </c>
      <c r="BU51" s="2" t="inlineStr">
        <is>
          <t>3</t>
        </is>
      </c>
      <c r="BV51" s="2" t="inlineStr">
        <is>
          <t/>
        </is>
      </c>
      <c r="BW51" t="inlineStr">
        <is>
          <t>militair die gedood of verwond wordt door een militaire actie</t>
        </is>
      </c>
      <c r="BX51" s="2" t="inlineStr">
        <is>
          <t>ofiara wojskowa</t>
        </is>
      </c>
      <c r="BY51" s="2" t="inlineStr">
        <is>
          <t>3</t>
        </is>
      </c>
      <c r="BZ51" s="2" t="inlineStr">
        <is>
          <t/>
        </is>
      </c>
      <c r="CA51" t="inlineStr">
        <is>
          <t>członek personelu wojskowego zabity lub ranny w trakcie operacji wojskowej</t>
        </is>
      </c>
      <c r="CB51" s="2" t="inlineStr">
        <is>
          <t>vítima militar</t>
        </is>
      </c>
      <c r="CC51" s="2" t="inlineStr">
        <is>
          <t>3</t>
        </is>
      </c>
      <c r="CD51" s="2" t="inlineStr">
        <is>
          <t/>
        </is>
      </c>
      <c r="CE51" t="inlineStr">
        <is>
          <t/>
        </is>
      </c>
      <c r="CF51" s="2" t="inlineStr">
        <is>
          <t>victimă militară</t>
        </is>
      </c>
      <c r="CG51" s="2" t="inlineStr">
        <is>
          <t>3</t>
        </is>
      </c>
      <c r="CH51" s="2" t="inlineStr">
        <is>
          <t/>
        </is>
      </c>
      <c r="CI51" t="inlineStr">
        <is>
          <t/>
        </is>
      </c>
      <c r="CJ51" s="2" t="inlineStr">
        <is>
          <t>vojenská obeť</t>
        </is>
      </c>
      <c r="CK51" s="2" t="inlineStr">
        <is>
          <t>3</t>
        </is>
      </c>
      <c r="CL51" s="2" t="inlineStr">
        <is>
          <t/>
        </is>
      </c>
      <c r="CM51" t="inlineStr">
        <is>
          <t>osoba vykonávajúca vojenskú službu, ktorá bola usmrtená počas bojovej operácie, zomrela na následy choroby, bola zneschopnená vykonávať vojenskú službu v dôsledku zranení alebo duševnej traumy, bola zajatá, dezertovala alebo bola nezvestná, ale nie osoba, ktorá utrpela zranenia, ktoré jej nebránia v boji</t>
        </is>
      </c>
      <c r="CN51" s="2" t="inlineStr">
        <is>
          <t>vojaška žrtev</t>
        </is>
      </c>
      <c r="CO51" s="2" t="inlineStr">
        <is>
          <t>3</t>
        </is>
      </c>
      <c r="CP51" s="2" t="inlineStr">
        <is>
          <t/>
        </is>
      </c>
      <c r="CQ51" t="inlineStr">
        <is>
          <t/>
        </is>
      </c>
      <c r="CR51" s="2" t="inlineStr">
        <is>
          <t>militära döda och skadade|
militära stupade och sårade|
militära förluster</t>
        </is>
      </c>
      <c r="CS51" s="2" t="inlineStr">
        <is>
          <t>3|
3|
3</t>
        </is>
      </c>
      <c r="CT51" s="2" t="inlineStr">
        <is>
          <t xml:space="preserve">|
|
</t>
        </is>
      </c>
      <c r="CU51" t="inlineStr">
        <is>
          <t/>
        </is>
      </c>
    </row>
    <row r="52">
      <c r="A52" s="1" t="str">
        <f>HYPERLINK("https://iate.europa.eu/entry/result/1084581/all", "1084581")</f>
        <v>1084581</v>
      </c>
      <c r="B52" t="inlineStr">
        <is>
          <t>TRANSPORT;ENVIRONMENT;INTERNATIONAL RELATIONS</t>
        </is>
      </c>
      <c r="C52" t="inlineStr">
        <is>
          <t>TRANSPORT|transport policy|transport policy|transport safety;ENVIRONMENT|deterioration of the environment|degradation of the environment;INTERNATIONAL RELATIONS|international balance|war victim</t>
        </is>
      </c>
      <c r="D52" t="inlineStr">
        <is>
          <t/>
        </is>
      </c>
      <c r="E52" t="inlineStr">
        <is>
          <t/>
        </is>
      </c>
      <c r="F52" t="inlineStr">
        <is>
          <t/>
        </is>
      </c>
      <c r="G52" t="inlineStr">
        <is>
          <t/>
        </is>
      </c>
      <c r="H52" s="2" t="inlineStr">
        <is>
          <t>oběť</t>
        </is>
      </c>
      <c r="I52" s="2" t="inlineStr">
        <is>
          <t>3</t>
        </is>
      </c>
      <c r="J52" s="2" t="inlineStr">
        <is>
          <t/>
        </is>
      </c>
      <c r="K52" t="inlineStr">
        <is>
          <t>osoba usmrcená nebo zraněná ve válce nebo při nehodě či katastrofě</t>
        </is>
      </c>
      <c r="L52" s="2" t="inlineStr">
        <is>
          <t>såret|
dødsfald|
døde og tilskadekomne|
tab|
faldne og sårede|
dødsoffer|
offer|
tilskadekommen|
døde og sårede</t>
        </is>
      </c>
      <c r="M52" s="2" t="inlineStr">
        <is>
          <t>3|
3|
3|
3|
3|
3|
3|
3|
3</t>
        </is>
      </c>
      <c r="N52" s="2" t="inlineStr">
        <is>
          <t xml:space="preserve">|
|
|
|
|
|
|
|
</t>
        </is>
      </c>
      <c r="O52" t="inlineStr">
        <is>
          <t>person, der bliver dræbt eller såret eller kommer til skade i en krig, ulykke eller katastrofe</t>
        </is>
      </c>
      <c r="P52" s="2" t="inlineStr">
        <is>
          <t>Opfer|
Verwundeter|
Verletzter</t>
        </is>
      </c>
      <c r="Q52" s="2" t="inlineStr">
        <is>
          <t>3|
3|
3</t>
        </is>
      </c>
      <c r="R52" s="2" t="inlineStr">
        <is>
          <t xml:space="preserve">|
|
</t>
        </is>
      </c>
      <c r="S52" t="inlineStr">
        <is>
          <t>eine bei einem Unfall oder im Krieg verletzte oder getötete Person</t>
        </is>
      </c>
      <c r="T52" s="2" t="inlineStr">
        <is>
          <t>θύμα|
απώλεια</t>
        </is>
      </c>
      <c r="U52" s="2" t="inlineStr">
        <is>
          <t>3|
3</t>
        </is>
      </c>
      <c r="V52" s="2" t="inlineStr">
        <is>
          <t xml:space="preserve">|
</t>
        </is>
      </c>
      <c r="W52" t="inlineStr">
        <is>
          <t>νεκρός ή τραυματίας σε πόλεμο, ατύχημα ή καταστροφή</t>
        </is>
      </c>
      <c r="X52" s="2" t="inlineStr">
        <is>
          <t>casualty</t>
        </is>
      </c>
      <c r="Y52" s="2" t="inlineStr">
        <is>
          <t>3</t>
        </is>
      </c>
      <c r="Z52" s="2" t="inlineStr">
        <is>
          <t/>
        </is>
      </c>
      <c r="AA52" t="inlineStr">
        <is>
          <t>person killed, wounded or injured in a war, accident or disaster</t>
        </is>
      </c>
      <c r="AB52" s="2" t="inlineStr">
        <is>
          <t>baja|
víctima</t>
        </is>
      </c>
      <c r="AC52" s="2" t="inlineStr">
        <is>
          <t>3|
3</t>
        </is>
      </c>
      <c r="AD52" s="2" t="inlineStr">
        <is>
          <t xml:space="preserve">|
</t>
        </is>
      </c>
      <c r="AE52" t="inlineStr">
        <is>
          <t>Persona herida o muerta en un accidente o un desastre.</t>
        </is>
      </c>
      <c r="AF52" s="2" t="inlineStr">
        <is>
          <t>ohver|
inimikaotus</t>
        </is>
      </c>
      <c r="AG52" s="2" t="inlineStr">
        <is>
          <t>3|
3</t>
        </is>
      </c>
      <c r="AH52" s="2" t="inlineStr">
        <is>
          <t xml:space="preserve">|
</t>
        </is>
      </c>
      <c r="AI52" t="inlineStr">
        <is>
          <t>isik, kes on sõjas haavata või vigastada või surma saanud</t>
        </is>
      </c>
      <c r="AJ52" s="2" t="inlineStr">
        <is>
          <t>uhri|
kuollut|
haavoittunut</t>
        </is>
      </c>
      <c r="AK52" s="2" t="inlineStr">
        <is>
          <t>3|
3|
3</t>
        </is>
      </c>
      <c r="AL52" s="2" t="inlineStr">
        <is>
          <t xml:space="preserve">|
|
</t>
        </is>
      </c>
      <c r="AM52" t="inlineStr">
        <is>
          <t>joku, joka joutuu kärsimään, vahingoittuu tai menettää henkensä jonkin vuoksi tai on jonkin vahingollisen toiminnan kohteena tai alttiina jollekin (kielteiselle)</t>
        </is>
      </c>
      <c r="AN52" s="2" t="inlineStr">
        <is>
          <t>pertes|
victime</t>
        </is>
      </c>
      <c r="AO52" s="2" t="inlineStr">
        <is>
          <t>3|
3</t>
        </is>
      </c>
      <c r="AP52" s="2" t="inlineStr">
        <is>
          <t xml:space="preserve">|
</t>
        </is>
      </c>
      <c r="AQ52" t="inlineStr">
        <is>
          <t>personne tuée ou blessée au cours d'une guerre, d'un accident, d'une catastrophe ou d'un attentat</t>
        </is>
      </c>
      <c r="AR52" t="inlineStr">
        <is>
          <t/>
        </is>
      </c>
      <c r="AS52" t="inlineStr">
        <is>
          <t/>
        </is>
      </c>
      <c r="AT52" t="inlineStr">
        <is>
          <t/>
        </is>
      </c>
      <c r="AU52" t="inlineStr">
        <is>
          <t/>
        </is>
      </c>
      <c r="AV52" s="2" t="inlineStr">
        <is>
          <t>žrtva</t>
        </is>
      </c>
      <c r="AW52" s="2" t="inlineStr">
        <is>
          <t>3</t>
        </is>
      </c>
      <c r="AX52" s="2" t="inlineStr">
        <is>
          <t/>
        </is>
      </c>
      <c r="AY52" t="inlineStr">
        <is>
          <t/>
        </is>
      </c>
      <c r="AZ52" t="inlineStr">
        <is>
          <t/>
        </is>
      </c>
      <c r="BA52" t="inlineStr">
        <is>
          <t/>
        </is>
      </c>
      <c r="BB52" t="inlineStr">
        <is>
          <t/>
        </is>
      </c>
      <c r="BC52" t="inlineStr">
        <is>
          <t/>
        </is>
      </c>
      <c r="BD52" s="2" t="inlineStr">
        <is>
          <t>vittima</t>
        </is>
      </c>
      <c r="BE52" s="2" t="inlineStr">
        <is>
          <t>3</t>
        </is>
      </c>
      <c r="BF52" s="2" t="inlineStr">
        <is>
          <t/>
        </is>
      </c>
      <c r="BG52" t="inlineStr">
        <is>
          <t>persona ferita o uccisa in guerra, in un incidente o in caso di calamità</t>
        </is>
      </c>
      <c r="BH52" s="2" t="inlineStr">
        <is>
          <t>žuvusysis ar sužeistasis</t>
        </is>
      </c>
      <c r="BI52" s="2" t="inlineStr">
        <is>
          <t>2</t>
        </is>
      </c>
      <c r="BJ52" s="2" t="inlineStr">
        <is>
          <t/>
        </is>
      </c>
      <c r="BK52" t="inlineStr">
        <is>
          <t/>
        </is>
      </c>
      <c r="BL52" s="2" t="inlineStr">
        <is>
          <t>upuris</t>
        </is>
      </c>
      <c r="BM52" s="2" t="inlineStr">
        <is>
          <t>3</t>
        </is>
      </c>
      <c r="BN52" s="2" t="inlineStr">
        <is>
          <t/>
        </is>
      </c>
      <c r="BO52" t="inlineStr">
        <is>
          <t>karā, negadījumā vai katastrofā bojā gājusi vai ievainota persona</t>
        </is>
      </c>
      <c r="BP52" s="2" t="inlineStr">
        <is>
          <t>vittma</t>
        </is>
      </c>
      <c r="BQ52" s="2" t="inlineStr">
        <is>
          <t>3</t>
        </is>
      </c>
      <c r="BR52" s="2" t="inlineStr">
        <is>
          <t/>
        </is>
      </c>
      <c r="BS52" t="inlineStr">
        <is>
          <t>persuna maqtula jew midruba fi gwerra, inċident jew diżastru</t>
        </is>
      </c>
      <c r="BT52" s="2" t="inlineStr">
        <is>
          <t>slachtoffer</t>
        </is>
      </c>
      <c r="BU52" s="2" t="inlineStr">
        <is>
          <t>3</t>
        </is>
      </c>
      <c r="BV52" s="2" t="inlineStr">
        <is>
          <t/>
        </is>
      </c>
      <c r="BW52" t="inlineStr">
        <is>
          <t>persoon die ten gevolge van een oorlog, ongeval of (natuur)ramp gedood wordt of gewond raakt</t>
        </is>
      </c>
      <c r="BX52" s="2" t="inlineStr">
        <is>
          <t>ofiara</t>
        </is>
      </c>
      <c r="BY52" s="2" t="inlineStr">
        <is>
          <t>3</t>
        </is>
      </c>
      <c r="BZ52" s="2" t="inlineStr">
        <is>
          <t/>
        </is>
      </c>
      <c r="CA52" t="inlineStr">
        <is>
          <t>osoba zabita lub ranna w wyniku wojny, wypadku lub klęski żywiołowej</t>
        </is>
      </c>
      <c r="CB52" s="2" t="inlineStr">
        <is>
          <t>vítima</t>
        </is>
      </c>
      <c r="CC52" s="2" t="inlineStr">
        <is>
          <t>3</t>
        </is>
      </c>
      <c r="CD52" s="2" t="inlineStr">
        <is>
          <t/>
        </is>
      </c>
      <c r="CE52" t="inlineStr">
        <is>
          <t>Pessoa ferida ou morta em resultado de guerra, catástrofe ou acidente, seja por sua
responsabilidade, de outrem ou do acaso.</t>
        </is>
      </c>
      <c r="CF52" s="2" t="inlineStr">
        <is>
          <t>victimă</t>
        </is>
      </c>
      <c r="CG52" s="2" t="inlineStr">
        <is>
          <t>3</t>
        </is>
      </c>
      <c r="CH52" s="2" t="inlineStr">
        <is>
          <t/>
        </is>
      </c>
      <c r="CI52" t="inlineStr">
        <is>
          <t/>
        </is>
      </c>
      <c r="CJ52" s="2" t="inlineStr">
        <is>
          <t>obeť|
straty na životoch</t>
        </is>
      </c>
      <c r="CK52" s="2" t="inlineStr">
        <is>
          <t>3|
3</t>
        </is>
      </c>
      <c r="CL52" s="2" t="inlineStr">
        <is>
          <t xml:space="preserve">|
</t>
        </is>
      </c>
      <c r="CM52" t="inlineStr">
        <is>
          <t>osoba zabitá, zranená alebo poranená vo vojne, pri nehode alebo katastrofe</t>
        </is>
      </c>
      <c r="CN52" s="2" t="inlineStr">
        <is>
          <t>žrtev</t>
        </is>
      </c>
      <c r="CO52" s="2" t="inlineStr">
        <is>
          <t>3</t>
        </is>
      </c>
      <c r="CP52" s="2" t="inlineStr">
        <is>
          <t/>
        </is>
      </c>
      <c r="CQ52" t="inlineStr">
        <is>
          <t/>
        </is>
      </c>
      <c r="CR52" s="2" t="inlineStr">
        <is>
          <t>offer|
skadade|
sårade|
döda och skadade|
stupade och sårade|
dödade</t>
        </is>
      </c>
      <c r="CS52" s="2" t="inlineStr">
        <is>
          <t>3|
3|
3|
3|
3|
3</t>
        </is>
      </c>
      <c r="CT52" s="2" t="inlineStr">
        <is>
          <t xml:space="preserve">|
|
|
|
|
</t>
        </is>
      </c>
      <c r="CU52" t="inlineStr">
        <is>
          <t/>
        </is>
      </c>
    </row>
    <row r="53">
      <c r="A53" s="1" t="str">
        <f>HYPERLINK("https://iate.europa.eu/entry/result/3578764/all", "3578764")</f>
        <v>3578764</v>
      </c>
      <c r="B53" t="inlineStr">
        <is>
          <t>FINANCE;SOCIAL QUESTIONS;LAW</t>
        </is>
      </c>
      <c r="C53" t="inlineStr">
        <is>
          <t>FINANCE|financing and investment|investment;SOCIAL QUESTIONS|migration;LAW</t>
        </is>
      </c>
      <c r="D53" s="2" t="inlineStr">
        <is>
          <t>златна виза|
програма „златна виза“|
програма за разрешаване на пребиваване срещу инвестиции|
програма за привличане на чуждестранни инвестиции срещу пребиваване</t>
        </is>
      </c>
      <c r="E53" s="2" t="inlineStr">
        <is>
          <t>2|
2|
2|
2</t>
        </is>
      </c>
      <c r="F53" s="2" t="inlineStr">
        <is>
          <t xml:space="preserve">|
|
|
</t>
        </is>
      </c>
      <c r="G53" t="inlineStr">
        <is>
          <t>програми, приети от някои държави, позволяващи на граждани на други страни да получат право на пребиваване срещу инвестиции</t>
        </is>
      </c>
      <c r="H53" s="2" t="inlineStr">
        <is>
          <t>zlaté vízum|
program zlatých víz|
režim pobytu pro investory</t>
        </is>
      </c>
      <c r="I53" s="2" t="inlineStr">
        <is>
          <t>3|
3|
3</t>
        </is>
      </c>
      <c r="J53" s="2" t="inlineStr">
        <is>
          <t xml:space="preserve">|
|
</t>
        </is>
      </c>
      <c r="K53" t="inlineStr">
        <is>
          <t>postup zavedený členským státem, který umožňuje státním příslušníkům třetích zemí získat povolení k pobytu v členském státě výměnou za předem stanovené platby a investice</t>
        </is>
      </c>
      <c r="L53" s="2" t="inlineStr">
        <is>
          <t>ordning for tildeling af opholdsret til investorer|
gyldent visum|
gyldent visumprogram</t>
        </is>
      </c>
      <c r="M53" s="2" t="inlineStr">
        <is>
          <t>3|
3|
2</t>
        </is>
      </c>
      <c r="N53" s="2" t="inlineStr">
        <is>
          <t xml:space="preserve">|
|
</t>
        </is>
      </c>
      <c r="O53" t="inlineStr">
        <is>
          <t>procedurer, der er indført af en medlemsstat, og som gør det muligt for tredjelandsstatsborgere at få opholdstilladelse i en medlemsstat til gengæld for forudbestemte betalinger og investeringer</t>
        </is>
      </c>
      <c r="P53" s="2" t="inlineStr">
        <is>
          <t>Programm für goldene Visa|
goldene Visa</t>
        </is>
      </c>
      <c r="Q53" s="2" t="inlineStr">
        <is>
          <t>3|
3</t>
        </is>
      </c>
      <c r="R53" s="2" t="inlineStr">
        <is>
          <t xml:space="preserve">|
</t>
        </is>
      </c>
      <c r="S53" t="inlineStr">
        <is>
          <t>Programm einiger Länder, mit dem Ausländer eine Staatsbürgerschaft oder Aufenthaltsgenehmigung in dem betreffenden Land erhalten können, wenn sie in das Land investieren</t>
        </is>
      </c>
      <c r="T53" s="2" t="inlineStr">
        <is>
          <t>πρόγραμμα «Χρυσή βίζα»|
χρυσή βίζα|
μόνιμη άδεια διαμονής επενδυτή|
πρόγραμμα χορήγησης άδειας διαμονής σε επενδυτές</t>
        </is>
      </c>
      <c r="U53" s="2" t="inlineStr">
        <is>
          <t>3|
3|
3|
3</t>
        </is>
      </c>
      <c r="V53" s="2" t="inlineStr">
        <is>
          <t xml:space="preserve">|
|
|
</t>
        </is>
      </c>
      <c r="W53" t="inlineStr">
        <is>
          <t>διαδικασίες που εφαρμόζει ένα κράτος μέλος, οι οποίες επιτρέπουν σε υπηκόους τρίτων χωρών να αποκτούν άδεια διαμονής σε αυτό με αντάλλαγμα προκαθορισμένες πληρωμές και επενδύσεις</t>
        </is>
      </c>
      <c r="X53" s="2" t="inlineStr">
        <is>
          <t>golden visa programme|
residence programme|
investor residence programme|
golden residence programme|
investment-based residence programme|
investment based residence programme|
golden visa scheme|
residency by investment programme|
investor residence scheme|
investment-based residency programme|
investor residency scheme|
residency programme|
investment based residency programme|
golden visa|
investor residency programme|
residency by investment scheme</t>
        </is>
      </c>
      <c r="Y53" s="2" t="inlineStr">
        <is>
          <t>3|
1|
1|
1|
3|
1|
1|
1|
3|
1|
1|
3|
1|
3|
3|
1</t>
        </is>
      </c>
      <c r="Z53" s="2" t="inlineStr">
        <is>
          <t xml:space="preserve">|
|
|
|
|
|
|
|
|
|
|
|
|
|
|
</t>
        </is>
      </c>
      <c r="AA53" t="inlineStr">
        <is>
          <t>procedures put in place by a Member State, which allow third-country nationals to obtain a residence permit in a Member State in exchange for pre-determined payments and investments</t>
        </is>
      </c>
      <c r="AB53" s="2" t="inlineStr">
        <is>
          <t>visado de oro|
programa de residencia para inversores</t>
        </is>
      </c>
      <c r="AC53" s="2" t="inlineStr">
        <is>
          <t>2|
3</t>
        </is>
      </c>
      <c r="AD53" s="2" t="inlineStr">
        <is>
          <t xml:space="preserve">|
</t>
        </is>
      </c>
      <c r="AE53" t="inlineStr">
        <is>
          <t>Procedimientos establecidos por un Estado miembro que permiten a nacionales de terceros países obtener un permiso de residencia en un Estado miembro a cambio de pagos e inversiones predeterminados.</t>
        </is>
      </c>
      <c r="AF53" s="2" t="inlineStr">
        <is>
          <t>investoritele elamisloa andmise kava|
kuldne viisa</t>
        </is>
      </c>
      <c r="AG53" s="2" t="inlineStr">
        <is>
          <t>3|
3</t>
        </is>
      </c>
      <c r="AH53" s="2" t="inlineStr">
        <is>
          <t xml:space="preserve">|
</t>
        </is>
      </c>
      <c r="AI53" t="inlineStr">
        <is>
          <t>liikmesriigi kehtestatud menetlus, mis võimaldab kolmandate riikide kodanikel saada elamisloa vastutasuks eelnevalt kindlaksmääratud maksete ja investeeringute eest</t>
        </is>
      </c>
      <c r="AJ53" s="2" t="inlineStr">
        <is>
          <t>"kultainen viisumi" -ohjelma|
sijoittajaviisumi|
kultaviisumiohjelma|
sijoittajaviisumiohjelma|
sijoittajien oleskeluoikeusjärjestely|
kultainen viisumi</t>
        </is>
      </c>
      <c r="AK53" s="2" t="inlineStr">
        <is>
          <t>3|
3|
3|
3|
3|
3</t>
        </is>
      </c>
      <c r="AL53" s="2" t="inlineStr">
        <is>
          <t xml:space="preserve">|
|
|
|
|
</t>
        </is>
      </c>
      <c r="AM53" t="inlineStr">
        <is>
          <t>jäsenvaltion käyttöön ottamat menettelyt, joiden avulla kolmansien maiden kansalaiset voivat saada oleskeluluvan jäsenvaltioon ennalta määrättyjä maksuja ja investointeja vastaan</t>
        </is>
      </c>
      <c r="AN53" s="2" t="inlineStr">
        <is>
          <t>visa doré|
programme de résidence par investissement</t>
        </is>
      </c>
      <c r="AO53" s="2" t="inlineStr">
        <is>
          <t>3|
3</t>
        </is>
      </c>
      <c r="AP53" s="2" t="inlineStr">
        <is>
          <t xml:space="preserve">|
</t>
        </is>
      </c>
      <c r="AQ53" t="inlineStr">
        <is>
          <t>procédures mises en place par un État membre qui
permettent aux ressortissants de pays tiers d'obtenir un titre de séjour dans
un État membre en échange de paiements et d'investissements prédéterminés</t>
        </is>
      </c>
      <c r="AR53" t="inlineStr">
        <is>
          <t/>
        </is>
      </c>
      <c r="AS53" t="inlineStr">
        <is>
          <t/>
        </is>
      </c>
      <c r="AT53" t="inlineStr">
        <is>
          <t/>
        </is>
      </c>
      <c r="AU53" t="inlineStr">
        <is>
          <t/>
        </is>
      </c>
      <c r="AV53" s="2" t="inlineStr">
        <is>
          <t>programi za dodjelu prava boravka ulagačima</t>
        </is>
      </c>
      <c r="AW53" s="2" t="inlineStr">
        <is>
          <t>3</t>
        </is>
      </c>
      <c r="AX53" s="2" t="inlineStr">
        <is>
          <t/>
        </is>
      </c>
      <c r="AY53" t="inlineStr">
        <is>
          <t/>
        </is>
      </c>
      <c r="AZ53" s="2" t="inlineStr">
        <is>
          <t>befektetői letelepedési program|
aranyvízum-program</t>
        </is>
      </c>
      <c r="BA53" s="2" t="inlineStr">
        <is>
          <t>3|
3</t>
        </is>
      </c>
      <c r="BB53" s="2" t="inlineStr">
        <is>
          <t xml:space="preserve">|
</t>
        </is>
      </c>
      <c r="BC53" t="inlineStr">
        <is>
          <t>olyan program, amely harmadik országbeli állampolgárok számára lehetővé teszi, hogy befektetés ellenében tartózkodási engedélyt kapjanak egy másik országban</t>
        </is>
      </c>
      <c r="BD53" s="2" t="inlineStr">
        <is>
          <t>programma di soggiorno per investitori|
visto d'oro|
programma relativo ai visti d’oro</t>
        </is>
      </c>
      <c r="BE53" s="2" t="inlineStr">
        <is>
          <t>3|
3|
3</t>
        </is>
      </c>
      <c r="BF53" s="2" t="inlineStr">
        <is>
          <t xml:space="preserve">|
|
</t>
        </is>
      </c>
      <c r="BG53" t="inlineStr">
        <is>
          <t>procedure previste da uno Stato membro, le quali consentono a cittadini 
di paesi terzi di ottenere un permesso di soggiorno in uno Stato membro 
in cambio di pagamenti e investimenti predeterminati</t>
        </is>
      </c>
      <c r="BH53" s="2" t="inlineStr">
        <is>
          <t>leidimo investuotojams gyventi šalyje programa|
auksinės vizos programa|
auksinė viza</t>
        </is>
      </c>
      <c r="BI53" s="2" t="inlineStr">
        <is>
          <t>3|
3|
3</t>
        </is>
      </c>
      <c r="BJ53" s="2" t="inlineStr">
        <is>
          <t xml:space="preserve">|
|
</t>
        </is>
      </c>
      <c r="BK53" t="inlineStr">
        <is>
          <t>nacionalinė programa, pagal kurią trečiųjų šalių piliečiai, investavę šalyje, gali gauti leidimą joje gyventi</t>
        </is>
      </c>
      <c r="BL53" s="2" t="inlineStr">
        <is>
          <t>ieguldītāju uzturēšanās atļaujas shēma|
uzturēšanās programma|
zelta vīzas programma|
investoru uzturēšanās programma</t>
        </is>
      </c>
      <c r="BM53" s="2" t="inlineStr">
        <is>
          <t>3|
2|
3|
2</t>
        </is>
      </c>
      <c r="BN53" s="2" t="inlineStr">
        <is>
          <t xml:space="preserve">|
|
|
</t>
        </is>
      </c>
      <c r="BO53" t="inlineStr">
        <is>
          <t/>
        </is>
      </c>
      <c r="BP53" s="2" t="inlineStr">
        <is>
          <t>programm tar-residenza b'investiment|
viża tad-deheb|
programm tal-għoti tar-residenza|
programm tal-viżi tad-deheb|
skema tar-residenza b'investiment</t>
        </is>
      </c>
      <c r="BQ53" s="2" t="inlineStr">
        <is>
          <t>2|
3|
2|
2|
3</t>
        </is>
      </c>
      <c r="BR53" s="2" t="inlineStr">
        <is>
          <t xml:space="preserve">|
|
|
|
</t>
        </is>
      </c>
      <c r="BS53" t="inlineStr">
        <is>
          <t>programm li xi pajjiżi għandhom biex iċ-ċittadini ta' pajjiżi terzi jkunu jistgħu jiksbu r-residenza fil-pajjiż talli jagħmlu investiment f'dan tal-aħħar</t>
        </is>
      </c>
      <c r="BT53" s="2" t="inlineStr">
        <is>
          <t>goudenvisumregeling|
verblijfsregeling voor investeerders|
gouden visum|
goudenvisumprogramma|
verblijf door investeringen|
gouden verblijfsvergunning</t>
        </is>
      </c>
      <c r="BU53" s="2" t="inlineStr">
        <is>
          <t>2|
3|
3|
3|
3|
2</t>
        </is>
      </c>
      <c r="BV53" s="2" t="inlineStr">
        <is>
          <t xml:space="preserve">|
|
|
|
|
</t>
        </is>
      </c>
      <c r="BW53" t="inlineStr">
        <is>
          <t>door een EU-lidstaat ingestelde procedure die het voor onderdanen van derde landen mogelijk maakt een verblijfsvergunning in een lidstaat te verkrijgen in ruil voor vooraf bepaalde betalingen en investeringen</t>
        </is>
      </c>
      <c r="BX53" s="2" t="inlineStr">
        <is>
          <t>program ułatwień pobytowych dla inwestorów|
program złotych wiz|
złota wiza</t>
        </is>
      </c>
      <c r="BY53" s="2" t="inlineStr">
        <is>
          <t>3|
3|
3</t>
        </is>
      </c>
      <c r="BZ53" s="2" t="inlineStr">
        <is>
          <t xml:space="preserve">|
|
</t>
        </is>
      </c>
      <c r="CA53" t="inlineStr">
        <is>
          <t>programy wprowadzone przez niektóre kraje, aby umożliwić cudzoziemcom uzyskanie obywatelstwa lub prawa pobytu w zamian za dokonanie inwestycji w tym państwie</t>
        </is>
      </c>
      <c r="CB53" s="2" t="inlineStr">
        <is>
          <t>visto Gold|
regime de residência para investidores|
visto dourado</t>
        </is>
      </c>
      <c r="CC53" s="2" t="inlineStr">
        <is>
          <t>3|
3|
3</t>
        </is>
      </c>
      <c r="CD53" s="2" t="inlineStr">
        <is>
          <t xml:space="preserve">|
|
</t>
        </is>
      </c>
      <c r="CE53" t="inlineStr">
        <is>
          <t>Procedimento instituído por um Estado-Membro que permite a nacionais de países terceiros obter uma autorização de residência num Estado-Membro em troca de pagamentos e investimentos predeterminados.</t>
        </is>
      </c>
      <c r="CF53" s="2" t="inlineStr">
        <is>
          <t>programul de vize de aur|
viză de aur|
program de acordare a dreptului de ședere investitorilor</t>
        </is>
      </c>
      <c r="CG53" s="2" t="inlineStr">
        <is>
          <t>3|
3|
3</t>
        </is>
      </c>
      <c r="CH53" s="2" t="inlineStr">
        <is>
          <t xml:space="preserve">|
|
</t>
        </is>
      </c>
      <c r="CI53" t="inlineStr">
        <is>
          <t/>
        </is>
      </c>
      <c r="CJ53" s="2" t="inlineStr">
        <is>
          <t>zlaté víza|
systém udeľovania povolení na pobyt investorom</t>
        </is>
      </c>
      <c r="CK53" s="2" t="inlineStr">
        <is>
          <t>3|
3</t>
        </is>
      </c>
      <c r="CL53" s="2" t="inlineStr">
        <is>
          <t xml:space="preserve">|
</t>
        </is>
      </c>
      <c r="CM53" t="inlineStr">
        <is>
          <t>postupy zavedené členským štátom umožňujúce štátnym príslušníkom tretích krajín získať povolenie na pobyt v členskom štáte výmenou za vopred určené platby a investície</t>
        </is>
      </c>
      <c r="CN53" s="2" t="inlineStr">
        <is>
          <t>zlati vizum|
program prebivanja za vlagatelje|
shema prebivanja za vlagatelje</t>
        </is>
      </c>
      <c r="CO53" s="2" t="inlineStr">
        <is>
          <t>3|
3|
3</t>
        </is>
      </c>
      <c r="CP53" s="2" t="inlineStr">
        <is>
          <t xml:space="preserve">|
|
</t>
        </is>
      </c>
      <c r="CQ53" t="inlineStr">
        <is>
          <t>program, s katerim nekatere države tujcem omogočajo, da v zameno za naložbe v državi pridobijo državljanstvo ali stalno prebivališče, pri čemer jim pogosto ni treba izpolnjevati pogojev, ki veljajo za običajne prosilce, na primer glede prebivanja ali znanja jezika</t>
        </is>
      </c>
      <c r="CR53" s="2" t="inlineStr">
        <is>
          <t>system för uppehållstillstånd för investerare|
guldvisum</t>
        </is>
      </c>
      <c r="CS53" s="2" t="inlineStr">
        <is>
          <t>3|
3</t>
        </is>
      </c>
      <c r="CT53" s="2" t="inlineStr">
        <is>
          <t xml:space="preserve">|
</t>
        </is>
      </c>
      <c r="CU53" t="inlineStr">
        <is>
          <t/>
        </is>
      </c>
    </row>
    <row r="54">
      <c r="A54" s="1" t="str">
        <f>HYPERLINK("https://iate.europa.eu/entry/result/854123/all", "854123")</f>
        <v>854123</v>
      </c>
      <c r="B54" t="inlineStr">
        <is>
          <t>ECONOMICS;FINANCE</t>
        </is>
      </c>
      <c r="C54" t="inlineStr">
        <is>
          <t>ECONOMICS|economic policy;FINANCE|financing and investment|investment</t>
        </is>
      </c>
      <c r="D54" s="2" t="inlineStr">
        <is>
          <t>недостиг на инвестиции</t>
        </is>
      </c>
      <c r="E54" s="2" t="inlineStr">
        <is>
          <t>3</t>
        </is>
      </c>
      <c r="F54" s="2" t="inlineStr">
        <is>
          <t/>
        </is>
      </c>
      <c r="G54" t="inlineStr">
        <is>
          <t>разминаване между очакваните и реализираните инвестиции</t>
        </is>
      </c>
      <c r="H54" s="2" t="inlineStr">
        <is>
          <t>investiční mezera</t>
        </is>
      </c>
      <c r="I54" s="2" t="inlineStr">
        <is>
          <t>2</t>
        </is>
      </c>
      <c r="J54" s="2" t="inlineStr">
        <is>
          <t/>
        </is>
      </c>
      <c r="K54" t="inlineStr">
        <is>
          <t>rozdíl mezi potřebnou či žádoucí výší investic a učiněnými investicemi</t>
        </is>
      </c>
      <c r="L54" s="2" t="inlineStr">
        <is>
          <t>investeringsgab|
investeringsunderskud|
investeringskløft</t>
        </is>
      </c>
      <c r="M54" s="2" t="inlineStr">
        <is>
          <t>3|
3|
3</t>
        </is>
      </c>
      <c r="N54" s="2" t="inlineStr">
        <is>
          <t xml:space="preserve">|
|
</t>
        </is>
      </c>
      <c r="O54" t="inlineStr">
        <is>
          <t>en negativ forskel mellem tilstræbte og/eller hensigtsmæssige investeringer og gjorte investeringer</t>
        </is>
      </c>
      <c r="P54" s="2" t="inlineStr">
        <is>
          <t>Investitionslücke|
Investitionsrückstand</t>
        </is>
      </c>
      <c r="Q54" s="2" t="inlineStr">
        <is>
          <t>3|
2</t>
        </is>
      </c>
      <c r="R54" s="2" t="inlineStr">
        <is>
          <t xml:space="preserve">|
</t>
        </is>
      </c>
      <c r="S54" t="inlineStr">
        <is>
          <t>Differenz zwischen Investitionsbedarf oder -zielen und tatsächlich getätigten Investitionen</t>
        </is>
      </c>
      <c r="T54" s="2" t="inlineStr">
        <is>
          <t>επενδυτικό χάσμα|
επενδυτικό κενό</t>
        </is>
      </c>
      <c r="U54" s="2" t="inlineStr">
        <is>
          <t>3|
3</t>
        </is>
      </c>
      <c r="V54" s="2" t="inlineStr">
        <is>
          <t xml:space="preserve">|
</t>
        </is>
      </c>
      <c r="W54" t="inlineStr">
        <is>
          <t/>
        </is>
      </c>
      <c r="X54" s="2" t="inlineStr">
        <is>
          <t>investment gap</t>
        </is>
      </c>
      <c r="Y54" s="2" t="inlineStr">
        <is>
          <t>3</t>
        </is>
      </c>
      <c r="Z54" s="2" t="inlineStr">
        <is>
          <t/>
        </is>
      </c>
      <c r="AA54" t="inlineStr">
        <is>
          <t>difference between investment needs or aspirations and investment
made</t>
        </is>
      </c>
      <c r="AB54" s="2" t="inlineStr">
        <is>
          <t>brecha de inversión|
déficit de inversiones|
déficit de inversión</t>
        </is>
      </c>
      <c r="AC54" s="2" t="inlineStr">
        <is>
          <t>3|
3|
3</t>
        </is>
      </c>
      <c r="AD54" s="2" t="inlineStr">
        <is>
          <t xml:space="preserve">|
|
</t>
        </is>
      </c>
      <c r="AE54" t="inlineStr">
        <is>
          <t>Diferencia entre el volumen de inversión necesario para alcanzar determinados objetivos y las inversiones efectivamente realizadas.</t>
        </is>
      </c>
      <c r="AF54" s="2" t="inlineStr">
        <is>
          <t>investeerimispuudujääk|
investeeringute puudujääk|
investeerimislünk</t>
        </is>
      </c>
      <c r="AG54" s="2" t="inlineStr">
        <is>
          <t>3|
3|
3</t>
        </is>
      </c>
      <c r="AH54" s="2" t="inlineStr">
        <is>
          <t xml:space="preserve">|
|
</t>
        </is>
      </c>
      <c r="AI54" t="inlineStr">
        <is>
          <t>investeerimisvajaduste või -eesmärkide ja tehtud investeeringute vahe</t>
        </is>
      </c>
      <c r="AJ54" s="2" t="inlineStr">
        <is>
          <t>investointivaje</t>
        </is>
      </c>
      <c r="AK54" s="2" t="inlineStr">
        <is>
          <t>3</t>
        </is>
      </c>
      <c r="AL54" s="2" t="inlineStr">
        <is>
          <t/>
        </is>
      </c>
      <c r="AM54" t="inlineStr">
        <is>
          <t>investointitarpeiden tai -pyrkimysten ja tehtyjen investointien välinen ero</t>
        </is>
      </c>
      <c r="AN54" s="2" t="inlineStr">
        <is>
          <t>déficit d'investissement|
retard d'investissement</t>
        </is>
      </c>
      <c r="AO54" s="2" t="inlineStr">
        <is>
          <t>3|
3</t>
        </is>
      </c>
      <c r="AP54" s="2" t="inlineStr">
        <is>
          <t xml:space="preserve">|
</t>
        </is>
      </c>
      <c r="AQ54" t="inlineStr">
        <is>
          <t>écart entre les besoins en investissement nécessaires pour atteindre certains objectifs et le niveau des investissements réalisés</t>
        </is>
      </c>
      <c r="AR54" s="2" t="inlineStr">
        <is>
          <t>bearna san infheistíocht|
bearna infheistíochta</t>
        </is>
      </c>
      <c r="AS54" s="2" t="inlineStr">
        <is>
          <t>3|
3</t>
        </is>
      </c>
      <c r="AT54" s="2" t="inlineStr">
        <is>
          <t xml:space="preserve">|
</t>
        </is>
      </c>
      <c r="AU54" t="inlineStr">
        <is>
          <t/>
        </is>
      </c>
      <c r="AV54" s="2" t="inlineStr">
        <is>
          <t>investicijski jaz|
manjak sredstava za investicije</t>
        </is>
      </c>
      <c r="AW54" s="2" t="inlineStr">
        <is>
          <t>3|
3</t>
        </is>
      </c>
      <c r="AX54" s="2" t="inlineStr">
        <is>
          <t xml:space="preserve">|
</t>
        </is>
      </c>
      <c r="AY54" t="inlineStr">
        <is>
          <t/>
        </is>
      </c>
      <c r="AZ54" s="2" t="inlineStr">
        <is>
          <t>beruházási szakadék|
beruházási hiány</t>
        </is>
      </c>
      <c r="BA54" s="2" t="inlineStr">
        <is>
          <t>3|
4</t>
        </is>
      </c>
      <c r="BB54" s="2" t="inlineStr">
        <is>
          <t>|
preferred</t>
        </is>
      </c>
      <c r="BC54" t="inlineStr">
        <is>
          <t>a beruházások kívánatos szintje és a ténylegesen magvalósuló beruházások szintje közötti különbség</t>
        </is>
      </c>
      <c r="BD54" s="2" t="inlineStr">
        <is>
          <t>carenza d’investimenti</t>
        </is>
      </c>
      <c r="BE54" s="2" t="inlineStr">
        <is>
          <t>3</t>
        </is>
      </c>
      <c r="BF54" s="2" t="inlineStr">
        <is>
          <t/>
        </is>
      </c>
      <c r="BG54" t="inlineStr">
        <is>
          <t>differenza tra il livello di investimenti necessari per conseguire determinati obiettivi e il livello di investimenti effettivamente attivati</t>
        </is>
      </c>
      <c r="BH54" s="2" t="inlineStr">
        <is>
          <t>investicijų spraga|
investicijų atotrūkis|
investicijų deficitas</t>
        </is>
      </c>
      <c r="BI54" s="2" t="inlineStr">
        <is>
          <t>3|
3|
2</t>
        </is>
      </c>
      <c r="BJ54" s="2" t="inlineStr">
        <is>
          <t xml:space="preserve">|
|
</t>
        </is>
      </c>
      <c r="BK54" t="inlineStr">
        <is>
          <t>prognozuotų reikiamų investicijų, kurių pagrįstai tikėtasi, trūkumas</t>
        </is>
      </c>
      <c r="BL54" s="2" t="inlineStr">
        <is>
          <t>investīciju nepietiekamība</t>
        </is>
      </c>
      <c r="BM54" s="2" t="inlineStr">
        <is>
          <t>3</t>
        </is>
      </c>
      <c r="BN54" s="2" t="inlineStr">
        <is>
          <t/>
        </is>
      </c>
      <c r="BO54" t="inlineStr">
        <is>
          <t>starpība starp vajadzīgo investīciju vai investīciju ieceru apjomu un faktiski veiktajām investīcijām</t>
        </is>
      </c>
      <c r="BP54" s="2" t="inlineStr">
        <is>
          <t>diskrepanza fl-investiment</t>
        </is>
      </c>
      <c r="BQ54" s="2" t="inlineStr">
        <is>
          <t>3</t>
        </is>
      </c>
      <c r="BR54" s="2" t="inlineStr">
        <is>
          <t/>
        </is>
      </c>
      <c r="BS54" t="inlineStr">
        <is>
          <t>diskrepanza bejn l-aspirazzjonijiet ta' investiment u l-investiment li jkun sar</t>
        </is>
      </c>
      <c r="BT54" s="2" t="inlineStr">
        <is>
          <t>investeringstekort|
investeringskloof</t>
        </is>
      </c>
      <c r="BU54" s="2" t="inlineStr">
        <is>
          <t>3|
3</t>
        </is>
      </c>
      <c r="BV54" s="2" t="inlineStr">
        <is>
          <t xml:space="preserve">|
</t>
        </is>
      </c>
      <c r="BW54" t="inlineStr">
        <is>
          <t>verschil
tussen de benodigde of gewenste investeringen en de gedane investeringen</t>
        </is>
      </c>
      <c r="BX54" s="2" t="inlineStr">
        <is>
          <t>luka inwestycyjna</t>
        </is>
      </c>
      <c r="BY54" s="2" t="inlineStr">
        <is>
          <t>2</t>
        </is>
      </c>
      <c r="BZ54" s="2" t="inlineStr">
        <is>
          <t/>
        </is>
      </c>
      <c r="CA54" t="inlineStr">
        <is>
          <t>różnica pomiędzy potrzebami lub aspiracjami inwestycyjnymi a faktycznie poczynionymi inwestycjami</t>
        </is>
      </c>
      <c r="CB54" s="2" t="inlineStr">
        <is>
          <t>défice de investimento</t>
        </is>
      </c>
      <c r="CC54" s="2" t="inlineStr">
        <is>
          <t>3</t>
        </is>
      </c>
      <c r="CD54" s="2" t="inlineStr">
        <is>
          <t/>
        </is>
      </c>
      <c r="CE54" t="inlineStr">
        <is>
          <t>Diferença entre os investimentos necessários para alcançar determinados objetivos e os investimentos efetivamente realizados para o efeito.</t>
        </is>
      </c>
      <c r="CF54" s="2" t="inlineStr">
        <is>
          <t>deficit de investiții</t>
        </is>
      </c>
      <c r="CG54" s="2" t="inlineStr">
        <is>
          <t>3</t>
        </is>
      </c>
      <c r="CH54" s="2" t="inlineStr">
        <is>
          <t/>
        </is>
      </c>
      <c r="CI54" t="inlineStr">
        <is>
          <t/>
        </is>
      </c>
      <c r="CJ54" s="2" t="inlineStr">
        <is>
          <t>nedostatok investícií|
investičná medzera</t>
        </is>
      </c>
      <c r="CK54" s="2" t="inlineStr">
        <is>
          <t>2|
3</t>
        </is>
      </c>
      <c r="CL54" s="2" t="inlineStr">
        <is>
          <t xml:space="preserve">|
</t>
        </is>
      </c>
      <c r="CM54" t="inlineStr">
        <is>
          <t>nesúlad medzi investičnými ambíciami a skutočnými investíciami</t>
        </is>
      </c>
      <c r="CN54" s="2" t="inlineStr">
        <is>
          <t>naložbena vrzel|
investicijska vrzel</t>
        </is>
      </c>
      <c r="CO54" s="2" t="inlineStr">
        <is>
          <t>3|
3</t>
        </is>
      </c>
      <c r="CP54" s="2" t="inlineStr">
        <is>
          <t xml:space="preserve">|
</t>
        </is>
      </c>
      <c r="CQ54" t="inlineStr">
        <is>
          <t/>
        </is>
      </c>
      <c r="CR54" s="2" t="inlineStr">
        <is>
          <t>investeringsgap</t>
        </is>
      </c>
      <c r="CS54" s="2" t="inlineStr">
        <is>
          <t>2</t>
        </is>
      </c>
      <c r="CT54" s="2" t="inlineStr">
        <is>
          <t/>
        </is>
      </c>
      <c r="CU54" t="inlineStr">
        <is>
          <t/>
        </is>
      </c>
    </row>
    <row r="55">
      <c r="A55" s="1" t="str">
        <f>HYPERLINK("https://iate.europa.eu/entry/result/3627660/all", "3627660")</f>
        <v>3627660</v>
      </c>
      <c r="B55" t="inlineStr">
        <is>
          <t>INTERNATIONAL RELATIONS</t>
        </is>
      </c>
      <c r="C55" t="inlineStr">
        <is>
          <t>INTERNATIONAL RELATIONS|international balance|war victim|civilian victim</t>
        </is>
      </c>
      <c r="D55" t="inlineStr">
        <is>
          <t/>
        </is>
      </c>
      <c r="E55" t="inlineStr">
        <is>
          <t/>
        </is>
      </c>
      <c r="F55" t="inlineStr">
        <is>
          <t/>
        </is>
      </c>
      <c r="G55" t="inlineStr">
        <is>
          <t/>
        </is>
      </c>
      <c r="H55" s="2" t="inlineStr">
        <is>
          <t>civilní oběť</t>
        </is>
      </c>
      <c r="I55" s="2" t="inlineStr">
        <is>
          <t>3</t>
        </is>
      </c>
      <c r="J55" s="2" t="inlineStr">
        <is>
          <t/>
        </is>
      </c>
      <c r="K55" t="inlineStr">
        <is>
          <t>civilista usmrcený nebo zraněný v důsledku &lt;a href="https://iate.europa.eu/entry/result/3627143/cs" target="_blank"&gt;vojenské akce&lt;/a&gt;</t>
        </is>
      </c>
      <c r="L55" s="2" t="inlineStr">
        <is>
          <t>civilt offer|
civilt tab</t>
        </is>
      </c>
      <c r="M55" s="2" t="inlineStr">
        <is>
          <t>3|
3</t>
        </is>
      </c>
      <c r="N55" s="2" t="inlineStr">
        <is>
          <t xml:space="preserve">|
</t>
        </is>
      </c>
      <c r="O55" t="inlineStr">
        <is>
          <t>person uden tilknytning til militæret, der bliver dræbt eller såret eller kommer til skade som følge af en militær aktion</t>
        </is>
      </c>
      <c r="P55" s="2" t="inlineStr">
        <is>
          <t>zivile Verluste</t>
        </is>
      </c>
      <c r="Q55" s="2" t="inlineStr">
        <is>
          <t>3</t>
        </is>
      </c>
      <c r="R55" s="2" t="inlineStr">
        <is>
          <t/>
        </is>
      </c>
      <c r="S55" t="inlineStr">
        <is>
          <t/>
        </is>
      </c>
      <c r="T55" s="2" t="inlineStr">
        <is>
          <t>απώλεια αμάχων</t>
        </is>
      </c>
      <c r="U55" s="2" t="inlineStr">
        <is>
          <t>3</t>
        </is>
      </c>
      <c r="V55" s="2" t="inlineStr">
        <is>
          <t/>
        </is>
      </c>
      <c r="W55" t="inlineStr">
        <is>
          <t>άτομο εκτός στρατιωτικού προσωπικού που σκοτώνεται ή τραυματίζεται ως αποτέλεσμα στρατιωτικών ενεργειών</t>
        </is>
      </c>
      <c r="X55" s="2" t="inlineStr">
        <is>
          <t>civilian casualty</t>
        </is>
      </c>
      <c r="Y55" s="2" t="inlineStr">
        <is>
          <t>3</t>
        </is>
      </c>
      <c r="Z55" s="2" t="inlineStr">
        <is>
          <t/>
        </is>
      </c>
      <c r="AA55" t="inlineStr">
        <is>
          <t>non-military individual who is killed, wounded or injured as a result of military action</t>
        </is>
      </c>
      <c r="AB55" s="2" t="inlineStr">
        <is>
          <t>baja civil|
víctima civil</t>
        </is>
      </c>
      <c r="AC55" s="2" t="inlineStr">
        <is>
          <t>3|
3</t>
        </is>
      </c>
      <c r="AD55" s="2" t="inlineStr">
        <is>
          <t xml:space="preserve">|
</t>
        </is>
      </c>
      <c r="AE55" t="inlineStr">
        <is>
          <t>Persona no perteneciente a fuerzas armadas, a fuerzas de mantenimiento de la paz ni a ningún tipo de grupo armado que resulta herida o muerta en una situación de guerra o conflicto armado.</t>
        </is>
      </c>
      <c r="AF55" s="2" t="inlineStr">
        <is>
          <t>tsiviilohver</t>
        </is>
      </c>
      <c r="AG55" s="2" t="inlineStr">
        <is>
          <t>3</t>
        </is>
      </c>
      <c r="AH55" s="2" t="inlineStr">
        <is>
          <t/>
        </is>
      </c>
      <c r="AI55" t="inlineStr">
        <is>
          <t>tsiviilisik, kes on lahingutegevuse tagajärjel tapetud, saanud haavata või vigastada</t>
        </is>
      </c>
      <c r="AJ55" s="2" t="inlineStr">
        <is>
          <t>siviiliuhri</t>
        </is>
      </c>
      <c r="AK55" s="2" t="inlineStr">
        <is>
          <t>3</t>
        </is>
      </c>
      <c r="AL55" s="2" t="inlineStr">
        <is>
          <t/>
        </is>
      </c>
      <c r="AM55" t="inlineStr">
        <is>
          <t/>
        </is>
      </c>
      <c r="AN55" s="2" t="inlineStr">
        <is>
          <t>victime civile|
pertes civiles</t>
        </is>
      </c>
      <c r="AO55" s="2" t="inlineStr">
        <is>
          <t>3|
3</t>
        </is>
      </c>
      <c r="AP55" s="2" t="inlineStr">
        <is>
          <t xml:space="preserve">|
</t>
        </is>
      </c>
      <c r="AQ55" t="inlineStr">
        <is>
          <t>civil tué ou blessé lors d'une intervention militaire</t>
        </is>
      </c>
      <c r="AR55" t="inlineStr">
        <is>
          <t/>
        </is>
      </c>
      <c r="AS55" t="inlineStr">
        <is>
          <t/>
        </is>
      </c>
      <c r="AT55" t="inlineStr">
        <is>
          <t/>
        </is>
      </c>
      <c r="AU55" t="inlineStr">
        <is>
          <t/>
        </is>
      </c>
      <c r="AV55" s="2" t="inlineStr">
        <is>
          <t>civilna žrtva</t>
        </is>
      </c>
      <c r="AW55" s="2" t="inlineStr">
        <is>
          <t>3</t>
        </is>
      </c>
      <c r="AX55" s="2" t="inlineStr">
        <is>
          <t/>
        </is>
      </c>
      <c r="AY55" t="inlineStr">
        <is>
          <t/>
        </is>
      </c>
      <c r="AZ55" t="inlineStr">
        <is>
          <t/>
        </is>
      </c>
      <c r="BA55" t="inlineStr">
        <is>
          <t/>
        </is>
      </c>
      <c r="BB55" t="inlineStr">
        <is>
          <t/>
        </is>
      </c>
      <c r="BC55" t="inlineStr">
        <is>
          <t/>
        </is>
      </c>
      <c r="BD55" s="2" t="inlineStr">
        <is>
          <t>vittima civile</t>
        </is>
      </c>
      <c r="BE55" s="2" t="inlineStr">
        <is>
          <t>3</t>
        </is>
      </c>
      <c r="BF55" s="2" t="inlineStr">
        <is>
          <t/>
        </is>
      </c>
      <c r="BG55" t="inlineStr">
        <is>
          <t>cittadino non
militare ferito o ucciso in un conflitto armato</t>
        </is>
      </c>
      <c r="BH55" s="2" t="inlineStr">
        <is>
          <t>žuvęs ar sužeistas civilis</t>
        </is>
      </c>
      <c r="BI55" s="2" t="inlineStr">
        <is>
          <t>2</t>
        </is>
      </c>
      <c r="BJ55" s="2" t="inlineStr">
        <is>
          <t/>
        </is>
      </c>
      <c r="BK55" t="inlineStr">
        <is>
          <t/>
        </is>
      </c>
      <c r="BL55" s="2" t="inlineStr">
        <is>
          <t>civiliedzīvotāju upuri</t>
        </is>
      </c>
      <c r="BM55" s="2" t="inlineStr">
        <is>
          <t>2</t>
        </is>
      </c>
      <c r="BN55" s="2" t="inlineStr">
        <is>
          <t/>
        </is>
      </c>
      <c r="BO55" t="inlineStr">
        <is>
          <t>militāras darbības rezultātā bojā gājuši vai ievainoti cilvēki, kas nav militārpersonas</t>
        </is>
      </c>
      <c r="BP55" s="2" t="inlineStr">
        <is>
          <t>vittma ċivili</t>
        </is>
      </c>
      <c r="BQ55" s="2" t="inlineStr">
        <is>
          <t>3</t>
        </is>
      </c>
      <c r="BR55" s="2" t="inlineStr">
        <is>
          <t/>
        </is>
      </c>
      <c r="BS55" t="inlineStr">
        <is>
          <t>individwu li mhux membru tal-persunal militari li jinqatel jew jindarab b'riżultat ta' azzjoni militari</t>
        </is>
      </c>
      <c r="BT55" s="2" t="inlineStr">
        <is>
          <t>burgerlijk slachtoffer|
burgerslachtoffer</t>
        </is>
      </c>
      <c r="BU55" s="2" t="inlineStr">
        <is>
          <t>2|
3</t>
        </is>
      </c>
      <c r="BV55" s="2" t="inlineStr">
        <is>
          <t xml:space="preserve">|
</t>
        </is>
      </c>
      <c r="BW55" t="inlineStr">
        <is>
          <t>burger die gedood of verwond wordt door een militaire actie</t>
        </is>
      </c>
      <c r="BX55" s="2" t="inlineStr">
        <is>
          <t>ofiara cywilna</t>
        </is>
      </c>
      <c r="BY55" s="2" t="inlineStr">
        <is>
          <t>3</t>
        </is>
      </c>
      <c r="BZ55" s="2" t="inlineStr">
        <is>
          <t/>
        </is>
      </c>
      <c r="CA55" t="inlineStr">
        <is>
          <t>osoba zabita lub ranna w wyniku działań wojskowych, niebędąca członkiem personelu wojskowego</t>
        </is>
      </c>
      <c r="CB55" s="2" t="inlineStr">
        <is>
          <t>vítima civil</t>
        </is>
      </c>
      <c r="CC55" s="2" t="inlineStr">
        <is>
          <t>3</t>
        </is>
      </c>
      <c r="CD55" s="2" t="inlineStr">
        <is>
          <t/>
        </is>
      </c>
      <c r="CE55" t="inlineStr">
        <is>
          <t/>
        </is>
      </c>
      <c r="CF55" s="2" t="inlineStr">
        <is>
          <t>victimă civilă</t>
        </is>
      </c>
      <c r="CG55" s="2" t="inlineStr">
        <is>
          <t>3</t>
        </is>
      </c>
      <c r="CH55" s="2" t="inlineStr">
        <is>
          <t/>
        </is>
      </c>
      <c r="CI55" t="inlineStr">
        <is>
          <t/>
        </is>
      </c>
      <c r="CJ55" s="2" t="inlineStr">
        <is>
          <t>civilná obeť</t>
        </is>
      </c>
      <c r="CK55" s="2" t="inlineStr">
        <is>
          <t>3</t>
        </is>
      </c>
      <c r="CL55" s="2" t="inlineStr">
        <is>
          <t/>
        </is>
      </c>
      <c r="CM55" t="inlineStr">
        <is>
          <t>civilná osoba zabitá alebo zranená osobou, ktorá nie je civilom, ako sú napríklad príslušníci orgánov presadzovania práva, ozborejných síl, povstaleckých ozborejných skupín alebo teroristi</t>
        </is>
      </c>
      <c r="CN55" s="2" t="inlineStr">
        <is>
          <t>civilna žrtev</t>
        </is>
      </c>
      <c r="CO55" s="2" t="inlineStr">
        <is>
          <t>3</t>
        </is>
      </c>
      <c r="CP55" s="2" t="inlineStr">
        <is>
          <t/>
        </is>
      </c>
      <c r="CQ55" t="inlineStr">
        <is>
          <t/>
        </is>
      </c>
      <c r="CR55" s="2" t="inlineStr">
        <is>
          <t>civila offer|
civila döda och skadade</t>
        </is>
      </c>
      <c r="CS55" s="2" t="inlineStr">
        <is>
          <t>3|
3</t>
        </is>
      </c>
      <c r="CT55" s="2" t="inlineStr">
        <is>
          <t xml:space="preserve">|
</t>
        </is>
      </c>
      <c r="CU55" t="inlineStr">
        <is>
          <t/>
        </is>
      </c>
    </row>
    <row r="56">
      <c r="A56" s="1" t="str">
        <f>HYPERLINK("https://iate.europa.eu/entry/result/3627105/all", "3627105")</f>
        <v>3627105</v>
      </c>
      <c r="B56" t="inlineStr">
        <is>
          <t>INTERNATIONAL RELATIONS;GEOGRAPHY</t>
        </is>
      </c>
      <c r="C56" t="inlineStr">
        <is>
          <t>INTERNATIONAL RELATIONS|international balance|international conflict;GEOGRAPHY|Europe|Eastern Europe|Ukraine</t>
        </is>
      </c>
      <c r="D56" s="2" t="inlineStr">
        <is>
          <t>ЛНР|
Луганска народна република</t>
        </is>
      </c>
      <c r="E56" s="2" t="inlineStr">
        <is>
          <t>3|
3</t>
        </is>
      </c>
      <c r="F56" s="2" t="inlineStr">
        <is>
          <t xml:space="preserve">|
</t>
        </is>
      </c>
      <c r="G56" t="inlineStr">
        <is>
          <t>сепаратистки регион в Луганска област, обявил се за независим от Украйна през 2014 г.</t>
        </is>
      </c>
      <c r="H56" s="2" t="inlineStr">
        <is>
          <t>Luhanská lidová republika</t>
        </is>
      </c>
      <c r="I56" s="2" t="inlineStr">
        <is>
          <t>3</t>
        </is>
      </c>
      <c r="J56" s="2" t="inlineStr">
        <is>
          <t/>
        </is>
      </c>
      <c r="K56" t="inlineStr">
        <is>
          <t>separatistický region na území ukrajinské Luhanské oblasti, který není
pod kontrolou ukrajinských orgánů a v roce 2014 vyhlásil nezávislost</t>
        </is>
      </c>
      <c r="L56" s="2" t="inlineStr">
        <is>
          <t>Folkerepublikken Luhansk</t>
        </is>
      </c>
      <c r="M56" s="2" t="inlineStr">
        <is>
          <t>3</t>
        </is>
      </c>
      <c r="N56" s="2" t="inlineStr">
        <is>
          <t/>
        </is>
      </c>
      <c r="O56" t="inlineStr">
        <is>
          <t>udbryderregion beliggende i Luhansk oblast i det østlige Ukraine, som blev udråbt den 27. april 2014 af separatister</t>
        </is>
      </c>
      <c r="P56" s="2" t="inlineStr">
        <is>
          <t>Volksrepublik Luhansk</t>
        </is>
      </c>
      <c r="Q56" s="2" t="inlineStr">
        <is>
          <t>3</t>
        </is>
      </c>
      <c r="R56" s="2" t="inlineStr">
        <is>
          <t/>
        </is>
      </c>
      <c r="S56" t="inlineStr">
        <is>
          <t>separatistische
Region im Osten der Ukraine in Teilen des Oblasts Luhansk, die 2014 von einer
Gruppe von Separatisten ausgerufen wurde</t>
        </is>
      </c>
      <c r="T56" s="2" t="inlineStr">
        <is>
          <t>Λαϊκή Δημοκρατία του Λουχάνσκ</t>
        </is>
      </c>
      <c r="U56" s="2" t="inlineStr">
        <is>
          <t>3</t>
        </is>
      </c>
      <c r="V56" s="2" t="inlineStr">
        <is>
          <t/>
        </is>
      </c>
      <c r="W56" t="inlineStr">
        <is>
          <t>αποσχιστική περιοχή στην περιφέρεια (oblast) του Λουχάνσκ της ανατολικής Ουκρανίας που ανακήρυξε την ανεξαρτησία της το 2014</t>
        </is>
      </c>
      <c r="X56" s="2" t="inlineStr">
        <is>
          <t>Lugansk People's Republic|
LPR|
Luhansk People's Republic</t>
        </is>
      </c>
      <c r="Y56" s="2" t="inlineStr">
        <is>
          <t>2|
3|
3</t>
        </is>
      </c>
      <c r="Z56" s="2" t="inlineStr">
        <is>
          <t xml:space="preserve">deprecated|
|
</t>
        </is>
      </c>
      <c r="AA56" t="inlineStr">
        <is>
          <t>separatist region located in Luhansk oblast of eastern Ukraine that declared independence from Kyiv in 2014</t>
        </is>
      </c>
      <c r="AB56" s="2" t="inlineStr">
        <is>
          <t>República Popular de Luhansk|
RPL</t>
        </is>
      </c>
      <c r="AC56" s="2" t="inlineStr">
        <is>
          <t>3|
3</t>
        </is>
      </c>
      <c r="AD56" s="2" t="inlineStr">
        <is>
          <t xml:space="preserve">|
</t>
        </is>
      </c>
      <c r="AE56" t="inlineStr">
        <is>
          <t>Región separatista situada en la provincia de &lt;a href="https://iate.europa.eu/entry/result/3562880/es" target="_blank"&gt;Luhansk&lt;/a&gt;, en el este de Ucrania, autoproclamada independiente en 2014.</t>
        </is>
      </c>
      <c r="AF56" s="2" t="inlineStr">
        <is>
          <t>Luhanski Rahvavabariik|
Luganski Rahvavabariik|
LRV</t>
        </is>
      </c>
      <c r="AG56" s="2" t="inlineStr">
        <is>
          <t>3|
3|
3</t>
        </is>
      </c>
      <c r="AH56" s="2" t="inlineStr">
        <is>
          <t xml:space="preserve">|
|
</t>
        </is>
      </c>
      <c r="AI56" t="inlineStr">
        <is>
          <t>Ida-Ukrainas Luhanski oblastis 27. aprillil 2014 väljakuulutatud isehakanud separatistlik riik</t>
        </is>
      </c>
      <c r="AJ56" s="2" t="inlineStr">
        <is>
          <t>Luhanskin kansantasavalta</t>
        </is>
      </c>
      <c r="AK56" s="2" t="inlineStr">
        <is>
          <t>3</t>
        </is>
      </c>
      <c r="AL56" s="2" t="inlineStr">
        <is>
          <t/>
        </is>
      </c>
      <c r="AM56" t="inlineStr">
        <is>
          <t>vuonna 2014 yksipuolisesti itsenäiseksi valtioksi julistautunut separatistialue itäisen Ukrainan Luhanskin alueella</t>
        </is>
      </c>
      <c r="AN56" s="2" t="inlineStr">
        <is>
          <t>République populaire de Louhansk|
RPL</t>
        </is>
      </c>
      <c r="AO56" s="2" t="inlineStr">
        <is>
          <t>3|
3</t>
        </is>
      </c>
      <c r="AP56" s="2" t="inlineStr">
        <is>
          <t xml:space="preserve">|
</t>
        </is>
      </c>
      <c r="AQ56" t="inlineStr">
        <is>
          <t>région séparatiste située dans l'oblast de &lt;a href="https://iate.europa.eu/entry/result/3562880/fr" target="_blank"&gt;Louhansk&lt;/a&gt; dans la région du Donbass dans l'est de l'Ukraine, qui s'est auto-proclamée indépendante (en 2014)</t>
        </is>
      </c>
      <c r="AR56" s="2" t="inlineStr">
        <is>
          <t>Daon-Phoblacht Luhansk</t>
        </is>
      </c>
      <c r="AS56" s="2" t="inlineStr">
        <is>
          <t>3</t>
        </is>
      </c>
      <c r="AT56" s="2" t="inlineStr">
        <is>
          <t>preferred</t>
        </is>
      </c>
      <c r="AU56" t="inlineStr">
        <is>
          <t/>
        </is>
      </c>
      <c r="AV56" s="2" t="inlineStr">
        <is>
          <t>Luhanska narodna republika</t>
        </is>
      </c>
      <c r="AW56" s="2" t="inlineStr">
        <is>
          <t>3</t>
        </is>
      </c>
      <c r="AX56" s="2" t="inlineStr">
        <is>
          <t/>
        </is>
      </c>
      <c r="AY56" t="inlineStr">
        <is>
          <t>separatistička regija u istočnoj Ukrajini koja je 2014. proglasila neovisnost od Kijiva</t>
        </is>
      </c>
      <c r="AZ56" s="2" t="inlineStr">
        <is>
          <t>Luhanszki Népköztársaság|
LNK</t>
        </is>
      </c>
      <c r="BA56" s="2" t="inlineStr">
        <is>
          <t>3|
3</t>
        </is>
      </c>
      <c r="BB56" s="2" t="inlineStr">
        <is>
          <t xml:space="preserve">|
</t>
        </is>
      </c>
      <c r="BC56" t="inlineStr">
        <is>
          <t>(2014-ben) önmagát kikiáltó szakadár állam az
Ukrajna Donyec-medencei régiójában található Luhanszki területen</t>
        </is>
      </c>
      <c r="BD56" s="2" t="inlineStr">
        <is>
          <t>Repubblica popolare di Luhansk</t>
        </is>
      </c>
      <c r="BE56" s="2" t="inlineStr">
        <is>
          <t>3</t>
        </is>
      </c>
      <c r="BF56" s="2" t="inlineStr">
        <is>
          <t/>
        </is>
      </c>
      <c r="BG56" t="inlineStr">
        <is>
          <t>regione separatista situata nell'oblast di Luhansk, regione del Donbass (Ucraina orientale) autoproclamatasi indipendente nel 2014</t>
        </is>
      </c>
      <c r="BH56" s="2" t="inlineStr">
        <is>
          <t>Luhansko liaudies respublika</t>
        </is>
      </c>
      <c r="BI56" s="2" t="inlineStr">
        <is>
          <t>3</t>
        </is>
      </c>
      <c r="BJ56" s="2" t="inlineStr">
        <is>
          <t/>
        </is>
      </c>
      <c r="BK56" t="inlineStr">
        <is>
          <t>separatistų paskelbta, nepripažinta pseudovalstybė (separatistinis regionas) rytų Ukrainoje</t>
        </is>
      </c>
      <c r="BL56" s="2" t="inlineStr">
        <is>
          <t>"Luhanskas Tautas Republika"</t>
        </is>
      </c>
      <c r="BM56" s="2" t="inlineStr">
        <is>
          <t>3</t>
        </is>
      </c>
      <c r="BN56" s="2" t="inlineStr">
        <is>
          <t/>
        </is>
      </c>
      <c r="BO56" t="inlineStr">
        <is>
          <t>pašpasludināta (2014. gadā) separātistiska teritorija, kas atrodas Luhanskas apgabalā Ukrainā</t>
        </is>
      </c>
      <c r="BP56" s="2" t="inlineStr">
        <is>
          <t>Repubblika tal-Poplu ta' Luhansk</t>
        </is>
      </c>
      <c r="BQ56" s="2" t="inlineStr">
        <is>
          <t>3</t>
        </is>
      </c>
      <c r="BR56" s="2" t="inlineStr">
        <is>
          <t/>
        </is>
      </c>
      <c r="BS56" t="inlineStr">
        <is>
          <t>reġjun separatist li jinsab fl-oblast ta' Luhansk fil-Lvant tal-Ukrajna, li ddikjara l-indipendenza minn Kiev fl-2014</t>
        </is>
      </c>
      <c r="BT56" s="2" t="inlineStr">
        <is>
          <t>Volksrepubliek Loehansk</t>
        </is>
      </c>
      <c r="BU56" s="2" t="inlineStr">
        <is>
          <t>3</t>
        </is>
      </c>
      <c r="BV56" s="2" t="inlineStr">
        <is>
          <t/>
        </is>
      </c>
      <c r="BW56" t="inlineStr">
        <is>
          <t>separatistische regio en zelfverklaarde republiek (sinds 2014) in de oblast Loehansk in de Donbas in Oost-Oekraïne</t>
        </is>
      </c>
      <c r="BX56" s="2" t="inlineStr">
        <is>
          <t>Ługańska Republika Ludowa|
ŁRL</t>
        </is>
      </c>
      <c r="BY56" s="2" t="inlineStr">
        <is>
          <t>3|
3</t>
        </is>
      </c>
      <c r="BZ56" s="2" t="inlineStr">
        <is>
          <t xml:space="preserve">|
</t>
        </is>
      </c>
      <c r="CA56" t="inlineStr">
        <is>
          <t>samozwańcze państwo częściowo uznane, istniejące na terenie części obwodu ługańskiego Ukrainy</t>
        </is>
      </c>
      <c r="CB56" s="2" t="inlineStr">
        <is>
          <t>República Popular de Luhansk</t>
        </is>
      </c>
      <c r="CC56" s="2" t="inlineStr">
        <is>
          <t>3</t>
        </is>
      </c>
      <c r="CD56" s="2" t="inlineStr">
        <is>
          <t/>
        </is>
      </c>
      <c r="CE56" t="inlineStr">
        <is>
          <t>Território localizado na província de Luhansk, na região de &lt;a href="https://iate.europa.eu/entry/result/3557147/pt" target="_blank"&gt;Donbass&lt;/a&gt; (extremo leste da Ucrânia), que declarou independência de &lt;a href="https://iate.europa.eu/entry/result/924714/pt" target="_blank"&gt;Kiev&lt;/a&gt; em 2014, após a realização de um referendo.</t>
        </is>
      </c>
      <c r="CF56" s="2" t="inlineStr">
        <is>
          <t>Republica Populară Luhansk|
RPL</t>
        </is>
      </c>
      <c r="CG56" s="2" t="inlineStr">
        <is>
          <t>3|
3</t>
        </is>
      </c>
      <c r="CH56" s="2" t="inlineStr">
        <is>
          <t xml:space="preserve">|
</t>
        </is>
      </c>
      <c r="CI56" t="inlineStr">
        <is>
          <t>regiune separatistă situată în oblastul &lt;a href="https://iate.europa.eu/entry/result/3562880/ro" target="_blank"&gt;Luhansk&lt;/a&gt; din estul Ucrainei, care s-a autoproclamat independentă în 2014</t>
        </is>
      </c>
      <c r="CJ56" s="2" t="inlineStr">
        <is>
          <t>Luhanská ľudová republika</t>
        </is>
      </c>
      <c r="CK56" s="2" t="inlineStr">
        <is>
          <t>3</t>
        </is>
      </c>
      <c r="CL56" s="2" t="inlineStr">
        <is>
          <t/>
        </is>
      </c>
      <c r="CM56" t="inlineStr">
        <is>
          <t>separatistická oblasť, ktorá sa nachádza vo východoukrajinskom regióne Luhanská oblasť a ktorá v roku 2014 vyhlásila nezávislosť od Kyjeva</t>
        </is>
      </c>
      <c r="CN56" s="2" t="inlineStr">
        <is>
          <t>LPR|
Ljudska republika Lugansk</t>
        </is>
      </c>
      <c r="CO56" s="2" t="inlineStr">
        <is>
          <t>3|
3</t>
        </is>
      </c>
      <c r="CP56" s="2" t="inlineStr">
        <is>
          <t xml:space="preserve">|
</t>
        </is>
      </c>
      <c r="CQ56" t="inlineStr">
        <is>
          <t/>
        </is>
      </c>
      <c r="CR56" s="2" t="inlineStr">
        <is>
          <t>Folkrepubliken Luhansk</t>
        </is>
      </c>
      <c r="CS56" s="2" t="inlineStr">
        <is>
          <t>3</t>
        </is>
      </c>
      <c r="CT56" s="2" t="inlineStr">
        <is>
          <t/>
        </is>
      </c>
      <c r="CU56" t="inlineStr">
        <is>
          <t>Utbrytarregion i koldistriktet Donbass i östra Ukraina som av separatisterna utropades till folkrepublik 2014.</t>
        </is>
      </c>
    </row>
    <row r="57">
      <c r="A57" s="1" t="str">
        <f>HYPERLINK("https://iate.europa.eu/entry/result/3627163/all", "3627163")</f>
        <v>3627163</v>
      </c>
      <c r="B57" t="inlineStr">
        <is>
          <t>LAW;INTERNATIONAL RELATIONS</t>
        </is>
      </c>
      <c r="C57" t="inlineStr">
        <is>
          <t>LAW|international law;INTERNATIONAL RELATIONS</t>
        </is>
      </c>
      <c r="D57" s="2" t="inlineStr">
        <is>
          <t>задължения съгласно международното право</t>
        </is>
      </c>
      <c r="E57" s="2" t="inlineStr">
        <is>
          <t>3</t>
        </is>
      </c>
      <c r="F57" s="2" t="inlineStr">
        <is>
          <t/>
        </is>
      </c>
      <c r="G57" t="inlineStr">
        <is>
          <t/>
        </is>
      </c>
      <c r="H57" s="2" t="inlineStr">
        <is>
          <t>mezinárodněprávní závazky|
mezinárodní závazky|
závazky vyplývajících mezinárodního práva</t>
        </is>
      </c>
      <c r="I57" s="2" t="inlineStr">
        <is>
          <t>3|
3|
3</t>
        </is>
      </c>
      <c r="J57" s="2" t="inlineStr">
        <is>
          <t xml:space="preserve">|
|
</t>
        </is>
      </c>
      <c r="K57" t="inlineStr">
        <is>
          <t>právní
závazky, jejichž porušení má za následek odpovědnost České republiky jako
smluvní strany</t>
        </is>
      </c>
      <c r="L57" s="2" t="inlineStr">
        <is>
          <t>forpligtelse i henhold til folkeretten</t>
        </is>
      </c>
      <c r="M57" s="2" t="inlineStr">
        <is>
          <t>3</t>
        </is>
      </c>
      <c r="N57" s="2" t="inlineStr">
        <is>
          <t/>
        </is>
      </c>
      <c r="O57" t="inlineStr">
        <is>
          <t>pligt, der påhviler en stat i henhold til folkeretten, især i henhold til multilaterale retlige instrumenter, som den pågældende stat har underskrevet</t>
        </is>
      </c>
      <c r="P57" s="2" t="inlineStr">
        <is>
          <t>internationale Verpflichtung|
internationale Rechtsverpflichtung|
völkerrechtliche Verpflichtung</t>
        </is>
      </c>
      <c r="Q57" s="2" t="inlineStr">
        <is>
          <t>3|
3|
3</t>
        </is>
      </c>
      <c r="R57" s="2" t="inlineStr">
        <is>
          <t xml:space="preserve">|
|
</t>
        </is>
      </c>
      <c r="S57" t="inlineStr">
        <is>
          <t>Verpflichtung
eines Staates nach dem Völkerrecht, insbesondere im Rahmen bilateraler oder
multilateraler Rechtsinstrumente, deren Vertragspartei der Staat ist</t>
        </is>
      </c>
      <c r="T57" s="2" t="inlineStr">
        <is>
          <t>υποχρέωση βάσει του διεθνούς δικαίου|
διεθνής νομική υποχρέωση|
διεθνής υποχρέωση</t>
        </is>
      </c>
      <c r="U57" s="2" t="inlineStr">
        <is>
          <t>3|
3|
3</t>
        </is>
      </c>
      <c r="V57" s="2" t="inlineStr">
        <is>
          <t xml:space="preserve">|
|
</t>
        </is>
      </c>
      <c r="W57" t="inlineStr">
        <is>
          <t/>
        </is>
      </c>
      <c r="X57" s="2" t="inlineStr">
        <is>
          <t>international obligation|
international legal obligation|
obligation under international law</t>
        </is>
      </c>
      <c r="Y57" s="2" t="inlineStr">
        <is>
          <t>3|
3|
1</t>
        </is>
      </c>
      <c r="Z57" s="2" t="inlineStr">
        <is>
          <t xml:space="preserve">|
|
</t>
        </is>
      </c>
      <c r="AA57" t="inlineStr">
        <is>
          <t>duty incumbent on a State by virtue of international law, in particular under multilateral legal instruments to which the State in question is a signatory</t>
        </is>
      </c>
      <c r="AB57" s="2" t="inlineStr">
        <is>
          <t>obligación derivada del Derecho internacional|
obligación internacional</t>
        </is>
      </c>
      <c r="AC57" s="2" t="inlineStr">
        <is>
          <t>3|
3</t>
        </is>
      </c>
      <c r="AD57" s="2" t="inlineStr">
        <is>
          <t xml:space="preserve">|
</t>
        </is>
      </c>
      <c r="AE57" t="inlineStr">
        <is>
          <t/>
        </is>
      </c>
      <c r="AF57" s="2" t="inlineStr">
        <is>
          <t>rahvusvaheline juriidiline kohustus|
rahvusvaheline kohustus|
rahvusvahelisest õigusest tulenev kohustus</t>
        </is>
      </c>
      <c r="AG57" s="2" t="inlineStr">
        <is>
          <t>3|
3|
3</t>
        </is>
      </c>
      <c r="AH57" s="2" t="inlineStr">
        <is>
          <t xml:space="preserve">|
|
</t>
        </is>
      </c>
      <c r="AI57" t="inlineStr">
        <is>
          <t>kohustus, mis tuleneb riigile rahvusvahelisest õigusest, eelkõige mitmepoolsetest õigusaktidest, millele riik on alla kirjutanud</t>
        </is>
      </c>
      <c r="AJ57" s="2" t="inlineStr">
        <is>
          <t>kansainvälisen oikeuden mukainen velvoite|
kansainvälinen velvoite</t>
        </is>
      </c>
      <c r="AK57" s="2" t="inlineStr">
        <is>
          <t>2|
3</t>
        </is>
      </c>
      <c r="AL57" s="2" t="inlineStr">
        <is>
          <t xml:space="preserve">|
</t>
        </is>
      </c>
      <c r="AM57" t="inlineStr">
        <is>
          <t/>
        </is>
      </c>
      <c r="AN57" s="2" t="inlineStr">
        <is>
          <t>obligation juridique internationale|
obligation internationale|
obligation en vertu du droit international</t>
        </is>
      </c>
      <c r="AO57" s="2" t="inlineStr">
        <is>
          <t>3|
3|
3</t>
        </is>
      </c>
      <c r="AP57" s="2" t="inlineStr">
        <is>
          <t xml:space="preserve">|
|
</t>
        </is>
      </c>
      <c r="AQ57" t="inlineStr">
        <is>
          <t>toute obligation ou ensemble d'obligations en vertu des règles du droit international qui régissent les relations entre les États et qui s'imposent à eux ainsi qu'à certains sujets de droit dérivés (p. ex. organisations internationales)</t>
        </is>
      </c>
      <c r="AR57" s="2" t="inlineStr">
        <is>
          <t>oibleagáid idirnáisiúnta|
oibleagáid dlí idirnáisiúnta</t>
        </is>
      </c>
      <c r="AS57" s="2" t="inlineStr">
        <is>
          <t>3|
3</t>
        </is>
      </c>
      <c r="AT57" s="2" t="inlineStr">
        <is>
          <t xml:space="preserve">|
</t>
        </is>
      </c>
      <c r="AU57" t="inlineStr">
        <is>
          <t/>
        </is>
      </c>
      <c r="AV57" s="2" t="inlineStr">
        <is>
          <t>međunarodna obveza|
međunarodna pravna obveza</t>
        </is>
      </c>
      <c r="AW57" s="2" t="inlineStr">
        <is>
          <t>3|
3</t>
        </is>
      </c>
      <c r="AX57" s="2" t="inlineStr">
        <is>
          <t xml:space="preserve">|
</t>
        </is>
      </c>
      <c r="AY57" t="inlineStr">
        <is>
          <t/>
        </is>
      </c>
      <c r="AZ57" s="2" t="inlineStr">
        <is>
          <t>nemzetközi jogi kötelezettség|
nemzetközi kötelezettség</t>
        </is>
      </c>
      <c r="BA57" s="2" t="inlineStr">
        <is>
          <t>3|
3</t>
        </is>
      </c>
      <c r="BB57" s="2" t="inlineStr">
        <is>
          <t xml:space="preserve">|
</t>
        </is>
      </c>
      <c r="BC57" t="inlineStr">
        <is>
          <t>egy adott államot a nemzetközi jog – és azon
belül mindenekelőtt a szóban forgó állam által aláírt többoldalú jogi eszközök – alapján terhelő
kötelesség</t>
        </is>
      </c>
      <c r="BD57" s="2" t="inlineStr">
        <is>
          <t>obbligo a norma del diritto internazionale|
obbligo internazionale</t>
        </is>
      </c>
      <c r="BE57" s="2" t="inlineStr">
        <is>
          <t>3|
3</t>
        </is>
      </c>
      <c r="BF57" s="2" t="inlineStr">
        <is>
          <t xml:space="preserve">|
</t>
        </is>
      </c>
      <c r="BG57" t="inlineStr">
        <is>
          <t>obbligo che incombe a uno Stato in forza del diritto internazionale, in particolare a norma di strumenti giuridici multilaterali di cui lo Stato in questione è firmatario</t>
        </is>
      </c>
      <c r="BH57" s="2" t="inlineStr">
        <is>
          <t>tarptautinis įsipareigojimas|
tarptautinis teisinis įsipareigojimas</t>
        </is>
      </c>
      <c r="BI57" s="2" t="inlineStr">
        <is>
          <t>3|
3</t>
        </is>
      </c>
      <c r="BJ57" s="2" t="inlineStr">
        <is>
          <t xml:space="preserve">|
</t>
        </is>
      </c>
      <c r="BK57" t="inlineStr">
        <is>
          <t>pareiga, kurią valstybė prisiima pagal tarptautinę teisę</t>
        </is>
      </c>
      <c r="BL57" s="2" t="inlineStr">
        <is>
          <t>starptautiskās juridiskās saistības|
starptautiskie pienākumi|
starptautiskās saistības|
saistības saskaņā ar starptautiskajām tiesībām</t>
        </is>
      </c>
      <c r="BM57" s="2" t="inlineStr">
        <is>
          <t>3|
3|
3|
3</t>
        </is>
      </c>
      <c r="BN57" s="2" t="inlineStr">
        <is>
          <t xml:space="preserve">|
|
|
</t>
        </is>
      </c>
      <c r="BO57" t="inlineStr">
        <is>
          <t>pienākumi vai saistības, kas attiecas uz valstīm saskaņā ar starptautisko tiesību normām, jo īpaši daudzpusējiem juridiskiem instrumentiem, kurus attiecīgā valsts ir parakstījusi</t>
        </is>
      </c>
      <c r="BP57" s="2" t="inlineStr">
        <is>
          <t>obbligu legali internazzjonali|
obbligu internazzjonali</t>
        </is>
      </c>
      <c r="BQ57" s="2" t="inlineStr">
        <is>
          <t>3|
3</t>
        </is>
      </c>
      <c r="BR57" s="2" t="inlineStr">
        <is>
          <t xml:space="preserve">|
</t>
        </is>
      </c>
      <c r="BS57" t="inlineStr">
        <is>
          <t>dmir inkombenti fuq Stat bis-saħħa tad-dritt internazzjonali, b'mod partikolari skont strumenti legali multilaterali li l-Istat inkwistjoni jkun firmatarju għalihom</t>
        </is>
      </c>
      <c r="BT57" s="2" t="inlineStr">
        <is>
          <t>internationaalrechtelijke verplichting|
verdragsrechtelijke verplichting|
internationale verplichting</t>
        </is>
      </c>
      <c r="BU57" s="2" t="inlineStr">
        <is>
          <t>3|
3|
3</t>
        </is>
      </c>
      <c r="BV57" s="2" t="inlineStr">
        <is>
          <t xml:space="preserve">|
|
</t>
        </is>
      </c>
      <c r="BW57" t="inlineStr">
        <is>
          <t>verplichting van een staat krachtens het internationaal recht en multilaterale rechtsinstrumenten die de staat in kwestie heeft ondertekend</t>
        </is>
      </c>
      <c r="BX57" s="2" t="inlineStr">
        <is>
          <t>zobowiązanie międzynarodowe|
zobowiązanie wynikające z prawa międzynarodowego</t>
        </is>
      </c>
      <c r="BY57" s="2" t="inlineStr">
        <is>
          <t>3|
3</t>
        </is>
      </c>
      <c r="BZ57" s="2" t="inlineStr">
        <is>
          <t xml:space="preserve">|
</t>
        </is>
      </c>
      <c r="CA57" t="inlineStr">
        <is>
          <t>zobowiązania obejmujące wszelkie umowy dwustronne (realizowane na
zasadzie wzajemności), zobowiązania oparte na porozumieniach wielostronnych czy też na
normach zwyczajowych, a także w szerszym sensie normy takie jak prawa
człowieka, ważne z punktu
widzenia całej społeczności międzynarodowej</t>
        </is>
      </c>
      <c r="CB57" s="2" t="inlineStr">
        <is>
          <t>obrigação por força do direito internacional</t>
        </is>
      </c>
      <c r="CC57" s="2" t="inlineStr">
        <is>
          <t>3</t>
        </is>
      </c>
      <c r="CD57" s="2" t="inlineStr">
        <is>
          <t/>
        </is>
      </c>
      <c r="CE57" t="inlineStr">
        <is>
          <t>Dever de um Estado consagrado no direito internacional, em especial ao abrigo de instrumentos jurídicos multilaterais de que esse Estado é signatário.</t>
        </is>
      </c>
      <c r="CF57" s="2" t="inlineStr">
        <is>
          <t>obligație internațională|
obligație juridică internațională|
obligație în temeiul dreptului internațional</t>
        </is>
      </c>
      <c r="CG57" s="2" t="inlineStr">
        <is>
          <t>3|
3|
3</t>
        </is>
      </c>
      <c r="CH57" s="2" t="inlineStr">
        <is>
          <t xml:space="preserve">|
|
</t>
        </is>
      </c>
      <c r="CI57" t="inlineStr">
        <is>
          <t/>
        </is>
      </c>
      <c r="CJ57" s="2" t="inlineStr">
        <is>
          <t>medzinárodnoprávny záväzok|
medzinárodný právny záväzok|
medzinárodný záväzok</t>
        </is>
      </c>
      <c r="CK57" s="2" t="inlineStr">
        <is>
          <t>3|
3|
3</t>
        </is>
      </c>
      <c r="CL57" s="2" t="inlineStr">
        <is>
          <t>|
|
preferred</t>
        </is>
      </c>
      <c r="CM57" t="inlineStr">
        <is>
          <t>záväzok vyplývajúci z &lt;a href="https://iate.europa.eu/entry/result/829047/sk" target="_blank"&gt;medzinárodného práva&lt;/a&gt;</t>
        </is>
      </c>
      <c r="CN57" s="2" t="inlineStr">
        <is>
          <t>mednarodna pravna obveznost|
mednarodna obveznost</t>
        </is>
      </c>
      <c r="CO57" s="2" t="inlineStr">
        <is>
          <t>3|
3</t>
        </is>
      </c>
      <c r="CP57" s="2" t="inlineStr">
        <is>
          <t xml:space="preserve">|
</t>
        </is>
      </c>
      <c r="CQ57" t="inlineStr">
        <is>
          <t/>
        </is>
      </c>
      <c r="CR57" s="2" t="inlineStr">
        <is>
          <t>skyldighet enligt internationell rätt|
internationell skyldighet</t>
        </is>
      </c>
      <c r="CS57" s="2" t="inlineStr">
        <is>
          <t>3|
3</t>
        </is>
      </c>
      <c r="CT57" s="2" t="inlineStr">
        <is>
          <t xml:space="preserve">|
</t>
        </is>
      </c>
      <c r="CU57" t="inlineStr">
        <is>
          <t/>
        </is>
      </c>
    </row>
    <row r="58">
      <c r="A58" s="1" t="str">
        <f>HYPERLINK("https://iate.europa.eu/entry/result/3627146/all", "3627146")</f>
        <v>3627146</v>
      </c>
      <c r="B58" t="inlineStr">
        <is>
          <t>INTERNATIONAL RELATIONS</t>
        </is>
      </c>
      <c r="C58" t="inlineStr">
        <is>
          <t>INTERNATIONAL RELATIONS|international balance|international conflict|war</t>
        </is>
      </c>
      <c r="D58" s="2" t="inlineStr">
        <is>
          <t>въоръжено формирование</t>
        </is>
      </c>
      <c r="E58" s="2" t="inlineStr">
        <is>
          <t>3</t>
        </is>
      </c>
      <c r="F58" s="2" t="inlineStr">
        <is>
          <t/>
        </is>
      </c>
      <c r="G58" t="inlineStr">
        <is>
          <t>войски, кораби, летателни апарати и други военни средства, действащи заедно под общо
командване, които може да са под държавно управление или не, напр. бунтовнически сили, местна съпротива и под.</t>
        </is>
      </c>
      <c r="H58" s="2" t="inlineStr">
        <is>
          <t>ozbrojená formace</t>
        </is>
      </c>
      <c r="I58" s="2" t="inlineStr">
        <is>
          <t>3</t>
        </is>
      </c>
      <c r="J58" s="2" t="inlineStr">
        <is>
          <t/>
        </is>
      </c>
      <c r="K58" t="inlineStr">
        <is>
          <t>vojenské uskupení,
které může být formální či neformální a vykazuje určitou míru organizace. Může
se jednat o nestátní ozbrojené aktéry, jako jsou povstalci, domobrana či dobrovolnické
jednotky, nebo o provládní paravojenské skupiny jednající v zájmu své vlastní či cizí vlády (dobrovolníci, žoldnéři, členové soukromých vojenských
společností)</t>
        </is>
      </c>
      <c r="L58" s="2" t="inlineStr">
        <is>
          <t>væbnet gruppering</t>
        </is>
      </c>
      <c r="M58" s="2" t="inlineStr">
        <is>
          <t>3</t>
        </is>
      </c>
      <c r="N58" s="2" t="inlineStr">
        <is>
          <t/>
        </is>
      </c>
      <c r="O58" t="inlineStr">
        <is>
          <t>militær gruppering, der kan være lovlig eller ulovlig, og som kan repræsentere statslige eller ikkestatslige aktører såsom militser eller oprørere</t>
        </is>
      </c>
      <c r="P58" s="2" t="inlineStr">
        <is>
          <t>bewaffnete Gruppierung|
bewaffneter Verband</t>
        </is>
      </c>
      <c r="Q58" s="2" t="inlineStr">
        <is>
          <t>3|
3</t>
        </is>
      </c>
      <c r="R58" s="2" t="inlineStr">
        <is>
          <t xml:space="preserve">|
</t>
        </is>
      </c>
      <c r="S58" t="inlineStr">
        <is>
          <t>militärische
Formation, die legal oder illegal sein kann und staatliche oder nichtstaatliche
Akteure wie Milizen oder Aufständische vertreten kann</t>
        </is>
      </c>
      <c r="T58" s="2" t="inlineStr">
        <is>
          <t>ένοπλος σχηματισμός</t>
        </is>
      </c>
      <c r="U58" s="2" t="inlineStr">
        <is>
          <t>3</t>
        </is>
      </c>
      <c r="V58" s="2" t="inlineStr">
        <is>
          <t/>
        </is>
      </c>
      <c r="W58" t="inlineStr">
        <is>
          <t/>
        </is>
      </c>
      <c r="X58" s="2" t="inlineStr">
        <is>
          <t>armed formation</t>
        </is>
      </c>
      <c r="Y58" s="2" t="inlineStr">
        <is>
          <t>3</t>
        </is>
      </c>
      <c r="Z58" s="2" t="inlineStr">
        <is>
          <t/>
        </is>
      </c>
      <c r="AA58" t="inlineStr">
        <is>
          <t>military grouping that may take legal or illegal form, and may represent State actors or non-State actors, such a militia or insurgents</t>
        </is>
      </c>
      <c r="AB58" s="2" t="inlineStr">
        <is>
          <t>formación armada</t>
        </is>
      </c>
      <c r="AC58" s="2" t="inlineStr">
        <is>
          <t>3</t>
        </is>
      </c>
      <c r="AD58" s="2" t="inlineStr">
        <is>
          <t/>
        </is>
      </c>
      <c r="AE58" t="inlineStr">
        <is>
          <t>Grupo de personas armadas, no pertenecientes a las fuerzas armadas de un país pero sujetas a disciplina militar y adiestradas para combatir, que intervienen en un conflicto.</t>
        </is>
      </c>
      <c r="AF58" s="2" t="inlineStr">
        <is>
          <t>relvastatud formeering|
relvastatud rühmitus</t>
        </is>
      </c>
      <c r="AG58" s="2" t="inlineStr">
        <is>
          <t>3|
3</t>
        </is>
      </c>
      <c r="AH58" s="2" t="inlineStr">
        <is>
          <t xml:space="preserve">|
</t>
        </is>
      </c>
      <c r="AI58" t="inlineStr">
        <is>
          <t>seaduslik või ebaseaduslik sõjaväeline rühmitus, mis võib esindada riiklikke või valitsusväliseid osalejaid</t>
        </is>
      </c>
      <c r="AJ58" s="2" t="inlineStr">
        <is>
          <t>aseellinen ryhmä</t>
        </is>
      </c>
      <c r="AK58" s="2" t="inlineStr">
        <is>
          <t>3</t>
        </is>
      </c>
      <c r="AL58" s="2" t="inlineStr">
        <is>
          <t/>
        </is>
      </c>
      <c r="AM58" t="inlineStr">
        <is>
          <t/>
        </is>
      </c>
      <c r="AN58" s="2" t="inlineStr">
        <is>
          <t>formation armée</t>
        </is>
      </c>
      <c r="AO58" s="2" t="inlineStr">
        <is>
          <t>3</t>
        </is>
      </c>
      <c r="AP58" s="2" t="inlineStr">
        <is>
          <t/>
        </is>
      </c>
      <c r="AQ58" t="inlineStr">
        <is>
          <t>groupe armé faisant partie de forces gouvernementales ou non gouvernementales, pouvant aussi bien être légal qu'illégal</t>
        </is>
      </c>
      <c r="AR58" s="2" t="inlineStr">
        <is>
          <t>foirmíocht armtha</t>
        </is>
      </c>
      <c r="AS58" s="2" t="inlineStr">
        <is>
          <t>3</t>
        </is>
      </c>
      <c r="AT58" s="2" t="inlineStr">
        <is>
          <t/>
        </is>
      </c>
      <c r="AU58" t="inlineStr">
        <is>
          <t/>
        </is>
      </c>
      <c r="AV58" s="2" t="inlineStr">
        <is>
          <t>oružana skupina</t>
        </is>
      </c>
      <c r="AW58" s="2" t="inlineStr">
        <is>
          <t>3</t>
        </is>
      </c>
      <c r="AX58" s="2" t="inlineStr">
        <is>
          <t/>
        </is>
      </c>
      <c r="AY58" t="inlineStr">
        <is>
          <t/>
        </is>
      </c>
      <c r="AZ58" s="2" t="inlineStr">
        <is>
          <t>fegyveres alakulat</t>
        </is>
      </c>
      <c r="BA58" s="2" t="inlineStr">
        <is>
          <t>3</t>
        </is>
      </c>
      <c r="BB58" s="2" t="inlineStr">
        <is>
          <t/>
        </is>
      </c>
      <c r="BC58" t="inlineStr">
        <is>
          <t>katonai csoportosulás, amely legális vagy illegális formát ölthet, és állami vagy nem állami szereplőket, például milíciát vagy felkelőket képviselhet</t>
        </is>
      </c>
      <c r="BD58" s="2" t="inlineStr">
        <is>
          <t>formazione armata</t>
        </is>
      </c>
      <c r="BE58" s="2" t="inlineStr">
        <is>
          <t>3</t>
        </is>
      </c>
      <c r="BF58" s="2" t="inlineStr">
        <is>
          <t/>
        </is>
      </c>
      <c r="BG58" t="inlineStr">
        <is>
          <t>gruppo di uomini armati, sottoposti alla disciplina militare e addestrati
al combattimento, che si affiancano a popoli in lotta per la propria
indipendenza o a un esercito regolare senza essere inquadrati ufficialmente nei
suoi ranghi, godendo pertanto di una maggiore libertà di azione e svolgendo per
lo più attività di guerriglia</t>
        </is>
      </c>
      <c r="BH58" s="2" t="inlineStr">
        <is>
          <t>ginkluotas darinys</t>
        </is>
      </c>
      <c r="BI58" s="2" t="inlineStr">
        <is>
          <t>3</t>
        </is>
      </c>
      <c r="BJ58" s="2" t="inlineStr">
        <is>
          <t/>
        </is>
      </c>
      <c r="BK58" t="inlineStr">
        <is>
          <t>teisėta ar neteisėta karinė grupuotė, kuri gali atstovauti valstybiniams ar nevalstybiniams subjektams, pvz., nereguliari kariuomenė ar sukilėliai</t>
        </is>
      </c>
      <c r="BL58" s="2" t="inlineStr">
        <is>
          <t>bruņots veidojums|
bruņots grupējums</t>
        </is>
      </c>
      <c r="BM58" s="2" t="inlineStr">
        <is>
          <t>3|
3</t>
        </is>
      </c>
      <c r="BN58" s="2" t="inlineStr">
        <is>
          <t xml:space="preserve">|
</t>
        </is>
      </c>
      <c r="BO58" t="inlineStr">
        <is>
          <t>militārs grupējums, kas var būt legāls vai nelegāls un var sastāvēt no valsts vai nevalstiskiem aktoriem, piemēram, paramilitāri grupējumi, nemiernieki</t>
        </is>
      </c>
      <c r="BP58" s="2" t="inlineStr">
        <is>
          <t>formazzjoni armata</t>
        </is>
      </c>
      <c r="BQ58" s="2" t="inlineStr">
        <is>
          <t>3</t>
        </is>
      </c>
      <c r="BR58" s="2" t="inlineStr">
        <is>
          <t/>
        </is>
      </c>
      <c r="BS58" t="inlineStr">
        <is>
          <t>grupp ta' milizzja li jista' jkun legali jew illegali, u jista' jirrappreżenta atturi statali u mhux statali, bħal milizzja jew ribelli</t>
        </is>
      </c>
      <c r="BT58" s="2" t="inlineStr">
        <is>
          <t>gewapende formatie</t>
        </is>
      </c>
      <c r="BU58" s="2" t="inlineStr">
        <is>
          <t>3</t>
        </is>
      </c>
      <c r="BV58" s="2" t="inlineStr">
        <is>
          <t/>
        </is>
      </c>
      <c r="BW58" t="inlineStr">
        <is>
          <t>al dan niet legale en al dan niet door een staat erkende militaire groepering, zoals een (privé)militie, opstandelingen of paramilitaire organisatie</t>
        </is>
      </c>
      <c r="BX58" s="2" t="inlineStr">
        <is>
          <t>formacja zbrojna</t>
        </is>
      </c>
      <c r="BY58" s="2" t="inlineStr">
        <is>
          <t>3</t>
        </is>
      </c>
      <c r="BZ58" s="2" t="inlineStr">
        <is>
          <t/>
        </is>
      </c>
      <c r="CA58" t="inlineStr">
        <is>
          <t>w kontekście konfliktu ukraińsko-rosyjskiego: grupa paramilitarna, często nieoficjalna, prowadząca działania w regionie, którego roszczenia niepodległościowe są wspierane przez Rosję lub co do których Rosja rości sobie niepodległość</t>
        </is>
      </c>
      <c r="CB58" s="2" t="inlineStr">
        <is>
          <t>formação armada</t>
        </is>
      </c>
      <c r="CC58" s="2" t="inlineStr">
        <is>
          <t>3</t>
        </is>
      </c>
      <c r="CD58" s="2" t="inlineStr">
        <is>
          <t/>
        </is>
      </c>
      <c r="CE58" t="inlineStr">
        <is>
          <t>Agrupamento militar que pode ter natureza legal ou ilegal, atuar em nome de um Estado ou não, como milícias ou grupos de insurgentes.</t>
        </is>
      </c>
      <c r="CF58" s="2" t="inlineStr">
        <is>
          <t>formațiune armată</t>
        </is>
      </c>
      <c r="CG58" s="2" t="inlineStr">
        <is>
          <t>3</t>
        </is>
      </c>
      <c r="CH58" s="2" t="inlineStr">
        <is>
          <t/>
        </is>
      </c>
      <c r="CI58" t="inlineStr">
        <is>
          <t>grupare armată care poate fi legală sau ilegală și poate reprezenta actori statali sau nestatali</t>
        </is>
      </c>
      <c r="CJ58" s="2" t="inlineStr">
        <is>
          <t>ozbrojená formácia|
vojenská formácia</t>
        </is>
      </c>
      <c r="CK58" s="2" t="inlineStr">
        <is>
          <t>3|
3</t>
        </is>
      </c>
      <c r="CL58" s="2" t="inlineStr">
        <is>
          <t xml:space="preserve">|
</t>
        </is>
      </c>
      <c r="CM58" t="inlineStr">
        <is>
          <t/>
        </is>
      </c>
      <c r="CN58" s="2" t="inlineStr">
        <is>
          <t>oborožena formacija</t>
        </is>
      </c>
      <c r="CO58" s="2" t="inlineStr">
        <is>
          <t>3</t>
        </is>
      </c>
      <c r="CP58" s="2" t="inlineStr">
        <is>
          <t/>
        </is>
      </c>
      <c r="CQ58" t="inlineStr">
        <is>
          <t/>
        </is>
      </c>
      <c r="CR58" s="2" t="inlineStr">
        <is>
          <t>väpnad gruppering</t>
        </is>
      </c>
      <c r="CS58" s="2" t="inlineStr">
        <is>
          <t>3</t>
        </is>
      </c>
      <c r="CT58" s="2" t="inlineStr">
        <is>
          <t/>
        </is>
      </c>
      <c r="CU58" t="inlineStr">
        <is>
          <t/>
        </is>
      </c>
    </row>
    <row r="59">
      <c r="A59" s="1" t="str">
        <f>HYPERLINK("https://iate.europa.eu/entry/result/1089436/all", "1089436")</f>
        <v>1089436</v>
      </c>
      <c r="B59" t="inlineStr">
        <is>
          <t>TRANSPORT;LAW</t>
        </is>
      </c>
      <c r="C59" t="inlineStr">
        <is>
          <t>TRANSPORT|air and space transport|air transport;LAW</t>
        </is>
      </c>
      <c r="D59" t="inlineStr">
        <is>
          <t/>
        </is>
      </c>
      <c r="E59" t="inlineStr">
        <is>
          <t/>
        </is>
      </c>
      <c r="F59" t="inlineStr">
        <is>
          <t/>
        </is>
      </c>
      <c r="G59" t="inlineStr">
        <is>
          <t/>
        </is>
      </c>
      <c r="H59" s="2" t="inlineStr">
        <is>
          <t>zákaz přeletu</t>
        </is>
      </c>
      <c r="I59" s="2" t="inlineStr">
        <is>
          <t>3</t>
        </is>
      </c>
      <c r="J59" s="2" t="inlineStr">
        <is>
          <t/>
        </is>
      </c>
      <c r="K59" t="inlineStr">
        <is>
          <t>zákaz přelétávat území příslušného orgánu, který tento zákaz vydal</t>
        </is>
      </c>
      <c r="L59" t="inlineStr">
        <is>
          <t/>
        </is>
      </c>
      <c r="M59" t="inlineStr">
        <is>
          <t/>
        </is>
      </c>
      <c r="N59" t="inlineStr">
        <is>
          <t/>
        </is>
      </c>
      <c r="O59" t="inlineStr">
        <is>
          <t/>
        </is>
      </c>
      <c r="P59" s="2" t="inlineStr">
        <is>
          <t>Überflugverbot</t>
        </is>
      </c>
      <c r="Q59" s="2" t="inlineStr">
        <is>
          <t>3</t>
        </is>
      </c>
      <c r="R59" s="2" t="inlineStr">
        <is>
          <t/>
        </is>
      </c>
      <c r="S59" t="inlineStr">
        <is>
          <t/>
        </is>
      </c>
      <c r="T59" s="2" t="inlineStr">
        <is>
          <t>απαγόρευση υπερπτήσεων</t>
        </is>
      </c>
      <c r="U59" s="2" t="inlineStr">
        <is>
          <t>3</t>
        </is>
      </c>
      <c r="V59" s="2" t="inlineStr">
        <is>
          <t/>
        </is>
      </c>
      <c r="W59" t="inlineStr">
        <is>
          <t>απαγόρευση πτήσης πάνω από το έδαφος της αρχής που εκδίδει την απαγόρευση</t>
        </is>
      </c>
      <c r="X59" s="2" t="inlineStr">
        <is>
          <t>overflight ban|
overflight interdiction|
prohibition on the overflight|
ban on the overflight|
interdiction of overflights of aircraft</t>
        </is>
      </c>
      <c r="Y59" s="2" t="inlineStr">
        <is>
          <t>3|
1|
3|
3|
1</t>
        </is>
      </c>
      <c r="Z59" s="2" t="inlineStr">
        <is>
          <t xml:space="preserve">|
|
|
|
</t>
        </is>
      </c>
      <c r="AA59" t="inlineStr">
        <is>
          <t>interdiction of overflying the territory of the authority which issues the interdiction</t>
        </is>
      </c>
      <c r="AB59" t="inlineStr">
        <is>
          <t/>
        </is>
      </c>
      <c r="AC59" t="inlineStr">
        <is>
          <t/>
        </is>
      </c>
      <c r="AD59" t="inlineStr">
        <is>
          <t/>
        </is>
      </c>
      <c r="AE59" t="inlineStr">
        <is>
          <t/>
        </is>
      </c>
      <c r="AF59" t="inlineStr">
        <is>
          <t/>
        </is>
      </c>
      <c r="AG59" t="inlineStr">
        <is>
          <t/>
        </is>
      </c>
      <c r="AH59" t="inlineStr">
        <is>
          <t/>
        </is>
      </c>
      <c r="AI59" t="inlineStr">
        <is>
          <t/>
        </is>
      </c>
      <c r="AJ59" s="2" t="inlineStr">
        <is>
          <t>ylilentokielto|
lentokielto</t>
        </is>
      </c>
      <c r="AK59" s="2" t="inlineStr">
        <is>
          <t>2|
2</t>
        </is>
      </c>
      <c r="AL59" s="2" t="inlineStr">
        <is>
          <t xml:space="preserve">|
</t>
        </is>
      </c>
      <c r="AM59" t="inlineStr">
        <is>
          <t>ilma-aluksen laskeutumisen kieltäminen tietylle alueelle, alueelta lähtemisen kieltäminen tai alueen yli lentämisen kieltäminen</t>
        </is>
      </c>
      <c r="AN59" s="2" t="inlineStr">
        <is>
          <t>interdiction de survol</t>
        </is>
      </c>
      <c r="AO59" s="2" t="inlineStr">
        <is>
          <t>3</t>
        </is>
      </c>
      <c r="AP59" s="2" t="inlineStr">
        <is>
          <t/>
        </is>
      </c>
      <c r="AQ59" t="inlineStr">
        <is>
          <t/>
        </is>
      </c>
      <c r="AR59" t="inlineStr">
        <is>
          <t/>
        </is>
      </c>
      <c r="AS59" t="inlineStr">
        <is>
          <t/>
        </is>
      </c>
      <c r="AT59" t="inlineStr">
        <is>
          <t/>
        </is>
      </c>
      <c r="AU59" t="inlineStr">
        <is>
          <t/>
        </is>
      </c>
      <c r="AV59" t="inlineStr">
        <is>
          <t/>
        </is>
      </c>
      <c r="AW59" t="inlineStr">
        <is>
          <t/>
        </is>
      </c>
      <c r="AX59" t="inlineStr">
        <is>
          <t/>
        </is>
      </c>
      <c r="AY59" t="inlineStr">
        <is>
          <t/>
        </is>
      </c>
      <c r="AZ59" t="inlineStr">
        <is>
          <t/>
        </is>
      </c>
      <c r="BA59" t="inlineStr">
        <is>
          <t/>
        </is>
      </c>
      <c r="BB59" t="inlineStr">
        <is>
          <t/>
        </is>
      </c>
      <c r="BC59" t="inlineStr">
        <is>
          <t/>
        </is>
      </c>
      <c r="BD59" t="inlineStr">
        <is>
          <t/>
        </is>
      </c>
      <c r="BE59" t="inlineStr">
        <is>
          <t/>
        </is>
      </c>
      <c r="BF59" t="inlineStr">
        <is>
          <t/>
        </is>
      </c>
      <c r="BG59" t="inlineStr">
        <is>
          <t/>
        </is>
      </c>
      <c r="BH59" s="2" t="inlineStr">
        <is>
          <t>draudimas skristi virš teritorijos|
draudimas naudotis oro erdve</t>
        </is>
      </c>
      <c r="BI59" s="2" t="inlineStr">
        <is>
          <t>3|
3</t>
        </is>
      </c>
      <c r="BJ59" s="2" t="inlineStr">
        <is>
          <t xml:space="preserve">|
</t>
        </is>
      </c>
      <c r="BK59" t="inlineStr">
        <is>
          <t/>
        </is>
      </c>
      <c r="BL59" t="inlineStr">
        <is>
          <t/>
        </is>
      </c>
      <c r="BM59" t="inlineStr">
        <is>
          <t/>
        </is>
      </c>
      <c r="BN59" t="inlineStr">
        <is>
          <t/>
        </is>
      </c>
      <c r="BO59" t="inlineStr">
        <is>
          <t/>
        </is>
      </c>
      <c r="BP59" t="inlineStr">
        <is>
          <t/>
        </is>
      </c>
      <c r="BQ59" t="inlineStr">
        <is>
          <t/>
        </is>
      </c>
      <c r="BR59" t="inlineStr">
        <is>
          <t/>
        </is>
      </c>
      <c r="BS59" t="inlineStr">
        <is>
          <t/>
        </is>
      </c>
      <c r="BT59" s="2" t="inlineStr">
        <is>
          <t>overvliegverbod|
verbod op overvliegen</t>
        </is>
      </c>
      <c r="BU59" s="2" t="inlineStr">
        <is>
          <t>3|
3</t>
        </is>
      </c>
      <c r="BV59" s="2" t="inlineStr">
        <is>
          <t xml:space="preserve">|
</t>
        </is>
      </c>
      <c r="BW59" t="inlineStr">
        <is>
          <t>verbod op het overvliegen van het grondgebied van de overheid die het verbod uitvaardigt</t>
        </is>
      </c>
      <c r="BX59" s="2" t="inlineStr">
        <is>
          <t>zakaz przelotów</t>
        </is>
      </c>
      <c r="BY59" s="2" t="inlineStr">
        <is>
          <t>3</t>
        </is>
      </c>
      <c r="BZ59" s="2" t="inlineStr">
        <is>
          <t/>
        </is>
      </c>
      <c r="CA59" t="inlineStr">
        <is>
          <t/>
        </is>
      </c>
      <c r="CB59" s="2" t="inlineStr">
        <is>
          <t>proibição de sobrevoo</t>
        </is>
      </c>
      <c r="CC59" s="2" t="inlineStr">
        <is>
          <t>3</t>
        </is>
      </c>
      <c r="CD59" s="2" t="inlineStr">
        <is>
          <t/>
        </is>
      </c>
      <c r="CE59" t="inlineStr">
        <is>
          <t/>
        </is>
      </c>
      <c r="CF59" s="2" t="inlineStr">
        <is>
          <t>interdicție de survolare|
interdicție de survol</t>
        </is>
      </c>
      <c r="CG59" s="2" t="inlineStr">
        <is>
          <t>3|
3</t>
        </is>
      </c>
      <c r="CH59" s="2" t="inlineStr">
        <is>
          <t xml:space="preserve">|
</t>
        </is>
      </c>
      <c r="CI59" t="inlineStr">
        <is>
          <t/>
        </is>
      </c>
      <c r="CJ59" t="inlineStr">
        <is>
          <t/>
        </is>
      </c>
      <c r="CK59" t="inlineStr">
        <is>
          <t/>
        </is>
      </c>
      <c r="CL59" t="inlineStr">
        <is>
          <t/>
        </is>
      </c>
      <c r="CM59" t="inlineStr">
        <is>
          <t/>
        </is>
      </c>
      <c r="CN59" s="2" t="inlineStr">
        <is>
          <t>prepoved preletov</t>
        </is>
      </c>
      <c r="CO59" s="2" t="inlineStr">
        <is>
          <t>3</t>
        </is>
      </c>
      <c r="CP59" s="2" t="inlineStr">
        <is>
          <t/>
        </is>
      </c>
      <c r="CQ59" t="inlineStr">
        <is>
          <t/>
        </is>
      </c>
      <c r="CR59" t="inlineStr">
        <is>
          <t/>
        </is>
      </c>
      <c r="CS59" t="inlineStr">
        <is>
          <t/>
        </is>
      </c>
      <c r="CT59" t="inlineStr">
        <is>
          <t/>
        </is>
      </c>
      <c r="CU59" t="inlineStr">
        <is>
          <t/>
        </is>
      </c>
    </row>
    <row r="60">
      <c r="A60" s="1" t="str">
        <f>HYPERLINK("https://iate.europa.eu/entry/result/3627688/all", "3627688")</f>
        <v>3627688</v>
      </c>
      <c r="B60" t="inlineStr">
        <is>
          <t>INTERNATIONAL RELATIONS</t>
        </is>
      </c>
      <c r="C60" t="inlineStr">
        <is>
          <t>INTERNATIONAL RELATIONS|cooperation policy|humanitarian aid</t>
        </is>
      </c>
      <c r="D60" t="inlineStr">
        <is>
          <t/>
        </is>
      </c>
      <c r="E60" t="inlineStr">
        <is>
          <t/>
        </is>
      </c>
      <c r="F60" t="inlineStr">
        <is>
          <t/>
        </is>
      </c>
      <c r="G60" t="inlineStr">
        <is>
          <t/>
        </is>
      </c>
      <c r="H60" s="2" t="inlineStr">
        <is>
          <t>Stojíme za Ukrajinou</t>
        </is>
      </c>
      <c r="I60" s="2" t="inlineStr">
        <is>
          <t>3</t>
        </is>
      </c>
      <c r="J60" s="2" t="inlineStr">
        <is>
          <t/>
        </is>
      </c>
      <c r="K60" t="inlineStr">
        <is>
          <t>celosvětová kampaň zahájená Evropskou komisí a kanadskou vládou ve spolupráci s mezinárodní organizací Global Citizen na pokrytí potřeb osob vnitřně vysídlených válkou na Ukrajině a osob, jež před touto válkou prchají</t>
        </is>
      </c>
      <c r="L60" t="inlineStr">
        <is>
          <t/>
        </is>
      </c>
      <c r="M60" t="inlineStr">
        <is>
          <t/>
        </is>
      </c>
      <c r="N60" t="inlineStr">
        <is>
          <t/>
        </is>
      </c>
      <c r="O60" t="inlineStr">
        <is>
          <t/>
        </is>
      </c>
      <c r="P60" s="2" t="inlineStr">
        <is>
          <t>Stand Up For Ukraine</t>
        </is>
      </c>
      <c r="Q60" s="2" t="inlineStr">
        <is>
          <t>3</t>
        </is>
      </c>
      <c r="R60" s="2" t="inlineStr">
        <is>
          <t/>
        </is>
      </c>
      <c r="S60" t="inlineStr">
        <is>
          <t>weltweite Kampagne, die von Präsidentin von der Leyen und dem kanadischen Premierminister Justin Trudeau in Partnerschaft mit der internationalen Interessenvertretung Global Citizen gestartet wurde, um ukrainischen Binnenvertriebenen und Flüchtlingen zu helfen</t>
        </is>
      </c>
      <c r="T60" s="2" t="inlineStr">
        <is>
          <t>Stand Up For Ukraine (Υποστηρίζουμε την Ουκρανία)</t>
        </is>
      </c>
      <c r="U60" s="2" t="inlineStr">
        <is>
          <t>3</t>
        </is>
      </c>
      <c r="V60" s="2" t="inlineStr">
        <is>
          <t/>
        </is>
      </c>
      <c r="W60" t="inlineStr">
        <is>
          <t>παγκόσμια εκστρατεία που ξεκίνησαν η πρόεδρος κ. φον ντερ Λάιεν και ο πρωθυπουργός του Καναδά κ. Τζάστιν Tριντό, σε συνεργασία με τη διεθνή οργάνωση προάσπισης των συμφερόντων του πολίτη Global Citizen, με σκοπό τη στήριξη εσωτερικά εκτοπισμένων ατόμων και προσφύγων</t>
        </is>
      </c>
      <c r="X60" s="2" t="inlineStr">
        <is>
          <t>Stand Up For Ukraine</t>
        </is>
      </c>
      <c r="Y60" s="2" t="inlineStr">
        <is>
          <t>3</t>
        </is>
      </c>
      <c r="Z60" s="2" t="inlineStr">
        <is>
          <t/>
        </is>
      </c>
      <c r="AA60" t="inlineStr">
        <is>
          <t>global campaign launched by President von der Leyen and Prime Minister of Canada Justin Trudeau, in partnership with international advocacy organisation Global Citizen, to help cater for the needs of internally displaced people and of refugees</t>
        </is>
      </c>
      <c r="AB60" t="inlineStr">
        <is>
          <t/>
        </is>
      </c>
      <c r="AC60" t="inlineStr">
        <is>
          <t/>
        </is>
      </c>
      <c r="AD60" t="inlineStr">
        <is>
          <t/>
        </is>
      </c>
      <c r="AE60" t="inlineStr">
        <is>
          <t/>
        </is>
      </c>
      <c r="AF60" t="inlineStr">
        <is>
          <t/>
        </is>
      </c>
      <c r="AG60" t="inlineStr">
        <is>
          <t/>
        </is>
      </c>
      <c r="AH60" t="inlineStr">
        <is>
          <t/>
        </is>
      </c>
      <c r="AI60" t="inlineStr">
        <is>
          <t/>
        </is>
      </c>
      <c r="AJ60" s="2" t="inlineStr">
        <is>
          <t>Stand up for Ukraine -kampanja|
”Stand Up for Ukraine” -varainkeruutapahtuma</t>
        </is>
      </c>
      <c r="AK60" s="2" t="inlineStr">
        <is>
          <t>2|
2</t>
        </is>
      </c>
      <c r="AL60" s="2" t="inlineStr">
        <is>
          <t xml:space="preserve">|
</t>
        </is>
      </c>
      <c r="AM60" t="inlineStr">
        <is>
          <t/>
        </is>
      </c>
      <c r="AN60" s="2" t="inlineStr">
        <is>
          <t>Agir pour l'Ukraine</t>
        </is>
      </c>
      <c r="AO60" s="2" t="inlineStr">
        <is>
          <t>3</t>
        </is>
      </c>
      <c r="AP60" s="2" t="inlineStr">
        <is>
          <t/>
        </is>
      </c>
      <c r="AQ60" t="inlineStr">
        <is>
          <t>campagne organisée organisée par la présidente de la Commission européenne et le Premier ministre du Canada dans le but de mobiliser des contributions financières et d'autres types de soutien pour répondre aux besoins des personnes déplacées à l'intérieur de l'Ukraine et des réfugiés</t>
        </is>
      </c>
      <c r="AR60" t="inlineStr">
        <is>
          <t/>
        </is>
      </c>
      <c r="AS60" t="inlineStr">
        <is>
          <t/>
        </is>
      </c>
      <c r="AT60" t="inlineStr">
        <is>
          <t/>
        </is>
      </c>
      <c r="AU60" t="inlineStr">
        <is>
          <t/>
        </is>
      </c>
      <c r="AV60" t="inlineStr">
        <is>
          <t/>
        </is>
      </c>
      <c r="AW60" t="inlineStr">
        <is>
          <t/>
        </is>
      </c>
      <c r="AX60" t="inlineStr">
        <is>
          <t/>
        </is>
      </c>
      <c r="AY60" t="inlineStr">
        <is>
          <t/>
        </is>
      </c>
      <c r="AZ60" t="inlineStr">
        <is>
          <t/>
        </is>
      </c>
      <c r="BA60" t="inlineStr">
        <is>
          <t/>
        </is>
      </c>
      <c r="BB60" t="inlineStr">
        <is>
          <t/>
        </is>
      </c>
      <c r="BC60" t="inlineStr">
        <is>
          <t/>
        </is>
      </c>
      <c r="BD60" t="inlineStr">
        <is>
          <t/>
        </is>
      </c>
      <c r="BE60" t="inlineStr">
        <is>
          <t/>
        </is>
      </c>
      <c r="BF60" t="inlineStr">
        <is>
          <t/>
        </is>
      </c>
      <c r="BG60" t="inlineStr">
        <is>
          <t/>
        </is>
      </c>
      <c r="BH60" s="2" t="inlineStr">
        <is>
          <t>kampanija „Palaikykime Ukrainą“</t>
        </is>
      </c>
      <c r="BI60" s="2" t="inlineStr">
        <is>
          <t>3</t>
        </is>
      </c>
      <c r="BJ60" s="2" t="inlineStr">
        <is>
          <t/>
        </is>
      </c>
      <c r="BK60" t="inlineStr">
        <is>
          <t/>
        </is>
      </c>
      <c r="BL60" t="inlineStr">
        <is>
          <t/>
        </is>
      </c>
      <c r="BM60" t="inlineStr">
        <is>
          <t/>
        </is>
      </c>
      <c r="BN60" t="inlineStr">
        <is>
          <t/>
        </is>
      </c>
      <c r="BO60" t="inlineStr">
        <is>
          <t/>
        </is>
      </c>
      <c r="BP60" t="inlineStr">
        <is>
          <t/>
        </is>
      </c>
      <c r="BQ60" t="inlineStr">
        <is>
          <t/>
        </is>
      </c>
      <c r="BR60" t="inlineStr">
        <is>
          <t/>
        </is>
      </c>
      <c r="BS60" t="inlineStr">
        <is>
          <t/>
        </is>
      </c>
      <c r="BT60" t="inlineStr">
        <is>
          <t/>
        </is>
      </c>
      <c r="BU60" t="inlineStr">
        <is>
          <t/>
        </is>
      </c>
      <c r="BV60" t="inlineStr">
        <is>
          <t/>
        </is>
      </c>
      <c r="BW60" t="inlineStr">
        <is>
          <t/>
        </is>
      </c>
      <c r="BX60" s="2" t="inlineStr">
        <is>
          <t>Stand Up for Ukraine – Razem dla Ukrainy</t>
        </is>
      </c>
      <c r="BY60" s="2" t="inlineStr">
        <is>
          <t>3</t>
        </is>
      </c>
      <c r="BZ60" s="2" t="inlineStr">
        <is>
          <t/>
        </is>
      </c>
      <c r="CA60" t="inlineStr">
        <is>
          <t>globalna kampania mająca na celu pozyskanie funduszy i innych rodzajów wsparcia w celu zaspokojenia potrzeb osób wewnętrznie przesiedlonych w Ukrainie i uchodźców</t>
        </is>
      </c>
      <c r="CB60" s="2" t="inlineStr">
        <is>
          <t>Stand Up For Ukraine — em Defesa da Ucrânia</t>
        </is>
      </c>
      <c r="CC60" s="2" t="inlineStr">
        <is>
          <t>3</t>
        </is>
      </c>
      <c r="CD60" s="2" t="inlineStr">
        <is>
          <t/>
        </is>
      </c>
      <c r="CE60" t="inlineStr">
        <is>
          <t>Campanha mundial de angariação de fundos para os refugiados e as pessoas deslocadas internamente em resultado da invasão da Ucrânia pela Federação Russa.</t>
        </is>
      </c>
      <c r="CF60" s="2" t="inlineStr">
        <is>
          <t>Susținem Ucraina</t>
        </is>
      </c>
      <c r="CG60" s="2" t="inlineStr">
        <is>
          <t>3</t>
        </is>
      </c>
      <c r="CH60" s="2" t="inlineStr">
        <is>
          <t/>
        </is>
      </c>
      <c r="CI60" t="inlineStr">
        <is>
          <t>campanie menită să mobilizeze guverne, instituții, artiști, întreprinderi și persoane care să ofere finanțare în sprijinul eforturilor umanitare din Ucraina și din țările învecinate și ajutor de primă necesitate persoanelor care au nevoie de asistență de urgență din cauza invaziei rusești în Ucraina</t>
        </is>
      </c>
      <c r="CJ60" s="2" t="inlineStr">
        <is>
          <t>Stojíme pri Ukrajine|
Postav sa za Ukrajinu</t>
        </is>
      </c>
      <c r="CK60" s="2" t="inlineStr">
        <is>
          <t>2|
2</t>
        </is>
      </c>
      <c r="CL60" s="2" t="inlineStr">
        <is>
          <t xml:space="preserve">|
</t>
        </is>
      </c>
      <c r="CM60" t="inlineStr">
        <is>
          <t/>
        </is>
      </c>
      <c r="CN60" s="2" t="inlineStr">
        <is>
          <t>Podprimo Ukrajino</t>
        </is>
      </c>
      <c r="CO60" s="2" t="inlineStr">
        <is>
          <t>3</t>
        </is>
      </c>
      <c r="CP60" s="2" t="inlineStr">
        <is>
          <t/>
        </is>
      </c>
      <c r="CQ60" t="inlineStr">
        <is>
          <t>globalna kampanja, ki so jo skupaj organizirali Evropska komisija, kanadska vlada in organizacija Global Citizen z namenom mobilizirati vlade, institucije, umetnike, podjetja in 
posameznike, da finančno podprejo humanitarna prizadevanja v Ukrajini in sosednjih 
državah, da bi se zagotovila nujna pomoč ljudem, ki jih je prizadela ruska invazija na
Ukrajino</t>
        </is>
      </c>
      <c r="CR60" t="inlineStr">
        <is>
          <t/>
        </is>
      </c>
      <c r="CS60" t="inlineStr">
        <is>
          <t/>
        </is>
      </c>
      <c r="CT60" t="inlineStr">
        <is>
          <t/>
        </is>
      </c>
      <c r="CU60" t="inlineStr">
        <is>
          <t/>
        </is>
      </c>
    </row>
    <row r="61">
      <c r="A61" s="1" t="str">
        <f>HYPERLINK("https://iate.europa.eu/entry/result/3627452/all", "3627452")</f>
        <v>3627452</v>
      </c>
      <c r="B61" t="inlineStr">
        <is>
          <t>INTERNATIONAL RELATIONS</t>
        </is>
      </c>
      <c r="C61" t="inlineStr">
        <is>
          <t>INTERNATIONAL RELATIONS|international balance|international conflict|military occupation</t>
        </is>
      </c>
      <c r="D61" t="inlineStr">
        <is>
          <t/>
        </is>
      </c>
      <c r="E61" t="inlineStr">
        <is>
          <t/>
        </is>
      </c>
      <c r="F61" t="inlineStr">
        <is>
          <t/>
        </is>
      </c>
      <c r="G61" t="inlineStr">
        <is>
          <t/>
        </is>
      </c>
      <c r="H61" s="2" t="inlineStr">
        <is>
          <t>totální vojenská invaze</t>
        </is>
      </c>
      <c r="I61" s="2" t="inlineStr">
        <is>
          <t>3</t>
        </is>
      </c>
      <c r="J61" s="2" t="inlineStr">
        <is>
          <t/>
        </is>
      </c>
      <c r="K61" t="inlineStr">
        <is>
          <t/>
        </is>
      </c>
      <c r="L61" t="inlineStr">
        <is>
          <t/>
        </is>
      </c>
      <c r="M61" t="inlineStr">
        <is>
          <t/>
        </is>
      </c>
      <c r="N61" t="inlineStr">
        <is>
          <t/>
        </is>
      </c>
      <c r="O61" t="inlineStr">
        <is>
          <t/>
        </is>
      </c>
      <c r="P61" s="2" t="inlineStr">
        <is>
          <t>groß angelegte Militärinvasion</t>
        </is>
      </c>
      <c r="Q61" s="2" t="inlineStr">
        <is>
          <t>3</t>
        </is>
      </c>
      <c r="R61" s="2" t="inlineStr">
        <is>
          <t/>
        </is>
      </c>
      <c r="S61" t="inlineStr">
        <is>
          <t/>
        </is>
      </c>
      <c r="T61" s="2" t="inlineStr">
        <is>
          <t>γενική στρατιωτική εισβολή|
στρατιωτική εισβολή πλήρους κλίμακας</t>
        </is>
      </c>
      <c r="U61" s="2" t="inlineStr">
        <is>
          <t>2|
3</t>
        </is>
      </c>
      <c r="V61" s="2" t="inlineStr">
        <is>
          <t xml:space="preserve">preferred|
</t>
        </is>
      </c>
      <c r="W61" t="inlineStr">
        <is>
          <t>είσοδος μεγάλης ένοπλης δύναμης σε χώρα ή περιοχή, με χρήση όλων των διαθέσιμων μεθόδων και κάθε διαθέσιμου εξοπλισμού και με σκοπό να υποτάξει ή να καταλάβει την εν λόγω χώρα ή περιοχή</t>
        </is>
      </c>
      <c r="X61" s="2" t="inlineStr">
        <is>
          <t>full-scale military invasion</t>
        </is>
      </c>
      <c r="Y61" s="2" t="inlineStr">
        <is>
          <t>3</t>
        </is>
      </c>
      <c r="Z61" s="2" t="inlineStr">
        <is>
          <t/>
        </is>
      </c>
      <c r="AA61" t="inlineStr">
        <is>
          <t>entry of an armed force in large numbers – using all available methods and equipment – into
a country or region so as to subjugate or occupy it</t>
        </is>
      </c>
      <c r="AB61" t="inlineStr">
        <is>
          <t/>
        </is>
      </c>
      <c r="AC61" t="inlineStr">
        <is>
          <t/>
        </is>
      </c>
      <c r="AD61" t="inlineStr">
        <is>
          <t/>
        </is>
      </c>
      <c r="AE61" t="inlineStr">
        <is>
          <t/>
        </is>
      </c>
      <c r="AF61" t="inlineStr">
        <is>
          <t/>
        </is>
      </c>
      <c r="AG61" t="inlineStr">
        <is>
          <t/>
        </is>
      </c>
      <c r="AH61" t="inlineStr">
        <is>
          <t/>
        </is>
      </c>
      <c r="AI61" t="inlineStr">
        <is>
          <t/>
        </is>
      </c>
      <c r="AJ61" s="2" t="inlineStr">
        <is>
          <t>täysimittainen sotilaallinen hyökkäys</t>
        </is>
      </c>
      <c r="AK61" s="2" t="inlineStr">
        <is>
          <t>2</t>
        </is>
      </c>
      <c r="AL61" s="2" t="inlineStr">
        <is>
          <t/>
        </is>
      </c>
      <c r="AM61" t="inlineStr">
        <is>
          <t>asevoimien laajamittainen hyökkäys maahan tai alueelle; hyökkäyksessä hyödynnetään kaikkia mahdollisia keinoja ja laitteistoja ja sen tavoitteena on maan tai alueen alistaminen tai miehittäminen</t>
        </is>
      </c>
      <c r="AN61" t="inlineStr">
        <is>
          <t/>
        </is>
      </c>
      <c r="AO61" t="inlineStr">
        <is>
          <t/>
        </is>
      </c>
      <c r="AP61" t="inlineStr">
        <is>
          <t/>
        </is>
      </c>
      <c r="AQ61" t="inlineStr">
        <is>
          <t/>
        </is>
      </c>
      <c r="AR61" t="inlineStr">
        <is>
          <t/>
        </is>
      </c>
      <c r="AS61" t="inlineStr">
        <is>
          <t/>
        </is>
      </c>
      <c r="AT61" t="inlineStr">
        <is>
          <t/>
        </is>
      </c>
      <c r="AU61" t="inlineStr">
        <is>
          <t/>
        </is>
      </c>
      <c r="AV61" t="inlineStr">
        <is>
          <t/>
        </is>
      </c>
      <c r="AW61" t="inlineStr">
        <is>
          <t/>
        </is>
      </c>
      <c r="AX61" t="inlineStr">
        <is>
          <t/>
        </is>
      </c>
      <c r="AY61" t="inlineStr">
        <is>
          <t/>
        </is>
      </c>
      <c r="AZ61" s="2" t="inlineStr">
        <is>
          <t>teljes katonai invázió</t>
        </is>
      </c>
      <c r="BA61" s="2" t="inlineStr">
        <is>
          <t>3</t>
        </is>
      </c>
      <c r="BB61" s="2" t="inlineStr">
        <is>
          <t/>
        </is>
      </c>
      <c r="BC61" t="inlineStr">
        <is>
          <t/>
        </is>
      </c>
      <c r="BD61" t="inlineStr">
        <is>
          <t/>
        </is>
      </c>
      <c r="BE61" t="inlineStr">
        <is>
          <t/>
        </is>
      </c>
      <c r="BF61" t="inlineStr">
        <is>
          <t/>
        </is>
      </c>
      <c r="BG61" t="inlineStr">
        <is>
          <t/>
        </is>
      </c>
      <c r="BH61" s="2" t="inlineStr">
        <is>
          <t>plataus masto karinė invazija</t>
        </is>
      </c>
      <c r="BI61" s="2" t="inlineStr">
        <is>
          <t>3</t>
        </is>
      </c>
      <c r="BJ61" s="2" t="inlineStr">
        <is>
          <t/>
        </is>
      </c>
      <c r="BK61" t="inlineStr">
        <is>
          <t/>
        </is>
      </c>
      <c r="BL61" t="inlineStr">
        <is>
          <t/>
        </is>
      </c>
      <c r="BM61" t="inlineStr">
        <is>
          <t/>
        </is>
      </c>
      <c r="BN61" t="inlineStr">
        <is>
          <t/>
        </is>
      </c>
      <c r="BO61" t="inlineStr">
        <is>
          <t/>
        </is>
      </c>
      <c r="BP61" t="inlineStr">
        <is>
          <t/>
        </is>
      </c>
      <c r="BQ61" t="inlineStr">
        <is>
          <t/>
        </is>
      </c>
      <c r="BR61" t="inlineStr">
        <is>
          <t/>
        </is>
      </c>
      <c r="BS61" t="inlineStr">
        <is>
          <t/>
        </is>
      </c>
      <c r="BT61" t="inlineStr">
        <is>
          <t/>
        </is>
      </c>
      <c r="BU61" t="inlineStr">
        <is>
          <t/>
        </is>
      </c>
      <c r="BV61" t="inlineStr">
        <is>
          <t/>
        </is>
      </c>
      <c r="BW61" t="inlineStr">
        <is>
          <t/>
        </is>
      </c>
      <c r="BX61" s="2" t="inlineStr">
        <is>
          <t>inwazja wojskowa na pełną skalę</t>
        </is>
      </c>
      <c r="BY61" s="2" t="inlineStr">
        <is>
          <t>3</t>
        </is>
      </c>
      <c r="BZ61" s="2" t="inlineStr">
        <is>
          <t/>
        </is>
      </c>
      <c r="CA61" t="inlineStr">
        <is>
          <t/>
        </is>
      </c>
      <c r="CB61" s="2" t="inlineStr">
        <is>
          <t>invasão militar em larga escala</t>
        </is>
      </c>
      <c r="CC61" s="2" t="inlineStr">
        <is>
          <t>3</t>
        </is>
      </c>
      <c r="CD61" s="2" t="inlineStr">
        <is>
          <t/>
        </is>
      </c>
      <c r="CE61" t="inlineStr">
        <is>
          <t/>
        </is>
      </c>
      <c r="CF61" s="2" t="inlineStr">
        <is>
          <t>invazie militară pe scară largă</t>
        </is>
      </c>
      <c r="CG61" s="2" t="inlineStr">
        <is>
          <t>3</t>
        </is>
      </c>
      <c r="CH61" s="2" t="inlineStr">
        <is>
          <t/>
        </is>
      </c>
      <c r="CI61" t="inlineStr">
        <is>
          <t/>
        </is>
      </c>
      <c r="CJ61" t="inlineStr">
        <is>
          <t/>
        </is>
      </c>
      <c r="CK61" t="inlineStr">
        <is>
          <t/>
        </is>
      </c>
      <c r="CL61" t="inlineStr">
        <is>
          <t/>
        </is>
      </c>
      <c r="CM61" t="inlineStr">
        <is>
          <t/>
        </is>
      </c>
      <c r="CN61" s="2" t="inlineStr">
        <is>
          <t>obsežna vojaška invazija</t>
        </is>
      </c>
      <c r="CO61" s="2" t="inlineStr">
        <is>
          <t>3</t>
        </is>
      </c>
      <c r="CP61" s="2" t="inlineStr">
        <is>
          <t/>
        </is>
      </c>
      <c r="CQ61" t="inlineStr">
        <is>
          <t/>
        </is>
      </c>
      <c r="CR61" t="inlineStr">
        <is>
          <t/>
        </is>
      </c>
      <c r="CS61" t="inlineStr">
        <is>
          <t/>
        </is>
      </c>
      <c r="CT61" t="inlineStr">
        <is>
          <t/>
        </is>
      </c>
      <c r="CU61" t="inlineStr">
        <is>
          <t/>
        </is>
      </c>
    </row>
    <row r="62">
      <c r="A62" s="1" t="str">
        <f>HYPERLINK("https://iate.europa.eu/entry/result/3627207/all", "3627207")</f>
        <v>3627207</v>
      </c>
      <c r="B62" t="inlineStr">
        <is>
          <t>INTERNATIONAL RELATIONS</t>
        </is>
      </c>
      <c r="C62" t="inlineStr">
        <is>
          <t>INTERNATIONAL RELATIONS|international balance|international conflict|military intervention</t>
        </is>
      </c>
      <c r="D62" t="inlineStr">
        <is>
          <t/>
        </is>
      </c>
      <c r="E62" t="inlineStr">
        <is>
          <t/>
        </is>
      </c>
      <c r="F62" t="inlineStr">
        <is>
          <t/>
        </is>
      </c>
      <c r="G62" t="inlineStr">
        <is>
          <t/>
        </is>
      </c>
      <c r="H62" s="2" t="inlineStr">
        <is>
          <t>totální vojenská agrese</t>
        </is>
      </c>
      <c r="I62" s="2" t="inlineStr">
        <is>
          <t>3</t>
        </is>
      </c>
      <c r="J62" s="2" t="inlineStr">
        <is>
          <t/>
        </is>
      </c>
      <c r="K62" t="inlineStr">
        <is>
          <t/>
        </is>
      </c>
      <c r="L62" t="inlineStr">
        <is>
          <t/>
        </is>
      </c>
      <c r="M62" t="inlineStr">
        <is>
          <t/>
        </is>
      </c>
      <c r="N62" t="inlineStr">
        <is>
          <t/>
        </is>
      </c>
      <c r="O62" t="inlineStr">
        <is>
          <t/>
        </is>
      </c>
      <c r="P62" s="2" t="inlineStr">
        <is>
          <t>groß angelegte militärische Aggression</t>
        </is>
      </c>
      <c r="Q62" s="2" t="inlineStr">
        <is>
          <t>3</t>
        </is>
      </c>
      <c r="R62" s="2" t="inlineStr">
        <is>
          <t/>
        </is>
      </c>
      <c r="S62" t="inlineStr">
        <is>
          <t/>
        </is>
      </c>
      <c r="T62" s="2" t="inlineStr">
        <is>
          <t>γενική στρατιωτική επίθεση|
στρατιωτική επίθεση πλήρους κλίμακας</t>
        </is>
      </c>
      <c r="U62" s="2" t="inlineStr">
        <is>
          <t>2|
3</t>
        </is>
      </c>
      <c r="V62" s="2" t="inlineStr">
        <is>
          <t xml:space="preserve">preferred|
</t>
        </is>
      </c>
      <c r="W62" t="inlineStr">
        <is>
          <t>εκτεταμένη απρόκλητη επίθεση εναντίον μιας χώρας από τις ένοπλες δυνάμεις μιας άλλης</t>
        </is>
      </c>
      <c r="X62" s="2" t="inlineStr">
        <is>
          <t>full-scale military aggression</t>
        </is>
      </c>
      <c r="Y62" s="2" t="inlineStr">
        <is>
          <t>3</t>
        </is>
      </c>
      <c r="Z62" s="2" t="inlineStr">
        <is>
          <t/>
        </is>
      </c>
      <c r="AA62" t="inlineStr">
        <is>
          <t>extensive
unprovoked attack by one country’s armed forces against
another</t>
        </is>
      </c>
      <c r="AB62" t="inlineStr">
        <is>
          <t/>
        </is>
      </c>
      <c r="AC62" t="inlineStr">
        <is>
          <t/>
        </is>
      </c>
      <c r="AD62" t="inlineStr">
        <is>
          <t/>
        </is>
      </c>
      <c r="AE62" t="inlineStr">
        <is>
          <t/>
        </is>
      </c>
      <c r="AF62" t="inlineStr">
        <is>
          <t/>
        </is>
      </c>
      <c r="AG62" t="inlineStr">
        <is>
          <t/>
        </is>
      </c>
      <c r="AH62" t="inlineStr">
        <is>
          <t/>
        </is>
      </c>
      <c r="AI62" t="inlineStr">
        <is>
          <t/>
        </is>
      </c>
      <c r="AJ62" s="2" t="inlineStr">
        <is>
          <t>täysimittainen sotilaallinen hyökkäys</t>
        </is>
      </c>
      <c r="AK62" s="2" t="inlineStr">
        <is>
          <t>2</t>
        </is>
      </c>
      <c r="AL62" s="2" t="inlineStr">
        <is>
          <t/>
        </is>
      </c>
      <c r="AM62" t="inlineStr">
        <is>
          <t/>
        </is>
      </c>
      <c r="AN62" t="inlineStr">
        <is>
          <t/>
        </is>
      </c>
      <c r="AO62" t="inlineStr">
        <is>
          <t/>
        </is>
      </c>
      <c r="AP62" t="inlineStr">
        <is>
          <t/>
        </is>
      </c>
      <c r="AQ62" t="inlineStr">
        <is>
          <t/>
        </is>
      </c>
      <c r="AR62" t="inlineStr">
        <is>
          <t/>
        </is>
      </c>
      <c r="AS62" t="inlineStr">
        <is>
          <t/>
        </is>
      </c>
      <c r="AT62" t="inlineStr">
        <is>
          <t/>
        </is>
      </c>
      <c r="AU62" t="inlineStr">
        <is>
          <t/>
        </is>
      </c>
      <c r="AV62" t="inlineStr">
        <is>
          <t/>
        </is>
      </c>
      <c r="AW62" t="inlineStr">
        <is>
          <t/>
        </is>
      </c>
      <c r="AX62" t="inlineStr">
        <is>
          <t/>
        </is>
      </c>
      <c r="AY62" t="inlineStr">
        <is>
          <t/>
        </is>
      </c>
      <c r="AZ62" s="2" t="inlineStr">
        <is>
          <t>teljes katonai agresszió</t>
        </is>
      </c>
      <c r="BA62" s="2" t="inlineStr">
        <is>
          <t>3</t>
        </is>
      </c>
      <c r="BB62" s="2" t="inlineStr">
        <is>
          <t/>
        </is>
      </c>
      <c r="BC62" t="inlineStr">
        <is>
          <t/>
        </is>
      </c>
      <c r="BD62" t="inlineStr">
        <is>
          <t/>
        </is>
      </c>
      <c r="BE62" t="inlineStr">
        <is>
          <t/>
        </is>
      </c>
      <c r="BF62" t="inlineStr">
        <is>
          <t/>
        </is>
      </c>
      <c r="BG62" t="inlineStr">
        <is>
          <t/>
        </is>
      </c>
      <c r="BH62" s="2" t="inlineStr">
        <is>
          <t>plataus masto karinė agresija</t>
        </is>
      </c>
      <c r="BI62" s="2" t="inlineStr">
        <is>
          <t>3</t>
        </is>
      </c>
      <c r="BJ62" s="2" t="inlineStr">
        <is>
          <t/>
        </is>
      </c>
      <c r="BK62" t="inlineStr">
        <is>
          <t/>
        </is>
      </c>
      <c r="BL62" t="inlineStr">
        <is>
          <t/>
        </is>
      </c>
      <c r="BM62" t="inlineStr">
        <is>
          <t/>
        </is>
      </c>
      <c r="BN62" t="inlineStr">
        <is>
          <t/>
        </is>
      </c>
      <c r="BO62" t="inlineStr">
        <is>
          <t/>
        </is>
      </c>
      <c r="BP62" t="inlineStr">
        <is>
          <t/>
        </is>
      </c>
      <c r="BQ62" t="inlineStr">
        <is>
          <t/>
        </is>
      </c>
      <c r="BR62" t="inlineStr">
        <is>
          <t/>
        </is>
      </c>
      <c r="BS62" t="inlineStr">
        <is>
          <t/>
        </is>
      </c>
      <c r="BT62" t="inlineStr">
        <is>
          <t/>
        </is>
      </c>
      <c r="BU62" t="inlineStr">
        <is>
          <t/>
        </is>
      </c>
      <c r="BV62" t="inlineStr">
        <is>
          <t/>
        </is>
      </c>
      <c r="BW62" t="inlineStr">
        <is>
          <t/>
        </is>
      </c>
      <c r="BX62" s="2" t="inlineStr">
        <is>
          <t>agresja wojskowa na pełną skalę|
inwazja wojskowa na pełną skalę</t>
        </is>
      </c>
      <c r="BY62" s="2" t="inlineStr">
        <is>
          <t>3|
3</t>
        </is>
      </c>
      <c r="BZ62" s="2" t="inlineStr">
        <is>
          <t xml:space="preserve">|
</t>
        </is>
      </c>
      <c r="CA62" t="inlineStr">
        <is>
          <t/>
        </is>
      </c>
      <c r="CB62" s="2" t="inlineStr">
        <is>
          <t>agressão militar em larga escala</t>
        </is>
      </c>
      <c r="CC62" s="2" t="inlineStr">
        <is>
          <t>3</t>
        </is>
      </c>
      <c r="CD62" s="2" t="inlineStr">
        <is>
          <t/>
        </is>
      </c>
      <c r="CE62" t="inlineStr">
        <is>
          <t/>
        </is>
      </c>
      <c r="CF62" s="2" t="inlineStr">
        <is>
          <t>agresiune militară la scară largă</t>
        </is>
      </c>
      <c r="CG62" s="2" t="inlineStr">
        <is>
          <t>3</t>
        </is>
      </c>
      <c r="CH62" s="2" t="inlineStr">
        <is>
          <t/>
        </is>
      </c>
      <c r="CI62" t="inlineStr">
        <is>
          <t/>
        </is>
      </c>
      <c r="CJ62" t="inlineStr">
        <is>
          <t/>
        </is>
      </c>
      <c r="CK62" t="inlineStr">
        <is>
          <t/>
        </is>
      </c>
      <c r="CL62" t="inlineStr">
        <is>
          <t/>
        </is>
      </c>
      <c r="CM62" t="inlineStr">
        <is>
          <t/>
        </is>
      </c>
      <c r="CN62" s="2" t="inlineStr">
        <is>
          <t>obsežna vojaška agresija</t>
        </is>
      </c>
      <c r="CO62" s="2" t="inlineStr">
        <is>
          <t>3</t>
        </is>
      </c>
      <c r="CP62" s="2" t="inlineStr">
        <is>
          <t/>
        </is>
      </c>
      <c r="CQ62" t="inlineStr">
        <is>
          <t/>
        </is>
      </c>
      <c r="CR62" t="inlineStr">
        <is>
          <t/>
        </is>
      </c>
      <c r="CS62" t="inlineStr">
        <is>
          <t/>
        </is>
      </c>
      <c r="CT62" t="inlineStr">
        <is>
          <t/>
        </is>
      </c>
      <c r="CU62" t="inlineStr">
        <is>
          <t/>
        </is>
      </c>
    </row>
    <row r="63">
      <c r="A63" s="1" t="str">
        <f>HYPERLINK("https://iate.europa.eu/entry/result/1179961/all", "1179961")</f>
        <v>1179961</v>
      </c>
      <c r="B63" t="inlineStr">
        <is>
          <t>LAW</t>
        </is>
      </c>
      <c r="C63" t="inlineStr">
        <is>
          <t>LAW</t>
        </is>
      </c>
      <c r="D63" t="inlineStr">
        <is>
          <t/>
        </is>
      </c>
      <c r="E63" t="inlineStr">
        <is>
          <t/>
        </is>
      </c>
      <c r="F63" t="inlineStr">
        <is>
          <t/>
        </is>
      </c>
      <c r="G63" t="inlineStr">
        <is>
          <t/>
        </is>
      </c>
      <c r="H63" s="2" t="inlineStr">
        <is>
          <t>samozvaná republika</t>
        </is>
      </c>
      <c r="I63" s="2" t="inlineStr">
        <is>
          <t>3</t>
        </is>
      </c>
      <c r="J63" s="2" t="inlineStr">
        <is>
          <t/>
        </is>
      </c>
      <c r="K63" t="inlineStr">
        <is>
          <t/>
        </is>
      </c>
      <c r="L63" s="2" t="inlineStr">
        <is>
          <t>selvproklameret republik</t>
        </is>
      </c>
      <c r="M63" s="2" t="inlineStr">
        <is>
          <t>3</t>
        </is>
      </c>
      <c r="N63" s="2" t="inlineStr">
        <is>
          <t/>
        </is>
      </c>
      <c r="O63" t="inlineStr">
        <is>
          <t/>
        </is>
      </c>
      <c r="P63" s="2" t="inlineStr">
        <is>
          <t>selbstproklamierte Republik</t>
        </is>
      </c>
      <c r="Q63" s="2" t="inlineStr">
        <is>
          <t>3</t>
        </is>
      </c>
      <c r="R63" s="2" t="inlineStr">
        <is>
          <t/>
        </is>
      </c>
      <c r="S63" t="inlineStr">
        <is>
          <t/>
        </is>
      </c>
      <c r="T63" s="2" t="inlineStr">
        <is>
          <t>αυτοανακηρυχθείσα δημοκρατία</t>
        </is>
      </c>
      <c r="U63" s="2" t="inlineStr">
        <is>
          <t>3</t>
        </is>
      </c>
      <c r="V63" s="2" t="inlineStr">
        <is>
          <t/>
        </is>
      </c>
      <c r="W63" t="inlineStr">
        <is>
          <t>ανεξάρτητη οντότητα που αυτοπροσδιορίζεται ως ανεξάρτητη δημοκρατία, χωρίς την αναγνώριση ή την αποδοχή του κράτους από το οποίο επιθυμεί να αποσχιστεί και/ή της διεθνούς κοινότητας</t>
        </is>
      </c>
      <c r="X63" s="2" t="inlineStr">
        <is>
          <t>self-proclaimed republic</t>
        </is>
      </c>
      <c r="Y63" s="2" t="inlineStr">
        <is>
          <t>3</t>
        </is>
      </c>
      <c r="Z63" s="2" t="inlineStr">
        <is>
          <t/>
        </is>
      </c>
      <c r="AA63" t="inlineStr">
        <is>
          <t>dependent entity conferring the status of independent republic on itself without the recognition or endorsement of the state from which it wishes to separate itself and/or the international community</t>
        </is>
      </c>
      <c r="AB63" s="2" t="inlineStr">
        <is>
          <t>república autoproclamada</t>
        </is>
      </c>
      <c r="AC63" s="2" t="inlineStr">
        <is>
          <t>3</t>
        </is>
      </c>
      <c r="AD63" s="2" t="inlineStr">
        <is>
          <t/>
        </is>
      </c>
      <c r="AE63" t="inlineStr">
        <is>
          <t/>
        </is>
      </c>
      <c r="AF63" t="inlineStr">
        <is>
          <t/>
        </is>
      </c>
      <c r="AG63" t="inlineStr">
        <is>
          <t/>
        </is>
      </c>
      <c r="AH63" t="inlineStr">
        <is>
          <t/>
        </is>
      </c>
      <c r="AI63" t="inlineStr">
        <is>
          <t/>
        </is>
      </c>
      <c r="AJ63" s="2" t="inlineStr">
        <is>
          <t>yksipuolisesti tasavallaksi julistautunut</t>
        </is>
      </c>
      <c r="AK63" s="2" t="inlineStr">
        <is>
          <t>2</t>
        </is>
      </c>
      <c r="AL63" s="2" t="inlineStr">
        <is>
          <t/>
        </is>
      </c>
      <c r="AM63" t="inlineStr">
        <is>
          <t/>
        </is>
      </c>
      <c r="AN63" s="2" t="inlineStr">
        <is>
          <t>république autoproclamée</t>
        </is>
      </c>
      <c r="AO63" s="2" t="inlineStr">
        <is>
          <t>3</t>
        </is>
      </c>
      <c r="AP63" s="2" t="inlineStr">
        <is>
          <t/>
        </is>
      </c>
      <c r="AQ63" t="inlineStr">
        <is>
          <t/>
        </is>
      </c>
      <c r="AR63" t="inlineStr">
        <is>
          <t/>
        </is>
      </c>
      <c r="AS63" t="inlineStr">
        <is>
          <t/>
        </is>
      </c>
      <c r="AT63" t="inlineStr">
        <is>
          <t/>
        </is>
      </c>
      <c r="AU63" t="inlineStr">
        <is>
          <t/>
        </is>
      </c>
      <c r="AV63" t="inlineStr">
        <is>
          <t/>
        </is>
      </c>
      <c r="AW63" t="inlineStr">
        <is>
          <t/>
        </is>
      </c>
      <c r="AX63" t="inlineStr">
        <is>
          <t/>
        </is>
      </c>
      <c r="AY63" t="inlineStr">
        <is>
          <t/>
        </is>
      </c>
      <c r="AZ63" s="2" t="inlineStr">
        <is>
          <t>önmagát kikiáltó köztársaság</t>
        </is>
      </c>
      <c r="BA63" s="2" t="inlineStr">
        <is>
          <t>3</t>
        </is>
      </c>
      <c r="BB63" s="2" t="inlineStr">
        <is>
          <t/>
        </is>
      </c>
      <c r="BC63" t="inlineStr">
        <is>
          <t/>
        </is>
      </c>
      <c r="BD63" s="2" t="inlineStr">
        <is>
          <t>repubblica autoproclamata</t>
        </is>
      </c>
      <c r="BE63" s="2" t="inlineStr">
        <is>
          <t>3</t>
        </is>
      </c>
      <c r="BF63" s="2" t="inlineStr">
        <is>
          <t/>
        </is>
      </c>
      <c r="BG63" t="inlineStr">
        <is>
          <t/>
        </is>
      </c>
      <c r="BH63" s="2" t="inlineStr">
        <is>
          <t>apsišaukėliška respublika</t>
        </is>
      </c>
      <c r="BI63" s="2" t="inlineStr">
        <is>
          <t>3</t>
        </is>
      </c>
      <c r="BJ63" s="2" t="inlineStr">
        <is>
          <t/>
        </is>
      </c>
      <c r="BK63" t="inlineStr">
        <is>
          <t>nepriklausoma respublika besiskelbiantis darinys, nepripažįstamas valstybės, nuo kurios siekiama atsiskirti, ar tarptautinės bendruomenės</t>
        </is>
      </c>
      <c r="BL63" t="inlineStr">
        <is>
          <t/>
        </is>
      </c>
      <c r="BM63" t="inlineStr">
        <is>
          <t/>
        </is>
      </c>
      <c r="BN63" t="inlineStr">
        <is>
          <t/>
        </is>
      </c>
      <c r="BO63" t="inlineStr">
        <is>
          <t/>
        </is>
      </c>
      <c r="BP63" t="inlineStr">
        <is>
          <t/>
        </is>
      </c>
      <c r="BQ63" t="inlineStr">
        <is>
          <t/>
        </is>
      </c>
      <c r="BR63" t="inlineStr">
        <is>
          <t/>
        </is>
      </c>
      <c r="BS63" t="inlineStr">
        <is>
          <t/>
        </is>
      </c>
      <c r="BT63" s="2" t="inlineStr">
        <is>
          <t>zelfverklaarde republiek</t>
        </is>
      </c>
      <c r="BU63" s="2" t="inlineStr">
        <is>
          <t>3</t>
        </is>
      </c>
      <c r="BV63" s="2" t="inlineStr">
        <is>
          <t/>
        </is>
      </c>
      <c r="BW63" t="inlineStr">
        <is>
          <t>onafhankelijke republiek die is ontstaan zonder erkenning of goedkeuring van de staat waarvan zij zich wenst af te scheiden of van de internationale gemeenschap</t>
        </is>
      </c>
      <c r="BX63" s="2" t="inlineStr">
        <is>
          <t>samozwańcza republika</t>
        </is>
      </c>
      <c r="BY63" s="2" t="inlineStr">
        <is>
          <t>3</t>
        </is>
      </c>
      <c r="BZ63" s="2" t="inlineStr">
        <is>
          <t/>
        </is>
      </c>
      <c r="CA63" t="inlineStr">
        <is>
          <t/>
        </is>
      </c>
      <c r="CB63" s="2" t="inlineStr">
        <is>
          <t>república autoproclamada</t>
        </is>
      </c>
      <c r="CC63" s="2" t="inlineStr">
        <is>
          <t>3</t>
        </is>
      </c>
      <c r="CD63" s="2" t="inlineStr">
        <is>
          <t/>
        </is>
      </c>
      <c r="CE63" t="inlineStr">
        <is>
          <t/>
        </is>
      </c>
      <c r="CF63" s="2" t="inlineStr">
        <is>
          <t>republică autoproclamată</t>
        </is>
      </c>
      <c r="CG63" s="2" t="inlineStr">
        <is>
          <t>3</t>
        </is>
      </c>
      <c r="CH63" s="2" t="inlineStr">
        <is>
          <t/>
        </is>
      </c>
      <c r="CI63" t="inlineStr">
        <is>
          <t/>
        </is>
      </c>
      <c r="CJ63" t="inlineStr">
        <is>
          <t/>
        </is>
      </c>
      <c r="CK63" t="inlineStr">
        <is>
          <t/>
        </is>
      </c>
      <c r="CL63" t="inlineStr">
        <is>
          <t/>
        </is>
      </c>
      <c r="CM63" t="inlineStr">
        <is>
          <t/>
        </is>
      </c>
      <c r="CN63" s="2" t="inlineStr">
        <is>
          <t>samooklicana republika</t>
        </is>
      </c>
      <c r="CO63" s="2" t="inlineStr">
        <is>
          <t>3</t>
        </is>
      </c>
      <c r="CP63" s="2" t="inlineStr">
        <is>
          <t/>
        </is>
      </c>
      <c r="CQ63" t="inlineStr">
        <is>
          <t/>
        </is>
      </c>
      <c r="CR63" t="inlineStr">
        <is>
          <t/>
        </is>
      </c>
      <c r="CS63" t="inlineStr">
        <is>
          <t/>
        </is>
      </c>
      <c r="CT63" t="inlineStr">
        <is>
          <t/>
        </is>
      </c>
      <c r="CU63" t="inlineStr">
        <is>
          <t/>
        </is>
      </c>
    </row>
    <row r="64">
      <c r="A64" s="1" t="str">
        <f>HYPERLINK("https://iate.europa.eu/entry/result/776763/all", "776763")</f>
        <v>776763</v>
      </c>
      <c r="B64" t="inlineStr">
        <is>
          <t>INTERNATIONAL RELATIONS;INTERNATIONAL ORGANISATIONS</t>
        </is>
      </c>
      <c r="C64" t="inlineStr">
        <is>
          <t>INTERNATIONAL RELATIONS|international affairs|international agreement;INTERNATIONAL ORGANISATIONS|United Nations</t>
        </is>
      </c>
      <c r="D64" s="2" t="inlineStr">
        <is>
          <t>Устав на ООН|
Устав на Организацията на обединените нации</t>
        </is>
      </c>
      <c r="E64" s="2" t="inlineStr">
        <is>
          <t>3|
4</t>
        </is>
      </c>
      <c r="F64" s="2" t="inlineStr">
        <is>
          <t xml:space="preserve">|
</t>
        </is>
      </c>
      <c r="G64" t="inlineStr">
        <is>
          <t>правен инструмент, с който се създава Организацията на обединените нации [ &lt;a href="/entry/result/787725/all" id="ENTRY_TO_ENTRY_CONVERTER" target="_blank"&gt;IATE:787725&lt;/a&gt; ], подписан в Сан Франциско на 26 юни 1945 г.</t>
        </is>
      </c>
      <c r="H64" s="2" t="inlineStr">
        <is>
          <t>Charta OSN|
Charta Organizace spojených národů</t>
        </is>
      </c>
      <c r="I64" s="2" t="inlineStr">
        <is>
          <t>3|
3</t>
        </is>
      </c>
      <c r="J64" s="2" t="inlineStr">
        <is>
          <t xml:space="preserve">|
</t>
        </is>
      </c>
      <c r="K64" t="inlineStr">
        <is>
          <t>ustavující dokument světové organizace, který stanovuje práva a povinnosti členských států a stanoví orgány a postupy fungování OSN</t>
        </is>
      </c>
      <c r="L64" s="2" t="inlineStr">
        <is>
          <t>FN-pagten|
De Forenede Nationers pagt</t>
        </is>
      </c>
      <c r="M64" s="2" t="inlineStr">
        <is>
          <t>3|
3</t>
        </is>
      </c>
      <c r="N64" s="2" t="inlineStr">
        <is>
          <t xml:space="preserve">|
</t>
        </is>
      </c>
      <c r="O64" t="inlineStr">
        <is>
          <t>instrument, hvorved De Forenede Nationer blev oprettet</t>
        </is>
      </c>
      <c r="P64" s="2" t="inlineStr">
        <is>
          <t>VN-Charta|
Charta der Vereinten Nationen</t>
        </is>
      </c>
      <c r="Q64" s="2" t="inlineStr">
        <is>
          <t>2|
3</t>
        </is>
      </c>
      <c r="R64" s="2" t="inlineStr">
        <is>
          <t xml:space="preserve">|
</t>
        </is>
      </c>
      <c r="S64" t="inlineStr">
        <is>
          <t>Satzung der Vereinten Nationen &lt;a href="/entry/result/787725/all" id="ENTRY_TO_ENTRY_CONVERTER" target="_blank"&gt;IATE:787725&lt;/a&gt;</t>
        </is>
      </c>
      <c r="T64" s="2" t="inlineStr">
        <is>
          <t>Καταστατικός Χάρτης των Ηνωμένων Εθνών|
Χάρτης των Ηνωμένων Εθνών</t>
        </is>
      </c>
      <c r="U64" s="2" t="inlineStr">
        <is>
          <t>4|
4</t>
        </is>
      </c>
      <c r="V64" s="2" t="inlineStr">
        <is>
          <t xml:space="preserve">|
</t>
        </is>
      </c>
      <c r="W64" t="inlineStr">
        <is>
          <t>διεθνής συνθήκη που υπογράφηκε στις 26 Ιουνίου 1945 στον Άγιο Φραγκίσκο, στο τέλος της Συνδιάσκεψης των Ηνωμένων Εθνών για τη Διεθνή Οργάνωση, και άρχισε να ισχύει στις 24 Οκτωβρίου 1945</t>
        </is>
      </c>
      <c r="X64" s="2" t="inlineStr">
        <is>
          <t>CUN|
UN Charter|
Charter of the United Nations|
United Nations Charter</t>
        </is>
      </c>
      <c r="Y64" s="2" t="inlineStr">
        <is>
          <t>1|
3|
3|
3</t>
        </is>
      </c>
      <c r="Z64" s="2" t="inlineStr">
        <is>
          <t xml:space="preserve">|
|
|
</t>
        </is>
      </c>
      <c r="AA64" t="inlineStr">
        <is>
          <t>founding document of the United Nations which codifies the major principles of international relations, from sovereign equality of States to the prohibition of the use of force in international relations</t>
        </is>
      </c>
      <c r="AB64" s="2" t="inlineStr">
        <is>
          <t>Carta de las Naciones Unidas</t>
        </is>
      </c>
      <c r="AC64" s="2" t="inlineStr">
        <is>
          <t>4</t>
        </is>
      </c>
      <c r="AD64" s="2" t="inlineStr">
        <is>
          <t/>
        </is>
      </c>
      <c r="AE64" t="inlineStr">
        <is>
          <t>Documento constitutivo de la &lt;a href="https://iate.europa.eu/entry/result/787725/es" target="_blank"&gt;Organización de las Naciones Unidas&lt;/a&gt;, que establece los derechos y obligaciones de sus Estados Miembros, así como los órganos y procedimientos de las Naciones Unidas. El &lt;a href="https://iate.europa.eu/entry/result/790297/es" target="_blank"&gt;Estatuto&lt;/a&gt; de la &lt;a href="https://iate.europa.eu/entry/result/781113/es" target="_blank"&gt;Corte Internacional de Justicia&lt;/a&gt; es parte integrante de la Carta.</t>
        </is>
      </c>
      <c r="AF64" s="2" t="inlineStr">
        <is>
          <t>Ühinenud Rahvaste Organisatsiooni põhikiri|
ÜRO põhikiri</t>
        </is>
      </c>
      <c r="AG64" s="2" t="inlineStr">
        <is>
          <t>3|
3</t>
        </is>
      </c>
      <c r="AH64" s="2" t="inlineStr">
        <is>
          <t xml:space="preserve">|
</t>
        </is>
      </c>
      <c r="AI64" t="inlineStr">
        <is>
          <t>rahvusvaheline leping, millega loodi&lt;a href="https://iate.europa.eu/entry/result/787725/et" target="_blank"&gt; &lt;i&gt;Ühinenud Rahvaste Organisatsioon &lt;/i&gt;&lt;/a&gt;</t>
        </is>
      </c>
      <c r="AJ64" s="2" t="inlineStr">
        <is>
          <t>Yhdistyneiden Kansakuntien peruskirja|
YK:n peruskirja</t>
        </is>
      </c>
      <c r="AK64" s="2" t="inlineStr">
        <is>
          <t>4|
3</t>
        </is>
      </c>
      <c r="AL64" s="2" t="inlineStr">
        <is>
          <t xml:space="preserve">|
</t>
        </is>
      </c>
      <c r="AM64" t="inlineStr">
        <is>
          <t>kansainvälinen sopimus, jossa määritellään kansainvälisten suhteiden pääperiaatteet sekä Yhdistyneet kansakunnat -nimisen järjestön muoto, periaatteet ja päämäärät</t>
        </is>
      </c>
      <c r="AN64" s="2" t="inlineStr">
        <is>
          <t>charte des Nations unies|
charte de l'ONU</t>
        </is>
      </c>
      <c r="AO64" s="2" t="inlineStr">
        <is>
          <t>4|
3</t>
        </is>
      </c>
      <c r="AP64" s="2" t="inlineStr">
        <is>
          <t xml:space="preserve">|
</t>
        </is>
      </c>
      <c r="AQ64" t="inlineStr">
        <is>
          <t>convention internationale qui codifie les grands principes des relations internationales, depuis l'égalité souveraine des États jusqu'à l'interdiction d'employer la force dans ces relations</t>
        </is>
      </c>
      <c r="AR64" s="2" t="inlineStr">
        <is>
          <t>Cairt NA|
Cairt na Náisiún Aontaithe</t>
        </is>
      </c>
      <c r="AS64" s="2" t="inlineStr">
        <is>
          <t>3|
3</t>
        </is>
      </c>
      <c r="AT64" s="2" t="inlineStr">
        <is>
          <t xml:space="preserve">|
</t>
        </is>
      </c>
      <c r="AU64" t="inlineStr">
        <is>
          <t/>
        </is>
      </c>
      <c r="AV64" s="2" t="inlineStr">
        <is>
          <t>Povelja Ujedinjenih naroda|
Povelja UN-a</t>
        </is>
      </c>
      <c r="AW64" s="2" t="inlineStr">
        <is>
          <t>3|
3</t>
        </is>
      </c>
      <c r="AX64" s="2" t="inlineStr">
        <is>
          <t xml:space="preserve">|
</t>
        </is>
      </c>
      <c r="AY64" t="inlineStr">
        <is>
          <t>međunarodni ugovor ustavnoga karaktera kojim su osnovani i na temelju kojega djeluju Ujedinjeni narodi</t>
        </is>
      </c>
      <c r="AZ64" s="2" t="inlineStr">
        <is>
          <t>ENSZ-Alapokmány|
az Egyesült Nemzetek Alapokmánya|
az ENSZ Alapokmánya</t>
        </is>
      </c>
      <c r="BA64" s="2" t="inlineStr">
        <is>
          <t>3|
4|
4</t>
        </is>
      </c>
      <c r="BB64" s="2" t="inlineStr">
        <is>
          <t xml:space="preserve">|
|
</t>
        </is>
      </c>
      <c r="BC64" t="inlineStr">
        <is>
          <t>az Egyesült Nemzetet Szervezetét [ &lt;a href="/entry/result/787725/all" id="ENTRY_TO_ENTRY_CONVERTER" target="_blank"&gt;IATE:787725&lt;/a&gt; ] létrehozó alapító okmány, amelyet 1945. június 26-án 50 ország képviselője írt alá San Franciscóban</t>
        </is>
      </c>
      <c r="BD64" s="2" t="inlineStr">
        <is>
          <t>Statuto delle Nazioni Unite|
Carta dell'ONU|
Carta delle Nazioni Unite</t>
        </is>
      </c>
      <c r="BE64" s="2" t="inlineStr">
        <is>
          <t>4|
3|
3</t>
        </is>
      </c>
      <c r="BF64" s="2" t="inlineStr">
        <is>
          <t xml:space="preserve">|
|
</t>
        </is>
      </c>
      <c r="BG64" t="inlineStr">
        <is>
          <t>documento istitutivo dell'Organizzazione delle Nazioni Unite - costituito da un preambolo e 19 capitoli - che stabilisce i diritti e gli obblighi degli Stati membri; lo Statuto della Corte Internazionale di Giustizia costituisce parte integrante dello Statuto delle Nazioni Unite</t>
        </is>
      </c>
      <c r="BH64" s="2" t="inlineStr">
        <is>
          <t>JT Chartija|
Jungtinių Tautų Chartija</t>
        </is>
      </c>
      <c r="BI64" s="2" t="inlineStr">
        <is>
          <t>3|
3</t>
        </is>
      </c>
      <c r="BJ64" s="2" t="inlineStr">
        <is>
          <t xml:space="preserve">|
</t>
        </is>
      </c>
      <c r="BK64" t="inlineStr">
        <is>
          <t>pagrindinis Jungtinių Tautų dokumentas, kuriuo buvo įsteigta pati organizacija ir kuris įtvirtina jos organizacinę struktūrą bei funkcijas</t>
        </is>
      </c>
      <c r="BL64" s="2" t="inlineStr">
        <is>
          <t>Apvienoto Nāciju Organizācijas Statūti</t>
        </is>
      </c>
      <c r="BM64" s="2" t="inlineStr">
        <is>
          <t>3</t>
        </is>
      </c>
      <c r="BN64" s="2" t="inlineStr">
        <is>
          <t/>
        </is>
      </c>
      <c r="BO64" t="inlineStr">
        <is>
          <t>Apvienoto Nāciju Organizācijas izveides instruments, kas ir viens no svarīgākajiem starptautisko attiecību dokumentiem pēc Otrā pasaules kara un kurā kodificēti starptautisko attiecību pamatprincipi</t>
        </is>
      </c>
      <c r="BP64" s="2" t="inlineStr">
        <is>
          <t>Karta tan-Nazzjonijiet Uniti|
Karta tan-NU</t>
        </is>
      </c>
      <c r="BQ64" s="2" t="inlineStr">
        <is>
          <t>2|
3</t>
        </is>
      </c>
      <c r="BR64" s="2" t="inlineStr">
        <is>
          <t xml:space="preserve">|
</t>
        </is>
      </c>
      <c r="BS64" t="inlineStr">
        <is>
          <t>dokument kostituttiv tan-Nazzjonijiet Uniti li jikkodifika l-prinċipji ewlenin tar-relazzjonijiet internazzjonali, mill-ugwaljanza sovrana tal-Istati sal-projbizzjoni tal-użu tal-forza fir-relazzjonijiet internazzjonali</t>
        </is>
      </c>
      <c r="BT64" s="2" t="inlineStr">
        <is>
          <t>Handvest van de Verenigde Naties|
VN-Handvest</t>
        </is>
      </c>
      <c r="BU64" s="2" t="inlineStr">
        <is>
          <t>3|
3</t>
        </is>
      </c>
      <c r="BV64" s="2" t="inlineStr">
        <is>
          <t xml:space="preserve">|
</t>
        </is>
      </c>
      <c r="BW64" t="inlineStr">
        <is>
          <t>internationaal verdrag dat op internationaal niveau de voornaamste beginselen vastlegt inzake internationale betrekkingen: van de soevereine gelijkwaardigheid van staten tot het verbod op het gebruik van geweld in internationale relaties</t>
        </is>
      </c>
      <c r="BX64" s="2" t="inlineStr">
        <is>
          <t>Karta Narodów Zjednoczonych</t>
        </is>
      </c>
      <c r="BY64" s="2" t="inlineStr">
        <is>
          <t>4</t>
        </is>
      </c>
      <c r="BZ64" s="2" t="inlineStr">
        <is>
          <t/>
        </is>
      </c>
      <c r="CA64" t="inlineStr">
        <is>
          <t>wielostronna umowa międzynarodowa powołująca do życia i określająca ustrój Organizacji Narodów Zjednoczonych</t>
        </is>
      </c>
      <c r="CB64" s="2" t="inlineStr">
        <is>
          <t>Carta das Nações Unidas|
Carta da ONU</t>
        </is>
      </c>
      <c r="CC64" s="2" t="inlineStr">
        <is>
          <t>3|
3</t>
        </is>
      </c>
      <c r="CD64" s="2" t="inlineStr">
        <is>
          <t xml:space="preserve">|
</t>
        </is>
      </c>
      <c r="CE64" t="inlineStr">
        <is>
          <t/>
        </is>
      </c>
      <c r="CF64" s="2" t="inlineStr">
        <is>
          <t>Carta ONU|
Carta Națiunilor Unite|
Carta Organizației Națiunilor Unite</t>
        </is>
      </c>
      <c r="CG64" s="2" t="inlineStr">
        <is>
          <t>3|
3|
3</t>
        </is>
      </c>
      <c r="CH64" s="2" t="inlineStr">
        <is>
          <t xml:space="preserve">|
|
</t>
        </is>
      </c>
      <c r="CI64" t="inlineStr">
        <is>
          <t>instrument de instituire a Organizației Națiunilor Unite, semnat la San Francisco la 26 iunie 1945</t>
        </is>
      </c>
      <c r="CJ64" s="2" t="inlineStr">
        <is>
          <t>Charta OSN|
Charta Organizácie Spojených národov</t>
        </is>
      </c>
      <c r="CK64" s="2" t="inlineStr">
        <is>
          <t>4|
4</t>
        </is>
      </c>
      <c r="CL64" s="2" t="inlineStr">
        <is>
          <t xml:space="preserve">|
</t>
        </is>
      </c>
      <c r="CM64" t="inlineStr">
        <is>
          <t>základný a zakladajúci dokument OSN</t>
        </is>
      </c>
      <c r="CN64" s="2" t="inlineStr">
        <is>
          <t>Ustanovna listina Združenih narodov|
Ustanovna listina ZN</t>
        </is>
      </c>
      <c r="CO64" s="2" t="inlineStr">
        <is>
          <t>3|
3</t>
        </is>
      </c>
      <c r="CP64" s="2" t="inlineStr">
        <is>
          <t xml:space="preserve">|
</t>
        </is>
      </c>
      <c r="CQ64" t="inlineStr">
        <is>
          <t>ustanovitveni akt Organizacije Združenih narodov, sprejet na konferenci v San Franciscu 26. 6. 1945; vsebuje določbe o ciljih in načelih OZN, o članstvu in organih, o mirnem reševanju sporov in ukrepih za preprečevanje oboroženih spopadov, o ekonomskem in socialnem sodelovanju, o skrbniških ozemljih in druge; sestavni del listine je statut Meddržavnega sodišča v Haagu</t>
        </is>
      </c>
      <c r="CR64" s="2" t="inlineStr">
        <is>
          <t>FN-stadgan|
Förenta nationernas stadga</t>
        </is>
      </c>
      <c r="CS64" s="2" t="inlineStr">
        <is>
          <t>3|
4</t>
        </is>
      </c>
      <c r="CT64" s="2" t="inlineStr">
        <is>
          <t xml:space="preserve">|
</t>
        </is>
      </c>
      <c r="CU64" t="inlineStr">
        <is>
          <t/>
        </is>
      </c>
    </row>
    <row r="65">
      <c r="A65" s="1" t="str">
        <f>HYPERLINK("https://iate.europa.eu/entry/result/3627268/all", "3627268")</f>
        <v>3627268</v>
      </c>
      <c r="B65" t="inlineStr">
        <is>
          <t>GEOGRAPHY;FINANCE</t>
        </is>
      </c>
      <c r="C65" t="inlineStr">
        <is>
          <t>GEOGRAPHY|political geography|CIS countries|Russia;FINANCE|financing and investment</t>
        </is>
      </c>
      <c r="D65" t="inlineStr">
        <is>
          <t/>
        </is>
      </c>
      <c r="E65" t="inlineStr">
        <is>
          <t/>
        </is>
      </c>
      <c r="F65" t="inlineStr">
        <is>
          <t/>
        </is>
      </c>
      <c r="G65" t="inlineStr">
        <is>
          <t/>
        </is>
      </c>
      <c r="H65" s="2" t="inlineStr">
        <is>
          <t>RDIF|
Ruský fond přímých investic</t>
        </is>
      </c>
      <c r="I65" s="2" t="inlineStr">
        <is>
          <t>3|
3</t>
        </is>
      </c>
      <c r="J65" s="2" t="inlineStr">
        <is>
          <t xml:space="preserve">|
</t>
        </is>
      </c>
      <c r="K65" t="inlineStr">
        <is>
          <t>&lt;a href="https://iate.europa.eu/entry/result/2246023/cs" target="_blank"&gt;státní investiční fond&lt;/a&gt; Ruské federace, zřízený ruskou vládou v roce 2011, aby investoval do rychle rostoucích sektorů ruského hospodářství</t>
        </is>
      </c>
      <c r="L65" t="inlineStr">
        <is>
          <t/>
        </is>
      </c>
      <c r="M65" t="inlineStr">
        <is>
          <t/>
        </is>
      </c>
      <c r="N65" t="inlineStr">
        <is>
          <t/>
        </is>
      </c>
      <c r="O65" t="inlineStr">
        <is>
          <t/>
        </is>
      </c>
      <c r="P65" s="2" t="inlineStr">
        <is>
          <t>Russian Direct Investment Fund</t>
        </is>
      </c>
      <c r="Q65" s="2" t="inlineStr">
        <is>
          <t>3</t>
        </is>
      </c>
      <c r="R65" s="2" t="inlineStr">
        <is>
          <t/>
        </is>
      </c>
      <c r="S65" t="inlineStr">
        <is>
          <t/>
        </is>
      </c>
      <c r="T65" s="2" t="inlineStr">
        <is>
          <t>Ρωσικό Ταμείο Άμεσων Επενδύσεων|
RDIF</t>
        </is>
      </c>
      <c r="U65" s="2" t="inlineStr">
        <is>
          <t>3|
3</t>
        </is>
      </c>
      <c r="V65" s="2" t="inlineStr">
        <is>
          <t xml:space="preserve">|
</t>
        </is>
      </c>
      <c r="W65" t="inlineStr">
        <is>
          <t>κρατικό επενδυτικό ταμείο της Ρωσίας που δημιουργήθηκε το 2011 από τη ρωσική κυβέρνηση</t>
        </is>
      </c>
      <c r="X65" s="2" t="inlineStr">
        <is>
          <t>RDIF|
Russian Direct Investment Fund</t>
        </is>
      </c>
      <c r="Y65" s="2" t="inlineStr">
        <is>
          <t>3|
3</t>
        </is>
      </c>
      <c r="Z65" s="2" t="inlineStr">
        <is>
          <t xml:space="preserve">|
</t>
        </is>
      </c>
      <c r="AA65" t="inlineStr">
        <is>
          <t>Russia's sovereign wealth fund established in 2011 by the Russian government to make equity co-investments, primarily in Russia, alongside reputable international financial and strategic investors</t>
        </is>
      </c>
      <c r="AB65" t="inlineStr">
        <is>
          <t/>
        </is>
      </c>
      <c r="AC65" t="inlineStr">
        <is>
          <t/>
        </is>
      </c>
      <c r="AD65" t="inlineStr">
        <is>
          <t/>
        </is>
      </c>
      <c r="AE65" t="inlineStr">
        <is>
          <t/>
        </is>
      </c>
      <c r="AF65" t="inlineStr">
        <is>
          <t/>
        </is>
      </c>
      <c r="AG65" t="inlineStr">
        <is>
          <t/>
        </is>
      </c>
      <c r="AH65" t="inlineStr">
        <is>
          <t/>
        </is>
      </c>
      <c r="AI65" t="inlineStr">
        <is>
          <t/>
        </is>
      </c>
      <c r="AJ65" s="2" t="inlineStr">
        <is>
          <t>RDIF|
Venäjän suorien sijoitusten rahasto (Russian Direct Investment Fund)</t>
        </is>
      </c>
      <c r="AK65" s="2" t="inlineStr">
        <is>
          <t>2|
2</t>
        </is>
      </c>
      <c r="AL65" s="2" t="inlineStr">
        <is>
          <t xml:space="preserve">|
</t>
        </is>
      </c>
      <c r="AM65" t="inlineStr">
        <is>
          <t/>
        </is>
      </c>
      <c r="AN65" t="inlineStr">
        <is>
          <t/>
        </is>
      </c>
      <c r="AO65" t="inlineStr">
        <is>
          <t/>
        </is>
      </c>
      <c r="AP65" t="inlineStr">
        <is>
          <t/>
        </is>
      </c>
      <c r="AQ65" t="inlineStr">
        <is>
          <t/>
        </is>
      </c>
      <c r="AR65" t="inlineStr">
        <is>
          <t/>
        </is>
      </c>
      <c r="AS65" t="inlineStr">
        <is>
          <t/>
        </is>
      </c>
      <c r="AT65" t="inlineStr">
        <is>
          <t/>
        </is>
      </c>
      <c r="AU65" t="inlineStr">
        <is>
          <t/>
        </is>
      </c>
      <c r="AV65" t="inlineStr">
        <is>
          <t/>
        </is>
      </c>
      <c r="AW65" t="inlineStr">
        <is>
          <t/>
        </is>
      </c>
      <c r="AX65" t="inlineStr">
        <is>
          <t/>
        </is>
      </c>
      <c r="AY65" t="inlineStr">
        <is>
          <t/>
        </is>
      </c>
      <c r="AZ65" t="inlineStr">
        <is>
          <t/>
        </is>
      </c>
      <c r="BA65" t="inlineStr">
        <is>
          <t/>
        </is>
      </c>
      <c r="BB65" t="inlineStr">
        <is>
          <t/>
        </is>
      </c>
      <c r="BC65" t="inlineStr">
        <is>
          <t/>
        </is>
      </c>
      <c r="BD65" t="inlineStr">
        <is>
          <t/>
        </is>
      </c>
      <c r="BE65" t="inlineStr">
        <is>
          <t/>
        </is>
      </c>
      <c r="BF65" t="inlineStr">
        <is>
          <t/>
        </is>
      </c>
      <c r="BG65" t="inlineStr">
        <is>
          <t/>
        </is>
      </c>
      <c r="BH65" s="2" t="inlineStr">
        <is>
          <t>Rusijos tiesioginių investicijų fondas</t>
        </is>
      </c>
      <c r="BI65" s="2" t="inlineStr">
        <is>
          <t>3</t>
        </is>
      </c>
      <c r="BJ65" s="2" t="inlineStr">
        <is>
          <t/>
        </is>
      </c>
      <c r="BK65" t="inlineStr">
        <is>
          <t/>
        </is>
      </c>
      <c r="BL65" t="inlineStr">
        <is>
          <t/>
        </is>
      </c>
      <c r="BM65" t="inlineStr">
        <is>
          <t/>
        </is>
      </c>
      <c r="BN65" t="inlineStr">
        <is>
          <t/>
        </is>
      </c>
      <c r="BO65" t="inlineStr">
        <is>
          <t/>
        </is>
      </c>
      <c r="BP65" t="inlineStr">
        <is>
          <t/>
        </is>
      </c>
      <c r="BQ65" t="inlineStr">
        <is>
          <t/>
        </is>
      </c>
      <c r="BR65" t="inlineStr">
        <is>
          <t/>
        </is>
      </c>
      <c r="BS65" t="inlineStr">
        <is>
          <t/>
        </is>
      </c>
      <c r="BT65" t="inlineStr">
        <is>
          <t/>
        </is>
      </c>
      <c r="BU65" t="inlineStr">
        <is>
          <t/>
        </is>
      </c>
      <c r="BV65" t="inlineStr">
        <is>
          <t/>
        </is>
      </c>
      <c r="BW65" t="inlineStr">
        <is>
          <t/>
        </is>
      </c>
      <c r="BX65" s="2" t="inlineStr">
        <is>
          <t>Rosyjski Fundusz Inwestycji Bezpośrednich</t>
        </is>
      </c>
      <c r="BY65" s="2" t="inlineStr">
        <is>
          <t>3</t>
        </is>
      </c>
      <c r="BZ65" s="2" t="inlineStr">
        <is>
          <t/>
        </is>
      </c>
      <c r="CA65" t="inlineStr">
        <is>
          <t>rosyjski państwowy fundusz majątkowy ustanowiony w 2011 r. w celu finansowania inwestycji w wiodących przedsiębiorstwach rosyjskiej gospodarki</t>
        </is>
      </c>
      <c r="CB65" s="2" t="inlineStr">
        <is>
          <t>Fundo de Investimento Direto Russo</t>
        </is>
      </c>
      <c r="CC65" s="2" t="inlineStr">
        <is>
          <t>3</t>
        </is>
      </c>
      <c r="CD65" s="2" t="inlineStr">
        <is>
          <t/>
        </is>
      </c>
      <c r="CE65" t="inlineStr">
        <is>
          <t>Fundo soberano criado em 2011 pelo Governo da Federação Russa.</t>
        </is>
      </c>
      <c r="CF65" s="2" t="inlineStr">
        <is>
          <t>Fondul de investiții directe al Rusiei</t>
        </is>
      </c>
      <c r="CG65" s="2" t="inlineStr">
        <is>
          <t>3</t>
        </is>
      </c>
      <c r="CH65" s="2" t="inlineStr">
        <is>
          <t/>
        </is>
      </c>
      <c r="CI65" t="inlineStr">
        <is>
          <t/>
        </is>
      </c>
      <c r="CJ65" t="inlineStr">
        <is>
          <t/>
        </is>
      </c>
      <c r="CK65" t="inlineStr">
        <is>
          <t/>
        </is>
      </c>
      <c r="CL65" t="inlineStr">
        <is>
          <t/>
        </is>
      </c>
      <c r="CM65" t="inlineStr">
        <is>
          <t/>
        </is>
      </c>
      <c r="CN65" s="2" t="inlineStr">
        <is>
          <t>Ruski sklad za neposredne naložbe</t>
        </is>
      </c>
      <c r="CO65" s="2" t="inlineStr">
        <is>
          <t>3</t>
        </is>
      </c>
      <c r="CP65" s="2" t="inlineStr">
        <is>
          <t/>
        </is>
      </c>
      <c r="CQ65" t="inlineStr">
        <is>
          <t/>
        </is>
      </c>
      <c r="CR65" t="inlineStr">
        <is>
          <t/>
        </is>
      </c>
      <c r="CS65" t="inlineStr">
        <is>
          <t/>
        </is>
      </c>
      <c r="CT65" t="inlineStr">
        <is>
          <t/>
        </is>
      </c>
      <c r="CU65" t="inlineStr">
        <is>
          <t/>
        </is>
      </c>
    </row>
    <row r="66">
      <c r="A66" s="1" t="str">
        <f>HYPERLINK("https://iate.europa.eu/entry/result/3627561/all", "3627561")</f>
        <v>3627561</v>
      </c>
      <c r="B66" t="inlineStr">
        <is>
          <t>ENVIRONMENT;GEOGRAPHY</t>
        </is>
      </c>
      <c r="C66" t="inlineStr">
        <is>
          <t>ENVIRONMENT|natural environment|geophysical environment|island;ENVIRONMENT|natural environment|geophysical environment|sea|Black Sea;GEOGRAPHY|Europe|Eastern Europe|Ukraine</t>
        </is>
      </c>
      <c r="D66" t="inlineStr">
        <is>
          <t/>
        </is>
      </c>
      <c r="E66" t="inlineStr">
        <is>
          <t/>
        </is>
      </c>
      <c r="F66" t="inlineStr">
        <is>
          <t/>
        </is>
      </c>
      <c r="G66" t="inlineStr">
        <is>
          <t/>
        </is>
      </c>
      <c r="H66" s="2" t="inlineStr">
        <is>
          <t>Zmijí ostrov|
Hadí ostrov</t>
        </is>
      </c>
      <c r="I66" s="2" t="inlineStr">
        <is>
          <t>3|
3</t>
        </is>
      </c>
      <c r="J66" s="2" t="inlineStr">
        <is>
          <t xml:space="preserve">|
</t>
        </is>
      </c>
      <c r="K66" t="inlineStr">
        <is>
          <t>malý ostrov v Černém moři, nacházející se přibližně 35 km východně od ústí Dunaje</t>
        </is>
      </c>
      <c r="L66" t="inlineStr">
        <is>
          <t/>
        </is>
      </c>
      <c r="M66" t="inlineStr">
        <is>
          <t/>
        </is>
      </c>
      <c r="N66" t="inlineStr">
        <is>
          <t/>
        </is>
      </c>
      <c r="O66" t="inlineStr">
        <is>
          <t/>
        </is>
      </c>
      <c r="P66" s="2" t="inlineStr">
        <is>
          <t>Schlangeninsel</t>
        </is>
      </c>
      <c r="Q66" s="2" t="inlineStr">
        <is>
          <t>3</t>
        </is>
      </c>
      <c r="R66" s="2" t="inlineStr">
        <is>
          <t/>
        </is>
      </c>
      <c r="S66" t="inlineStr">
        <is>
          <t/>
        </is>
      </c>
      <c r="T66" s="2" t="inlineStr">
        <is>
          <t>Φιδονήσι</t>
        </is>
      </c>
      <c r="U66" s="2" t="inlineStr">
        <is>
          <t>3</t>
        </is>
      </c>
      <c r="V66" s="2" t="inlineStr">
        <is>
          <t/>
        </is>
      </c>
      <c r="W66" t="inlineStr">
        <is>
          <t>νησί του Εύξεινου πόντου που ανήκει στην Ουκρανία, κοντά στο Δέλτα του Δούναβη</t>
        </is>
      </c>
      <c r="X66" s="2" t="inlineStr">
        <is>
          <t>Zmiinyi Island|
Serpents’ Island|
Snake Island|
Serpent Island</t>
        </is>
      </c>
      <c r="Y66" s="2" t="inlineStr">
        <is>
          <t>1|
3|
3|
1</t>
        </is>
      </c>
      <c r="Z66" s="2" t="inlineStr">
        <is>
          <t xml:space="preserve">|
|
preferred|
</t>
        </is>
      </c>
      <c r="AA66" t="inlineStr">
        <is>
          <t>rocky island belonging to Ukraine that lies in the Black Sea opposite the Danube Delta and is located about 48km south of Ukraine's mainland and about 300km west of Crimea</t>
        </is>
      </c>
      <c r="AB66" t="inlineStr">
        <is>
          <t/>
        </is>
      </c>
      <c r="AC66" t="inlineStr">
        <is>
          <t/>
        </is>
      </c>
      <c r="AD66" t="inlineStr">
        <is>
          <t/>
        </is>
      </c>
      <c r="AE66" t="inlineStr">
        <is>
          <t/>
        </is>
      </c>
      <c r="AF66" t="inlineStr">
        <is>
          <t/>
        </is>
      </c>
      <c r="AG66" t="inlineStr">
        <is>
          <t/>
        </is>
      </c>
      <c r="AH66" t="inlineStr">
        <is>
          <t/>
        </is>
      </c>
      <c r="AI66" t="inlineStr">
        <is>
          <t/>
        </is>
      </c>
      <c r="AJ66" s="2" t="inlineStr">
        <is>
          <t>Käärmesaari</t>
        </is>
      </c>
      <c r="AK66" s="2" t="inlineStr">
        <is>
          <t>2</t>
        </is>
      </c>
      <c r="AL66" s="2" t="inlineStr">
        <is>
          <t/>
        </is>
      </c>
      <c r="AM66" t="inlineStr">
        <is>
          <t>&lt;a href="https://iate.europa.eu/entry/result/861209/fi" target="_blank"&gt;Ukrainalle&lt;/a&gt; kuuluva saari &lt;a href="https://iate.europa.eu/entry/result/112580/fi" target="_blank"&gt;Mustallamerellä&lt;/a&gt;</t>
        </is>
      </c>
      <c r="AN66" t="inlineStr">
        <is>
          <t/>
        </is>
      </c>
      <c r="AO66" t="inlineStr">
        <is>
          <t/>
        </is>
      </c>
      <c r="AP66" t="inlineStr">
        <is>
          <t/>
        </is>
      </c>
      <c r="AQ66" t="inlineStr">
        <is>
          <t/>
        </is>
      </c>
      <c r="AR66" t="inlineStr">
        <is>
          <t/>
        </is>
      </c>
      <c r="AS66" t="inlineStr">
        <is>
          <t/>
        </is>
      </c>
      <c r="AT66" t="inlineStr">
        <is>
          <t/>
        </is>
      </c>
      <c r="AU66" t="inlineStr">
        <is>
          <t/>
        </is>
      </c>
      <c r="AV66" t="inlineStr">
        <is>
          <t/>
        </is>
      </c>
      <c r="AW66" t="inlineStr">
        <is>
          <t/>
        </is>
      </c>
      <c r="AX66" t="inlineStr">
        <is>
          <t/>
        </is>
      </c>
      <c r="AY66" t="inlineStr">
        <is>
          <t/>
        </is>
      </c>
      <c r="AZ66" t="inlineStr">
        <is>
          <t/>
        </is>
      </c>
      <c r="BA66" t="inlineStr">
        <is>
          <t/>
        </is>
      </c>
      <c r="BB66" t="inlineStr">
        <is>
          <t/>
        </is>
      </c>
      <c r="BC66" t="inlineStr">
        <is>
          <t/>
        </is>
      </c>
      <c r="BD66" t="inlineStr">
        <is>
          <t/>
        </is>
      </c>
      <c r="BE66" t="inlineStr">
        <is>
          <t/>
        </is>
      </c>
      <c r="BF66" t="inlineStr">
        <is>
          <t/>
        </is>
      </c>
      <c r="BG66" t="inlineStr">
        <is>
          <t/>
        </is>
      </c>
      <c r="BH66" s="2" t="inlineStr">
        <is>
          <t>Gyvačių sala</t>
        </is>
      </c>
      <c r="BI66" s="2" t="inlineStr">
        <is>
          <t>3</t>
        </is>
      </c>
      <c r="BJ66" s="2" t="inlineStr">
        <is>
          <t/>
        </is>
      </c>
      <c r="BK66" t="inlineStr">
        <is>
          <t>sala Juodojoje jūroje, netoli Ukrainos ir Rumunijos krantų, 35 km nuo žemyno, priešais Dunojaus žiotis</t>
        </is>
      </c>
      <c r="BL66" s="2" t="inlineStr">
        <is>
          <t>Zmijinija|
Čūsku sala</t>
        </is>
      </c>
      <c r="BM66" s="2" t="inlineStr">
        <is>
          <t>3|
3</t>
        </is>
      </c>
      <c r="BN66" s="2" t="inlineStr">
        <is>
          <t xml:space="preserve">|
</t>
        </is>
      </c>
      <c r="BO66" t="inlineStr">
        <is>
          <t>Ukrainai piederoša sala Melnajā jūrā</t>
        </is>
      </c>
      <c r="BP66" t="inlineStr">
        <is>
          <t/>
        </is>
      </c>
      <c r="BQ66" t="inlineStr">
        <is>
          <t/>
        </is>
      </c>
      <c r="BR66" t="inlineStr">
        <is>
          <t/>
        </is>
      </c>
      <c r="BS66" t="inlineStr">
        <is>
          <t/>
        </is>
      </c>
      <c r="BT66" t="inlineStr">
        <is>
          <t/>
        </is>
      </c>
      <c r="BU66" t="inlineStr">
        <is>
          <t/>
        </is>
      </c>
      <c r="BV66" t="inlineStr">
        <is>
          <t/>
        </is>
      </c>
      <c r="BW66" t="inlineStr">
        <is>
          <t/>
        </is>
      </c>
      <c r="BX66" s="2" t="inlineStr">
        <is>
          <t>Wyspa Wężowa</t>
        </is>
      </c>
      <c r="BY66" s="2" t="inlineStr">
        <is>
          <t>3</t>
        </is>
      </c>
      <c r="BZ66" s="2" t="inlineStr">
        <is>
          <t/>
        </is>
      </c>
      <c r="CA66" t="inlineStr">
        <is>
          <t>wyspa na Morzu Czarnym położona na ukraińskich wodach terytorialnych</t>
        </is>
      </c>
      <c r="CB66" s="2" t="inlineStr">
        <is>
          <t>Ilha das Serpentes</t>
        </is>
      </c>
      <c r="CC66" s="2" t="inlineStr">
        <is>
          <t>3</t>
        </is>
      </c>
      <c r="CD66" s="2" t="inlineStr">
        <is>
          <t/>
        </is>
      </c>
      <c r="CE66" t="inlineStr">
        <is>
          <t>Ilha ucraniana situada no Mar Negro, junto à fronteira romeno-ucraniana.</t>
        </is>
      </c>
      <c r="CF66" s="2" t="inlineStr">
        <is>
          <t>Insula Șerpilor</t>
        </is>
      </c>
      <c r="CG66" s="2" t="inlineStr">
        <is>
          <t>3</t>
        </is>
      </c>
      <c r="CH66" s="2" t="inlineStr">
        <is>
          <t/>
        </is>
      </c>
      <c r="CI66" t="inlineStr">
        <is>
          <t/>
        </is>
      </c>
      <c r="CJ66" t="inlineStr">
        <is>
          <t/>
        </is>
      </c>
      <c r="CK66" t="inlineStr">
        <is>
          <t/>
        </is>
      </c>
      <c r="CL66" t="inlineStr">
        <is>
          <t/>
        </is>
      </c>
      <c r="CM66" t="inlineStr">
        <is>
          <t/>
        </is>
      </c>
      <c r="CN66" s="2" t="inlineStr">
        <is>
          <t>Kačji otok</t>
        </is>
      </c>
      <c r="CO66" s="2" t="inlineStr">
        <is>
          <t>3</t>
        </is>
      </c>
      <c r="CP66" s="2" t="inlineStr">
        <is>
          <t/>
        </is>
      </c>
      <c r="CQ66" t="inlineStr">
        <is>
          <t/>
        </is>
      </c>
      <c r="CR66" t="inlineStr">
        <is>
          <t/>
        </is>
      </c>
      <c r="CS66" t="inlineStr">
        <is>
          <t/>
        </is>
      </c>
      <c r="CT66" t="inlineStr">
        <is>
          <t/>
        </is>
      </c>
      <c r="CU66" t="inlineStr">
        <is>
          <t/>
        </is>
      </c>
    </row>
    <row r="67">
      <c r="A67" s="1" t="str">
        <f>HYPERLINK("https://iate.europa.eu/entry/result/931515/all", "931515")</f>
        <v>931515</v>
      </c>
      <c r="B67" t="inlineStr">
        <is>
          <t>INTERNATIONAL RELATIONS;LAW;EUROPEAN UNION;INTERNATIONAL ORGANISATIONS</t>
        </is>
      </c>
      <c r="C67" t="inlineStr">
        <is>
          <t>INTERNATIONAL RELATIONS|defence;LAW|international law;EUROPEAN UNION|European construction|EU relations;INTERNATIONAL ORGANISATIONS|world organisations|world organisation|International Criminal Court</t>
        </is>
      </c>
      <c r="D67" s="2" t="inlineStr">
        <is>
          <t>въоръжено нападение|
военна агресия|
акт на агресия</t>
        </is>
      </c>
      <c r="E67" s="2" t="inlineStr">
        <is>
          <t>4|
3|
3</t>
        </is>
      </c>
      <c r="F67" s="2" t="inlineStr">
        <is>
          <t xml:space="preserve">|
|
</t>
        </is>
      </c>
      <c r="G67" t="inlineStr">
        <is>
          <t>използване на въоръжена сила от една държава срещу суверенитета, териториалната цялост или политическата независимост на друга държава, или по друг начин, който противоречи на &lt;a href="https://iate.europa.eu/entry/result/776763/bg" target="_blank"&gt;Устава на Организацията на обединените нации&lt;/a&gt;</t>
        </is>
      </c>
      <c r="H67" s="2" t="inlineStr">
        <is>
          <t>ozbrojený útok|
ozbrojené napadení|
akt agrese|
vojenská agrese</t>
        </is>
      </c>
      <c r="I67" s="2" t="inlineStr">
        <is>
          <t>3|
3|
3|
3</t>
        </is>
      </c>
      <c r="J67" s="2" t="inlineStr">
        <is>
          <t xml:space="preserve">|
|
|
</t>
        </is>
      </c>
      <c r="K67" t="inlineStr">
        <is>
          <t>použití ozbrojené síly státem proti svrchovanosti, územní celistvosti nebo politické nezávislosti jiného státu nebo jakýkoliv jiný postup neslučitelný s Chartou OSN</t>
        </is>
      </c>
      <c r="L67" s="2" t="inlineStr">
        <is>
          <t>angrebshandling|
militær aggression|
væbnet angreb</t>
        </is>
      </c>
      <c r="M67" s="2" t="inlineStr">
        <is>
          <t>3|
3|
3</t>
        </is>
      </c>
      <c r="N67" s="2" t="inlineStr">
        <is>
          <t xml:space="preserve">|
|
</t>
        </is>
      </c>
      <c r="O67" t="inlineStr">
        <is>
          <t>en stats anvendelse af væbnet magt imod en anden stats suverænitet, territoriale integritet eller politiske uafhængighed</t>
        </is>
      </c>
      <c r="P67" s="2" t="inlineStr">
        <is>
          <t>militärische Aggression|
bewaffneter Angriff|
Angriffshandlung</t>
        </is>
      </c>
      <c r="Q67" s="2" t="inlineStr">
        <is>
          <t>3|
3|
3</t>
        </is>
      </c>
      <c r="R67" s="2" t="inlineStr">
        <is>
          <t xml:space="preserve">|
|
</t>
        </is>
      </c>
      <c r="S67" t="inlineStr">
        <is>
          <t>Anwendung von Waffengewalt durch einen Staat, die gegen die Souveränität, die territoriale Unversehrtheit oder die politische Unabhängigkeit eines anderen Staates gerichtet ist</t>
        </is>
      </c>
      <c r="T67" s="2" t="inlineStr">
        <is>
          <t>ένοπλη επίθεση|
στρατιωτική επίθεση|
επιθετική ενέργεια|
πράξη επίθεσης</t>
        </is>
      </c>
      <c r="U67" s="2" t="inlineStr">
        <is>
          <t>3|
3|
3|
3</t>
        </is>
      </c>
      <c r="V67" s="2" t="inlineStr">
        <is>
          <t xml:space="preserve">|
|
|
</t>
        </is>
      </c>
      <c r="W67" t="inlineStr">
        <is>
          <t>η χρήση ένοπλης βίας από ένα Κράτος κατά της κυριαρχίας, της εδαφικής ακεραιότητας ή της πολιτικής ανεξαρτησίας άλλου Κράτους</t>
        </is>
      </c>
      <c r="X67" s="2" t="inlineStr">
        <is>
          <t>armed attack|
armed aggression|
military aggression|
act of aggression</t>
        </is>
      </c>
      <c r="Y67" s="2" t="inlineStr">
        <is>
          <t>3|
3|
3|
3</t>
        </is>
      </c>
      <c r="Z67" s="2" t="inlineStr">
        <is>
          <t xml:space="preserve">|
|
|
</t>
        </is>
      </c>
      <c r="AA67" t="inlineStr">
        <is>
          <t>use of armed force by a State against the sovereignty, territorial integrity or political independence of another State</t>
        </is>
      </c>
      <c r="AB67" s="2" t="inlineStr">
        <is>
          <t>ataque armado|
agresión militar|
agresión|
agresión armada|
acto de agresión</t>
        </is>
      </c>
      <c r="AC67" s="2" t="inlineStr">
        <is>
          <t>3|
3|
3|
3|
3</t>
        </is>
      </c>
      <c r="AD67" s="2" t="inlineStr">
        <is>
          <t xml:space="preserve">|
|
|
|
</t>
        </is>
      </c>
      <c r="AE67" t="inlineStr">
        <is>
          <t>Uso de la fuerza armada por un Estado contra la soberanía, la integridad territorial o la independencia política de otro Estado, o en cualquier otra forma incompatible con la &lt;a href="https://iate.europa.eu/entry/result/776763/es" target="_blank"&gt;Carta de las Naciones Unidas&lt;/a&gt;.</t>
        </is>
      </c>
      <c r="AF67" s="2" t="inlineStr">
        <is>
          <t>agressiooniakt|
relvastatud kallaletung|
sõjaline agressioon|
relvastatud rünnak</t>
        </is>
      </c>
      <c r="AG67" s="2" t="inlineStr">
        <is>
          <t>3|
3|
3|
3</t>
        </is>
      </c>
      <c r="AH67" s="2" t="inlineStr">
        <is>
          <t xml:space="preserve">|
|
|
</t>
        </is>
      </c>
      <c r="AI67" t="inlineStr">
        <is>
          <t>ühe riigi poolt sõjalise jõu kasutamine teise riigi suveräänsuse, territoriaalse terviklikkuse või poliitilise sõltumatuse vastu</t>
        </is>
      </c>
      <c r="AJ67" s="2" t="inlineStr">
        <is>
          <t>hyökkäysteko|
sotilaallinen hyökkäys|
hyökkäys|
aseellinen hyökkäys</t>
        </is>
      </c>
      <c r="AK67" s="2" t="inlineStr">
        <is>
          <t>3|
3|
3|
3</t>
        </is>
      </c>
      <c r="AL67" s="2" t="inlineStr">
        <is>
          <t xml:space="preserve">|
|
|
</t>
        </is>
      </c>
      <c r="AM67" t="inlineStr">
        <is>
          <t/>
        </is>
      </c>
      <c r="AN67" s="2" t="inlineStr">
        <is>
          <t>agression armée|
acte d'agression|
agression militaire</t>
        </is>
      </c>
      <c r="AO67" s="2" t="inlineStr">
        <is>
          <t>3|
3|
3</t>
        </is>
      </c>
      <c r="AP67" s="2" t="inlineStr">
        <is>
          <t xml:space="preserve">|
|
</t>
        </is>
      </c>
      <c r="AQ67" t="inlineStr">
        <is>
          <t>emploi de la force armée par un État contre la souveraineté, l'intégrité territoriale ou l'indépendance politique d'un autre État</t>
        </is>
      </c>
      <c r="AR67" s="2" t="inlineStr">
        <is>
          <t>fogha|
fogha míleata|
greas míleata|
ionsaí armtha|
fogha armtha</t>
        </is>
      </c>
      <c r="AS67" s="2" t="inlineStr">
        <is>
          <t>3|
3|
0|
3|
3</t>
        </is>
      </c>
      <c r="AT67" s="2" t="inlineStr">
        <is>
          <t xml:space="preserve">preferred|
|
|
|
</t>
        </is>
      </c>
      <c r="AU67" t="inlineStr">
        <is>
          <t>fórsa armtha a úsáid ag stát amháin in aghaidh ceannasacht, iomláine chríochach nó neamhspleáchas polaitiúil stáit eile</t>
        </is>
      </c>
      <c r="AV67" s="2" t="inlineStr">
        <is>
          <t>vojna agresija|
oružana agresija|
čin agresije|
oružani napad</t>
        </is>
      </c>
      <c r="AW67" s="2" t="inlineStr">
        <is>
          <t>3|
3|
3|
3</t>
        </is>
      </c>
      <c r="AX67" s="2" t="inlineStr">
        <is>
          <t xml:space="preserve">|
|
|
</t>
        </is>
      </c>
      <c r="AY67" t="inlineStr">
        <is>
          <t/>
        </is>
      </c>
      <c r="AZ67" s="2" t="inlineStr">
        <is>
          <t>fegyveres agresszió|
fegyveres támadás|
katonai agresszió|
agressziós cselekmény</t>
        </is>
      </c>
      <c r="BA67" s="2" t="inlineStr">
        <is>
          <t>3|
3|
3|
3</t>
        </is>
      </c>
      <c r="BB67" s="2" t="inlineStr">
        <is>
          <t xml:space="preserve">|
|
|
</t>
        </is>
      </c>
      <c r="BC67" t="inlineStr">
        <is>
          <t>egy állam fegyveres erejének felhasználása egy másik állam szuverenitása, területi épsége avgy politikai függetlensége ellen</t>
        </is>
      </c>
      <c r="BD67" s="2" t="inlineStr">
        <is>
          <t>aggressione militare|
attacco armato|
aggressione armata|
atto di agressione</t>
        </is>
      </c>
      <c r="BE67" s="2" t="inlineStr">
        <is>
          <t>3|
3|
4|
3</t>
        </is>
      </c>
      <c r="BF67" s="2" t="inlineStr">
        <is>
          <t xml:space="preserve">|
|
|
</t>
        </is>
      </c>
      <c r="BG67" t="inlineStr">
        <is>
          <t>uso della forza armata da parte di uno Stato contro la sovranità, l'integrità territoriale o l'indipendenza politica di un altro Stato</t>
        </is>
      </c>
      <c r="BH67" s="2" t="inlineStr">
        <is>
          <t>agresijos aktas|
ginkluota agresija|
karinė agresija</t>
        </is>
      </c>
      <c r="BI67" s="2" t="inlineStr">
        <is>
          <t>3|
3|
3</t>
        </is>
      </c>
      <c r="BJ67" s="2" t="inlineStr">
        <is>
          <t xml:space="preserve">|
|
</t>
        </is>
      </c>
      <c r="BK67" t="inlineStr">
        <is>
          <t/>
        </is>
      </c>
      <c r="BL67" s="2" t="inlineStr">
        <is>
          <t>militāra agresija|
agresijas akts|
bruņots uzbrukums|
agresija|
bruņota agresija</t>
        </is>
      </c>
      <c r="BM67" s="2" t="inlineStr">
        <is>
          <t>3|
3|
3|
3|
3</t>
        </is>
      </c>
      <c r="BN67" s="2" t="inlineStr">
        <is>
          <t xml:space="preserve">|
|
|
|
</t>
        </is>
      </c>
      <c r="BO67" t="inlineStr">
        <is>
          <t>kādas valsts veikta bruņota spēka pielietošana pret citas valsts suverenitāti, teritoriālo neaizskaramību vai politisko neatkarību</t>
        </is>
      </c>
      <c r="BP67" s="2" t="inlineStr">
        <is>
          <t>aggressjoni militari|
attakk armat|
aggressjoni armata|
att ta' aggressjoni</t>
        </is>
      </c>
      <c r="BQ67" s="2" t="inlineStr">
        <is>
          <t>3|
3|
4|
3</t>
        </is>
      </c>
      <c r="BR67" s="2" t="inlineStr">
        <is>
          <t xml:space="preserve">|
|
|
</t>
        </is>
      </c>
      <c r="BS67" t="inlineStr">
        <is>
          <t>l-użu ta' forza armata minn Stat kontra s-sovranità, l-integrità territorjali jew l-indipendenza politika ta' Stat ieħor</t>
        </is>
      </c>
      <c r="BT67" s="2" t="inlineStr">
        <is>
          <t>daad van agressie|
gewapende agressie|
militaire agressie|
gewapende aanval</t>
        </is>
      </c>
      <c r="BU67" s="2" t="inlineStr">
        <is>
          <t>3|
3|
3|
3</t>
        </is>
      </c>
      <c r="BV67" s="2" t="inlineStr">
        <is>
          <t xml:space="preserve">|
|
|
</t>
        </is>
      </c>
      <c r="BW67" t="inlineStr">
        <is>
          <t>gebruik van gewapend geweld door een staat tegen de soevereiniteit, territoriale integriteit of politieke onafhankelijkheid van een andere staat, of het gebruik van wapengeweld door een staat dat op enige andere wijze onverenigbaar is met het Handvest van de Verenigde Naties</t>
        </is>
      </c>
      <c r="BX67" s="2" t="inlineStr">
        <is>
          <t>napaść zbrojna|
agresja wojskowa|
agresja</t>
        </is>
      </c>
      <c r="BY67" s="2" t="inlineStr">
        <is>
          <t>3|
3|
3</t>
        </is>
      </c>
      <c r="BZ67" s="2" t="inlineStr">
        <is>
          <t xml:space="preserve">|
|
</t>
        </is>
      </c>
      <c r="CA67" t="inlineStr">
        <is>
          <t>&lt;i&gt;[UWAGA! termin nie jest ściśle zdefiniowany w prawie międzynarodowym]&lt;/i&gt; &lt;br&gt;takie użycie siły przez dane państwo, które pociąga ze sobą poważne konsekwencje, jak wkroczenie na terytorium innego państwa, ofiary w ludziach czy zniszczenie mienia znacznych rozmiarów</t>
        </is>
      </c>
      <c r="CB67" s="2" t="inlineStr">
        <is>
          <t>ataque armado|
agressão armada|
agressão militar|
ato de agressão</t>
        </is>
      </c>
      <c r="CC67" s="2" t="inlineStr">
        <is>
          <t>3|
3|
3|
3</t>
        </is>
      </c>
      <c r="CD67" s="2" t="inlineStr">
        <is>
          <t xml:space="preserve">|
|
|
</t>
        </is>
      </c>
      <c r="CE67" t="inlineStr">
        <is>
          <t>O emprego de força armada por um Estado contra a soberania, a integridade territorial ou a independência politica de outro Estado.</t>
        </is>
      </c>
      <c r="CF67" s="2" t="inlineStr">
        <is>
          <t>act de agresiune|
agresiune armată|
agresiune militară|
atac armat</t>
        </is>
      </c>
      <c r="CG67" s="2" t="inlineStr">
        <is>
          <t>3|
3|
3|
3</t>
        </is>
      </c>
      <c r="CH67" s="2" t="inlineStr">
        <is>
          <t xml:space="preserve">|
|
|
</t>
        </is>
      </c>
      <c r="CI67" t="inlineStr">
        <is>
          <t>folosirea forței armate, cu încălcarea Cartei Organizației Națiunilor Unite [&lt;a href="/entry/result/776763/all" id="ENTRY_TO_ENTRY_CONVERTER" target="_blank"&gt;IATE:776763&lt;/a&gt; ], de către un stat acționând primul împotriva altui stat</t>
        </is>
      </c>
      <c r="CJ67" s="2" t="inlineStr">
        <is>
          <t>vojenská agresia|
ozbrojená agresia|
ozbrojený útok|
akt agresie</t>
        </is>
      </c>
      <c r="CK67" s="2" t="inlineStr">
        <is>
          <t>3|
3|
3|
3</t>
        </is>
      </c>
      <c r="CL67" s="2" t="inlineStr">
        <is>
          <t xml:space="preserve">|
|
|
</t>
        </is>
      </c>
      <c r="CM67" t="inlineStr">
        <is>
          <t>použitie ozbrojenej sily štátom proti suverenite, územnej celistvosti alebo politickej nezávislosti iného štátu, alebo iným spôsobom, nezlučiteľným s Chartou Organizácie Spojených národov</t>
        </is>
      </c>
      <c r="CN67" s="2" t="inlineStr">
        <is>
          <t>vojaški napad|
vojaška agresija|
dejanje agresije|
oboroženi napad</t>
        </is>
      </c>
      <c r="CO67" s="2" t="inlineStr">
        <is>
          <t>3|
3|
3|
3</t>
        </is>
      </c>
      <c r="CP67" s="2" t="inlineStr">
        <is>
          <t xml:space="preserve">|
|
|
</t>
        </is>
      </c>
      <c r="CQ67" t="inlineStr">
        <is>
          <t>uporaba oborožene sile države proti suverenosti, ozemeljski celovitosti ali politični neodvisnosti druge države v nasprotju z Ustanovno listino Organizacije združenih narodov</t>
        </is>
      </c>
      <c r="CR67" s="2" t="inlineStr">
        <is>
          <t>militärt angrepp|
väpnat angrepp|
militär aggression</t>
        </is>
      </c>
      <c r="CS67" s="2" t="inlineStr">
        <is>
          <t>3|
3|
3</t>
        </is>
      </c>
      <c r="CT67" s="2" t="inlineStr">
        <is>
          <t xml:space="preserve">|
|
</t>
        </is>
      </c>
      <c r="CU67" t="inlineStr">
        <is>
          <t>Inom folkrätten den omständighet som berättigar en stat att i självförsvar använda militära medel mot den angripande staten.</t>
        </is>
      </c>
    </row>
    <row r="68">
      <c r="A68" s="1" t="str">
        <f>HYPERLINK("https://iate.europa.eu/entry/result/1905355/all", "1905355")</f>
        <v>1905355</v>
      </c>
      <c r="B68" t="inlineStr">
        <is>
          <t>INTERNATIONAL RELATIONS</t>
        </is>
      </c>
      <c r="C68" t="inlineStr">
        <is>
          <t>INTERNATIONAL RELATIONS|international affairs|international affairs|diplomatic relations</t>
        </is>
      </c>
      <c r="D68" s="2" t="inlineStr">
        <is>
          <t>дипломатически имунитет</t>
        </is>
      </c>
      <c r="E68" s="2" t="inlineStr">
        <is>
          <t>3</t>
        </is>
      </c>
      <c r="F68" s="2" t="inlineStr">
        <is>
          <t/>
        </is>
      </c>
      <c r="G68" t="inlineStr">
        <is>
          <t>съвкупност от права и привилегии, с които се ползват дипломатическите представителства и техният персонал на територията на чужди държави, в която се включва неприкосновеност на помещенията на дипломатическите представителства и жилищата на дипломатическите представители, на кореспонденцията, лична неприкосновеност, неподсъдност на местните съдилища, освобождаване от такси, данъци, мита и лични и обществени повинности</t>
        </is>
      </c>
      <c r="H68" s="2" t="inlineStr">
        <is>
          <t>diplomatická imunita</t>
        </is>
      </c>
      <c r="I68" s="2" t="inlineStr">
        <is>
          <t>3</t>
        </is>
      </c>
      <c r="J68" s="2" t="inlineStr">
        <is>
          <t/>
        </is>
      </c>
      <c r="K68" t="inlineStr">
        <is>
          <t>právo diplomatického zástupce, že nebude žádným způsobem zatčen nebo zadržen a že přijímající stát s ním bude jednat s náležitou úctou a učiní všechna vhodná opatření, aby zabránil každému útoku proti jeho osobě, svobodě nebo důstojnosti</t>
        </is>
      </c>
      <c r="L68" s="2" t="inlineStr">
        <is>
          <t>diplomatisk immunitet</t>
        </is>
      </c>
      <c r="M68" s="2" t="inlineStr">
        <is>
          <t>3</t>
        </is>
      </c>
      <c r="N68" s="2" t="inlineStr">
        <is>
          <t/>
        </is>
      </c>
      <c r="O68" t="inlineStr">
        <is>
          <t>fremmede diplomaters mere eller mindre omfattende fritagelse for retsforfølgning</t>
        </is>
      </c>
      <c r="P68" s="2" t="inlineStr">
        <is>
          <t>diplomatische Immunität</t>
        </is>
      </c>
      <c r="Q68" s="2" t="inlineStr">
        <is>
          <t>3</t>
        </is>
      </c>
      <c r="R68" s="2" t="inlineStr">
        <is>
          <t/>
        </is>
      </c>
      <c r="S68" t="inlineStr">
        <is>
          <t>rechtlicher Schutz, den Diplomaten in ihrem Gastland vor Strafverfolgung und anderen hoheitlichen Maßnahmen, aber auch zivilrechtlichen Klagen genießen</t>
        </is>
      </c>
      <c r="T68" s="2" t="inlineStr">
        <is>
          <t>διπλωματική ασυλία</t>
        </is>
      </c>
      <c r="U68" s="2" t="inlineStr">
        <is>
          <t>3</t>
        </is>
      </c>
      <c r="V68" s="2" t="inlineStr">
        <is>
          <t/>
        </is>
      </c>
      <c r="W68" t="inlineStr">
        <is>
          <t>δικαίωμα διπλωματικού υπαλλήλου να χαίρει ποινικής ετεροδικίας στο κράτος υποδοχής, καθώς και, υπό την επιφύλαξη ορισμένων εξαιρέσεων, αστικής και διοικητικής ετεροδικίας</t>
        </is>
      </c>
      <c r="X68" s="2" t="inlineStr">
        <is>
          <t>diplomatic immunity</t>
        </is>
      </c>
      <c r="Y68" s="2" t="inlineStr">
        <is>
          <t>3</t>
        </is>
      </c>
      <c r="Z68" s="2" t="inlineStr">
        <is>
          <t/>
        </is>
      </c>
      <c r="AA68" t="inlineStr">
        <is>
          <t>right of a diplomatic agent to enjoy immunity from the criminal jurisdiction of the receiving State and, subject to some exceptions, from its civil and administrative jurisdiction</t>
        </is>
      </c>
      <c r="AB68" s="2" t="inlineStr">
        <is>
          <t>inmunidad diplomática</t>
        </is>
      </c>
      <c r="AC68" s="2" t="inlineStr">
        <is>
          <t>3</t>
        </is>
      </c>
      <c r="AD68" s="2" t="inlineStr">
        <is>
          <t/>
        </is>
      </c>
      <c r="AE68" t="inlineStr">
        <is>
          <t/>
        </is>
      </c>
      <c r="AF68" t="inlineStr">
        <is>
          <t/>
        </is>
      </c>
      <c r="AG68" t="inlineStr">
        <is>
          <t/>
        </is>
      </c>
      <c r="AH68" t="inlineStr">
        <is>
          <t/>
        </is>
      </c>
      <c r="AI68" t="inlineStr">
        <is>
          <t/>
        </is>
      </c>
      <c r="AJ68" s="2" t="inlineStr">
        <is>
          <t>diplomaattinen koskemattomuus</t>
        </is>
      </c>
      <c r="AK68" s="2" t="inlineStr">
        <is>
          <t>3</t>
        </is>
      </c>
      <c r="AL68" s="2" t="inlineStr">
        <is>
          <t/>
        </is>
      </c>
      <c r="AM68" t="inlineStr">
        <is>
          <t>takaa suurlähettiläälle ja muulle &lt;a href="https://fi.wikipedia.org/wiki/Diplomatia" target="_blank"&gt;d&lt;/a&gt;iplomaattisia tehtäviä hoitavalle lähetystöhenkilökunnalle koskemattomuuden asemamaan &lt;a href="https://fi.wikipedia.org/wiki/Tuomiovalta" target="_blank"&gt;t&lt;/a&gt;uomiovallasta; lisäksi lähetystön palveluskunnalla ja diplomaattien yksityispalvelijoilla on oikeus saada palkkansa verovapaasti</t>
        </is>
      </c>
      <c r="AN68" s="2" t="inlineStr">
        <is>
          <t>immunité diplomatique</t>
        </is>
      </c>
      <c r="AO68" s="2" t="inlineStr">
        <is>
          <t>3</t>
        </is>
      </c>
      <c r="AP68" s="2" t="inlineStr">
        <is>
          <t/>
        </is>
      </c>
      <c r="AQ68" t="inlineStr">
        <is>
          <t/>
        </is>
      </c>
      <c r="AR68" t="inlineStr">
        <is>
          <t/>
        </is>
      </c>
      <c r="AS68" t="inlineStr">
        <is>
          <t/>
        </is>
      </c>
      <c r="AT68" t="inlineStr">
        <is>
          <t/>
        </is>
      </c>
      <c r="AU68" t="inlineStr">
        <is>
          <t/>
        </is>
      </c>
      <c r="AV68" t="inlineStr">
        <is>
          <t/>
        </is>
      </c>
      <c r="AW68" t="inlineStr">
        <is>
          <t/>
        </is>
      </c>
      <c r="AX68" t="inlineStr">
        <is>
          <t/>
        </is>
      </c>
      <c r="AY68" t="inlineStr">
        <is>
          <t/>
        </is>
      </c>
      <c r="AZ68" t="inlineStr">
        <is>
          <t/>
        </is>
      </c>
      <c r="BA68" t="inlineStr">
        <is>
          <t/>
        </is>
      </c>
      <c r="BB68" t="inlineStr">
        <is>
          <t/>
        </is>
      </c>
      <c r="BC68" t="inlineStr">
        <is>
          <t/>
        </is>
      </c>
      <c r="BD68" s="2" t="inlineStr">
        <is>
          <t>immunità diplomatica</t>
        </is>
      </c>
      <c r="BE68" s="2" t="inlineStr">
        <is>
          <t>3</t>
        </is>
      </c>
      <c r="BF68" s="2" t="inlineStr">
        <is>
          <t/>
        </is>
      </c>
      <c r="BG68" t="inlineStr">
        <is>
          <t/>
        </is>
      </c>
      <c r="BH68" s="2" t="inlineStr">
        <is>
          <t>diplomatinis imunitetas</t>
        </is>
      </c>
      <c r="BI68" s="2" t="inlineStr">
        <is>
          <t>3</t>
        </is>
      </c>
      <c r="BJ68" s="2" t="inlineStr">
        <is>
          <t/>
        </is>
      </c>
      <c r="BK68" t="inlineStr">
        <is>
          <t/>
        </is>
      </c>
      <c r="BL68" t="inlineStr">
        <is>
          <t/>
        </is>
      </c>
      <c r="BM68" t="inlineStr">
        <is>
          <t/>
        </is>
      </c>
      <c r="BN68" t="inlineStr">
        <is>
          <t/>
        </is>
      </c>
      <c r="BO68" t="inlineStr">
        <is>
          <t/>
        </is>
      </c>
      <c r="BP68" t="inlineStr">
        <is>
          <t/>
        </is>
      </c>
      <c r="BQ68" t="inlineStr">
        <is>
          <t/>
        </is>
      </c>
      <c r="BR68" t="inlineStr">
        <is>
          <t/>
        </is>
      </c>
      <c r="BS68" t="inlineStr">
        <is>
          <t/>
        </is>
      </c>
      <c r="BT68" s="2" t="inlineStr">
        <is>
          <t>diplomatieke onschendbaarheid|
diplomatieke immuniteit</t>
        </is>
      </c>
      <c r="BU68" s="2" t="inlineStr">
        <is>
          <t>3|
3</t>
        </is>
      </c>
      <c r="BV68" s="2" t="inlineStr">
        <is>
          <t xml:space="preserve">|
</t>
        </is>
      </c>
      <c r="BW68" t="inlineStr">
        <is>
          <t>"bij internationaal recht geregelde bescherming tegen rechtsvervolging voor diplomaten, buitenlandse staatshoofden, regeringsleiders, ministers van Buitenlandse Zaken - tijdens de periode waarin zij die functie uitoefenen - en bij uitbreiding bepaalde ambtenaren van internationale organisaties"</t>
        </is>
      </c>
      <c r="BX68" s="2" t="inlineStr">
        <is>
          <t>immunitet dyplomatyczny</t>
        </is>
      </c>
      <c r="BY68" s="2" t="inlineStr">
        <is>
          <t>3</t>
        </is>
      </c>
      <c r="BZ68" s="2" t="inlineStr">
        <is>
          <t/>
        </is>
      </c>
      <c r="CA68" t="inlineStr">
        <is>
          <t>&lt;div&gt;&lt;div&gt;&lt;div&gt;&lt;div&gt;&lt;div&gt;przywilej niepodlegania jurysdykcji karnej (oraz cywilnych i administracyjnej z pewnymi wyjątkami) państwa pobytu, przysługujący przedstawicielowi dyplomatycznemu&lt;/div&gt;&lt;/div&gt;&lt;/div&gt;&lt;/div&gt;&lt;/div&gt;</t>
        </is>
      </c>
      <c r="CB68" s="2" t="inlineStr">
        <is>
          <t>imunidade diplomática</t>
        </is>
      </c>
      <c r="CC68" s="2" t="inlineStr">
        <is>
          <t>3</t>
        </is>
      </c>
      <c r="CD68" s="2" t="inlineStr">
        <is>
          <t/>
        </is>
      </c>
      <c r="CE68" t="inlineStr">
        <is>
          <t/>
        </is>
      </c>
      <c r="CF68" s="2" t="inlineStr">
        <is>
          <t>imunitate diplomatică</t>
        </is>
      </c>
      <c r="CG68" s="2" t="inlineStr">
        <is>
          <t>3</t>
        </is>
      </c>
      <c r="CH68" s="2" t="inlineStr">
        <is>
          <t/>
        </is>
      </c>
      <c r="CI68" t="inlineStr">
        <is>
          <t/>
        </is>
      </c>
      <c r="CJ68" t="inlineStr">
        <is>
          <t/>
        </is>
      </c>
      <c r="CK68" t="inlineStr">
        <is>
          <t/>
        </is>
      </c>
      <c r="CL68" t="inlineStr">
        <is>
          <t/>
        </is>
      </c>
      <c r="CM68" t="inlineStr">
        <is>
          <t/>
        </is>
      </c>
      <c r="CN68" s="2" t="inlineStr">
        <is>
          <t>diplomatska imuniteta</t>
        </is>
      </c>
      <c r="CO68" s="2" t="inlineStr">
        <is>
          <t>3</t>
        </is>
      </c>
      <c r="CP68" s="2" t="inlineStr">
        <is>
          <t/>
        </is>
      </c>
      <c r="CQ68" t="inlineStr">
        <is>
          <t>(v mednarodnem pravu) procesna ovira pravnim postopkom proti posamezniku, državi, mednarodni organizaciji ali njihovemu premoženju v tuji državi, kadar se zatrjuje kršitev materialnopravne norme</t>
        </is>
      </c>
      <c r="CR68" s="2" t="inlineStr">
        <is>
          <t>diplomatisk immunitet</t>
        </is>
      </c>
      <c r="CS68" s="2" t="inlineStr">
        <is>
          <t>3</t>
        </is>
      </c>
      <c r="CT68" s="2" t="inlineStr">
        <is>
          <t/>
        </is>
      </c>
      <c r="CU68" t="inlineStr">
        <is>
          <t/>
        </is>
      </c>
    </row>
    <row r="69">
      <c r="A69" s="1" t="str">
        <f>HYPERLINK("https://iate.europa.eu/entry/result/911171/all", "911171")</f>
        <v>911171</v>
      </c>
      <c r="B69" t="inlineStr">
        <is>
          <t>EUROPEAN UNION;LAW</t>
        </is>
      </c>
      <c r="C69" t="inlineStr">
        <is>
          <t>EUROPEAN UNION|EU institutions and European civil service|EU institution|European Commission;LAW|criminal law|offence|crime against property|fraud;EUROPEAN UNION|EU institutions and European civil service|EU office or agency|European Anti-fraud Office;EUROPEAN UNION|European Union law|EU law|application of EU law|infringement of EU law|fraud against the EU</t>
        </is>
      </c>
      <c r="D69" s="2" t="inlineStr">
        <is>
          <t>Европейска служба за борба с измамите|
OLAF</t>
        </is>
      </c>
      <c r="E69" s="2" t="inlineStr">
        <is>
          <t>4|
4</t>
        </is>
      </c>
      <c r="F69" s="2" t="inlineStr">
        <is>
          <t xml:space="preserve">|
</t>
        </is>
      </c>
      <c r="G69" t="inlineStr">
        <is>
          <t/>
        </is>
      </c>
      <c r="H69" s="2" t="inlineStr">
        <is>
          <t>OLAF|
Evropský úřad pro boj proti podvodům</t>
        </is>
      </c>
      <c r="I69" s="2" t="inlineStr">
        <is>
          <t>4|
4</t>
        </is>
      </c>
      <c r="J69" s="2" t="inlineStr">
        <is>
          <t xml:space="preserve">|
</t>
        </is>
      </c>
      <c r="K69" t="inlineStr">
        <is>
          <t>Útvar Evropské komise.</t>
        </is>
      </c>
      <c r="L69" s="2" t="inlineStr">
        <is>
          <t>Det Europæiske Kontor for Bekæmpelse af Svig|
OLAF</t>
        </is>
      </c>
      <c r="M69" s="2" t="inlineStr">
        <is>
          <t>4|
4</t>
        </is>
      </c>
      <c r="N69" s="2" t="inlineStr">
        <is>
          <t xml:space="preserve">|
</t>
        </is>
      </c>
      <c r="O69" t="inlineStr">
        <is>
          <t/>
        </is>
      </c>
      <c r="P69" s="2" t="inlineStr">
        <is>
          <t>OLAF|
Europäisches Amt für Betrugsbekämpfung</t>
        </is>
      </c>
      <c r="Q69" s="2" t="inlineStr">
        <is>
          <t>4|
4</t>
        </is>
      </c>
      <c r="R69" s="2" t="inlineStr">
        <is>
          <t xml:space="preserve">|
</t>
        </is>
      </c>
      <c r="S69" t="inlineStr">
        <is>
          <t/>
        </is>
      </c>
      <c r="T69" s="2" t="inlineStr">
        <is>
          <t>OLAF|
Ευρωπαϊκή Υπηρεσία Καταπολέμησης της Απάτης</t>
        </is>
      </c>
      <c r="U69" s="2" t="inlineStr">
        <is>
          <t>4|
4</t>
        </is>
      </c>
      <c r="V69" s="2" t="inlineStr">
        <is>
          <t xml:space="preserve">|
</t>
        </is>
      </c>
      <c r="W69" t="inlineStr">
        <is>
          <t>υπηρεσία της Ευρωπαϊκής Επιτροπής που είναι αρμόδια για τη διενέργεια διοικητικών ερευνών με στόχο την καταπολέμηση της απάτης</t>
        </is>
      </c>
      <c r="X69" s="2" t="inlineStr">
        <is>
          <t>prevention investigation|
European Anti-Fraud Office|
OLAF|
EFPO</t>
        </is>
      </c>
      <c r="Y69" s="2" t="inlineStr">
        <is>
          <t>1|
3|
3|
1</t>
        </is>
      </c>
      <c r="Z69" s="2" t="inlineStr">
        <is>
          <t xml:space="preserve">|
|
|
</t>
        </is>
      </c>
      <c r="AA69" t="inlineStr">
        <is>
          <t>office of the European Commission that is responsible for conducting administrative anti-fraud investigations</t>
        </is>
      </c>
      <c r="AB69" s="2" t="inlineStr">
        <is>
          <t>Oficina Europea de Lucha contra el Fraude|
OLAF</t>
        </is>
      </c>
      <c r="AC69" s="2" t="inlineStr">
        <is>
          <t>3|
3</t>
        </is>
      </c>
      <c r="AD69" s="2" t="inlineStr">
        <is>
          <t xml:space="preserve">|
</t>
        </is>
      </c>
      <c r="AE69" t="inlineStr">
        <is>
          <t/>
        </is>
      </c>
      <c r="AF69" s="2" t="inlineStr">
        <is>
          <t>Euroopa Pettustevastane Amet</t>
        </is>
      </c>
      <c r="AG69" s="2" t="inlineStr">
        <is>
          <t>4</t>
        </is>
      </c>
      <c r="AH69" s="2" t="inlineStr">
        <is>
          <t/>
        </is>
      </c>
      <c r="AI69" t="inlineStr">
        <is>
          <t/>
        </is>
      </c>
      <c r="AJ69" s="2" t="inlineStr">
        <is>
          <t>OLAF|
Euroopan petostentorjuntavirasto</t>
        </is>
      </c>
      <c r="AK69" s="2" t="inlineStr">
        <is>
          <t>4|
4</t>
        </is>
      </c>
      <c r="AL69" s="2" t="inlineStr">
        <is>
          <t xml:space="preserve">|
</t>
        </is>
      </c>
      <c r="AM69" t="inlineStr">
        <is>
          <t>vuonna 1999 perustettu itsenäinen elin, jonka tehtävänä on suojella Euroopan unionin taloudellisia etuja torjumalla petoksia, lahjontaa ja muita sääntöjenvastaisuuksia, myös unionin toimielinten sisällä</t>
        </is>
      </c>
      <c r="AN69" s="2" t="inlineStr">
        <is>
          <t>Office européen de lutte antifraude|
OLAF</t>
        </is>
      </c>
      <c r="AO69" s="2" t="inlineStr">
        <is>
          <t>3|
3</t>
        </is>
      </c>
      <c r="AP69" s="2" t="inlineStr">
        <is>
          <t xml:space="preserve">|
</t>
        </is>
      </c>
      <c r="AQ69" t="inlineStr">
        <is>
          <t/>
        </is>
      </c>
      <c r="AR69" s="2" t="inlineStr">
        <is>
          <t>OLAF|
an Oifig Eorpach Frith-Chalaoise</t>
        </is>
      </c>
      <c r="AS69" s="2" t="inlineStr">
        <is>
          <t>3|
3</t>
        </is>
      </c>
      <c r="AT69" s="2" t="inlineStr">
        <is>
          <t xml:space="preserve">|
</t>
        </is>
      </c>
      <c r="AU69" t="inlineStr">
        <is>
          <t/>
        </is>
      </c>
      <c r="AV69" s="2" t="inlineStr">
        <is>
          <t>Europski ured za borbu protiv prijevara|
OLAF</t>
        </is>
      </c>
      <c r="AW69" s="2" t="inlineStr">
        <is>
          <t>3|
3</t>
        </is>
      </c>
      <c r="AX69" s="2" t="inlineStr">
        <is>
          <t xml:space="preserve">|
</t>
        </is>
      </c>
      <c r="AY69" t="inlineStr">
        <is>
          <t/>
        </is>
      </c>
      <c r="AZ69" s="2" t="inlineStr">
        <is>
          <t>Európai Csalás Elleni Hivatal|
OLAF</t>
        </is>
      </c>
      <c r="BA69" s="2" t="inlineStr">
        <is>
          <t>4|
4</t>
        </is>
      </c>
      <c r="BB69" s="2" t="inlineStr">
        <is>
          <t xml:space="preserve">|
</t>
        </is>
      </c>
      <c r="BC69" t="inlineStr">
        <is>
          <t>1999-ben létrehozott európai ügynökség, amely külső igazgatási vizsgálatokat hajt végre a csalások, a korrupció és az Európai Közösség pénzügyi érdekeit károsító minden más jogellenes cselekedet, valamint a Közösség rendelkezéseinek bármilyen cselekedet vagy intézkedés általi megsértése elleni küzdelem megerősítése céljából.</t>
        </is>
      </c>
      <c r="BD69" s="2" t="inlineStr">
        <is>
          <t>OLAF|
Ufficio europeo per la lotta antifrode</t>
        </is>
      </c>
      <c r="BE69" s="2" t="inlineStr">
        <is>
          <t>3|
3</t>
        </is>
      </c>
      <c r="BF69" s="2" t="inlineStr">
        <is>
          <t xml:space="preserve">|
</t>
        </is>
      </c>
      <c r="BG69" t="inlineStr">
        <is>
          <t/>
        </is>
      </c>
      <c r="BH69" s="2" t="inlineStr">
        <is>
          <t>Europos kovos su sukčiavimu tarnyba|
OLAF</t>
        </is>
      </c>
      <c r="BI69" s="2" t="inlineStr">
        <is>
          <t>3|
4</t>
        </is>
      </c>
      <c r="BJ69" s="2" t="inlineStr">
        <is>
          <t xml:space="preserve">|
</t>
        </is>
      </c>
      <c r="BK69" t="inlineStr">
        <is>
          <t/>
        </is>
      </c>
      <c r="BL69" s="2" t="inlineStr">
        <is>
          <t>&lt;i&gt;OLAF&lt;/i&gt;|
Eiropas Birojs krāpšanas apkarošanai</t>
        </is>
      </c>
      <c r="BM69" s="2" t="inlineStr">
        <is>
          <t>3|
3</t>
        </is>
      </c>
      <c r="BN69" s="2" t="inlineStr">
        <is>
          <t xml:space="preserve">|
</t>
        </is>
      </c>
      <c r="BO69" t="inlineStr">
        <is>
          <t/>
        </is>
      </c>
      <c r="BP69" s="2" t="inlineStr">
        <is>
          <t>Uffiċċju Ewropew ta' Kontra l-Frodi|
OLAF</t>
        </is>
      </c>
      <c r="BQ69" s="2" t="inlineStr">
        <is>
          <t>3|
3</t>
        </is>
      </c>
      <c r="BR69" s="2" t="inlineStr">
        <is>
          <t xml:space="preserve">|
</t>
        </is>
      </c>
      <c r="BS69" t="inlineStr">
        <is>
          <t>uffiċċju tal-Kummissjoni Ewropea li jinvestiga l-frodi kontra l-baġit tal-UE, il-korruzzjoni u mġiba ħażina serja fl-istituzzjonijiet Ewropej</t>
        </is>
      </c>
      <c r="BT69" s="2" t="inlineStr">
        <is>
          <t>OLAF|
Europees Bureau voor fraudebestrijding</t>
        </is>
      </c>
      <c r="BU69" s="2" t="inlineStr">
        <is>
          <t>3|
4</t>
        </is>
      </c>
      <c r="BV69" s="2" t="inlineStr">
        <is>
          <t xml:space="preserve">|
</t>
        </is>
      </c>
      <c r="BW69" t="inlineStr">
        <is>
          <t/>
        </is>
      </c>
      <c r="BX69" s="2" t="inlineStr">
        <is>
          <t>OLAF|
Europejski Urząd ds. Zwalczania Nadużyć Finansowych</t>
        </is>
      </c>
      <c r="BY69" s="2" t="inlineStr">
        <is>
          <t>3|
3</t>
        </is>
      </c>
      <c r="BZ69" s="2" t="inlineStr">
        <is>
          <t xml:space="preserve">|
</t>
        </is>
      </c>
      <c r="CA69" t="inlineStr">
        <is>
          <t>urząd prowadzący dochodzenia w sprawie nadużyć na szkodę budżetu UE, korupcji oraz poważnych uchybień wewnątrz instytucji europejskich i opracowujący politykę zwalczania nadużyć finansowych na potrzeby Komisji Europejskiej</t>
        </is>
      </c>
      <c r="CB69" s="2" t="inlineStr">
        <is>
          <t>Organismo Europeu de Luta Antifraude|
OLAF</t>
        </is>
      </c>
      <c r="CC69" s="2" t="inlineStr">
        <is>
          <t>4|
4</t>
        </is>
      </c>
      <c r="CD69" s="2" t="inlineStr">
        <is>
          <t xml:space="preserve">|
</t>
        </is>
      </c>
      <c r="CE69" t="inlineStr">
        <is>
          <t>Organismo criado pela Decisão da Comissão 1999/352/CE, CECA, Euratom, de 28 de abril de 1999, e que tem como principal atribuição exercer a competência da Comissão em matéria de inquéritos administrativos externos e internos para efeitos da proteção dos interesses financeiros das Comunidades Europeias.</t>
        </is>
      </c>
      <c r="CF69" s="2" t="inlineStr">
        <is>
          <t>OLAF|
Oficiul European de Luptă Antifraudă</t>
        </is>
      </c>
      <c r="CG69" s="2" t="inlineStr">
        <is>
          <t>3|
3</t>
        </is>
      </c>
      <c r="CH69" s="2" t="inlineStr">
        <is>
          <t xml:space="preserve">|
</t>
        </is>
      </c>
      <c r="CI69" t="inlineStr">
        <is>
          <t/>
        </is>
      </c>
      <c r="CJ69" s="2" t="inlineStr">
        <is>
          <t>OLAF|
Európsky úrad pre boj proti podvodom|
úrad OLAF</t>
        </is>
      </c>
      <c r="CK69" s="2" t="inlineStr">
        <is>
          <t>3|
3|
3</t>
        </is>
      </c>
      <c r="CL69" s="2" t="inlineStr">
        <is>
          <t xml:space="preserve">|
|
</t>
        </is>
      </c>
      <c r="CM69" t="inlineStr">
        <is>
          <t>útvar, ktorý je súčasťou Európskej komisie, ale ktorý je od nej funkčne nezávislý, a ktorý vyšetruje podvody, ktoré majú negatívny vplyv na rozpočet EÚ, prípady korupcie a závážneho pochybenia v rámci inštitúcií EÚ</t>
        </is>
      </c>
      <c r="CN69" s="2" t="inlineStr">
        <is>
          <t>Evropski urad za boj proti goljufijam</t>
        </is>
      </c>
      <c r="CO69" s="2" t="inlineStr">
        <is>
          <t>3</t>
        </is>
      </c>
      <c r="CP69" s="2" t="inlineStr">
        <is>
          <t/>
        </is>
      </c>
      <c r="CQ69" t="inlineStr">
        <is>
          <t/>
        </is>
      </c>
      <c r="CR69" s="2" t="inlineStr">
        <is>
          <t>Europeiska byrån för bedrägeribekämpning|
Olaf</t>
        </is>
      </c>
      <c r="CS69" s="2" t="inlineStr">
        <is>
          <t>3|
3</t>
        </is>
      </c>
      <c r="CT69" s="2" t="inlineStr">
        <is>
          <t xml:space="preserve">|
</t>
        </is>
      </c>
      <c r="CU69" t="inlineStr">
        <is>
          <t/>
        </is>
      </c>
    </row>
    <row r="70">
      <c r="A70" s="1" t="str">
        <f>HYPERLINK("https://iate.europa.eu/entry/result/3593044/all", "3593044")</f>
        <v>3593044</v>
      </c>
      <c r="B70" t="inlineStr">
        <is>
          <t>GEOGRAPHY</t>
        </is>
      </c>
      <c r="C70" t="inlineStr">
        <is>
          <t>GEOGRAPHY|Europe|Eastern Europe|Ukraine</t>
        </is>
      </c>
      <c r="D70" s="2" t="inlineStr">
        <is>
          <t>Щастя</t>
        </is>
      </c>
      <c r="E70" s="2" t="inlineStr">
        <is>
          <t>3</t>
        </is>
      </c>
      <c r="F70" s="2" t="inlineStr">
        <is>
          <t/>
        </is>
      </c>
      <c r="G70" t="inlineStr">
        <is>
          <t>град в Луганска област, Украйна</t>
        </is>
      </c>
      <c r="H70" s="2" t="inlineStr">
        <is>
          <t>Ščasťa</t>
        </is>
      </c>
      <c r="I70" s="2" t="inlineStr">
        <is>
          <t>3</t>
        </is>
      </c>
      <c r="J70" s="2" t="inlineStr">
        <is>
          <t/>
        </is>
      </c>
      <c r="K70" t="inlineStr">
        <is>
          <t>město v Luhanské oblasti na Ukrajině</t>
        </is>
      </c>
      <c r="L70" s="2" t="inlineStr">
        <is>
          <t>Sjtjastja</t>
        </is>
      </c>
      <c r="M70" s="2" t="inlineStr">
        <is>
          <t>3</t>
        </is>
      </c>
      <c r="N70" s="2" t="inlineStr">
        <is>
          <t/>
        </is>
      </c>
      <c r="O70" t="inlineStr">
        <is>
          <t>by i Luhanskregionen i Ukraine</t>
        </is>
      </c>
      <c r="P70" s="2" t="inlineStr">
        <is>
          <t>Schtschastia|
Schtschastja</t>
        </is>
      </c>
      <c r="Q70" s="2" t="inlineStr">
        <is>
          <t>3|
3</t>
        </is>
      </c>
      <c r="R70" s="2" t="inlineStr">
        <is>
          <t>|
preferred</t>
        </is>
      </c>
      <c r="S70" t="inlineStr">
        <is>
          <t>ukrainische Stadt in der Region Luhansk</t>
        </is>
      </c>
      <c r="T70" t="inlineStr">
        <is>
          <t/>
        </is>
      </c>
      <c r="U70" t="inlineStr">
        <is>
          <t/>
        </is>
      </c>
      <c r="V70" t="inlineStr">
        <is>
          <t/>
        </is>
      </c>
      <c r="W70" t="inlineStr">
        <is>
          <t/>
        </is>
      </c>
      <c r="X70" s="2" t="inlineStr">
        <is>
          <t>Schastya|
Shchastia|
Shchastya</t>
        </is>
      </c>
      <c r="Y70" s="2" t="inlineStr">
        <is>
          <t>1|
3|
3</t>
        </is>
      </c>
      <c r="Z70" s="2" t="inlineStr">
        <is>
          <t xml:space="preserve">|
|
</t>
        </is>
      </c>
      <c r="AA70" t="inlineStr">
        <is>
          <t>town in Luhansk region of Ukraine</t>
        </is>
      </c>
      <c r="AB70" s="2" t="inlineStr">
        <is>
          <t>Schastya</t>
        </is>
      </c>
      <c r="AC70" s="2" t="inlineStr">
        <is>
          <t>3</t>
        </is>
      </c>
      <c r="AD70" s="2" t="inlineStr">
        <is>
          <t/>
        </is>
      </c>
      <c r="AE70" t="inlineStr">
        <is>
          <t>Ciudad de la provincia de Luhansk, al este de &lt;a href="https://iate.europa.eu/entry/result/861209/es" target="_blank"&gt;Ucrania&lt;/a&gt;.</t>
        </is>
      </c>
      <c r="AF70" s="2" t="inlineStr">
        <is>
          <t>Štšastja</t>
        </is>
      </c>
      <c r="AG70" s="2" t="inlineStr">
        <is>
          <t>3</t>
        </is>
      </c>
      <c r="AH70" s="2" t="inlineStr">
        <is>
          <t/>
        </is>
      </c>
      <c r="AI70" t="inlineStr">
        <is>
          <t>linn Ukrainas &lt;a href="https://iate.europa.eu/entry/result/3562880/et" target="_blank"&gt;&lt;i&gt;Luhanski&lt;/i&gt;&lt;/a&gt; oblastis</t>
        </is>
      </c>
      <c r="AJ70" s="2" t="inlineStr">
        <is>
          <t>Štšastja</t>
        </is>
      </c>
      <c r="AK70" s="2" t="inlineStr">
        <is>
          <t>3</t>
        </is>
      </c>
      <c r="AL70" s="2" t="inlineStr">
        <is>
          <t/>
        </is>
      </c>
      <c r="AM70" t="inlineStr">
        <is>
          <t>kaupunki Ukrainassa Luhanskin alueella</t>
        </is>
      </c>
      <c r="AN70" s="2" t="inlineStr">
        <is>
          <t>Chtchastia</t>
        </is>
      </c>
      <c r="AO70" s="2" t="inlineStr">
        <is>
          <t>3</t>
        </is>
      </c>
      <c r="AP70" s="2" t="inlineStr">
        <is>
          <t/>
        </is>
      </c>
      <c r="AQ70" t="inlineStr">
        <is>
          <t>ville de l'oblast de &lt;a href="https://iate.europa.eu/entry/result/3562880/fr" target="_blank"&gt;Louhansk&lt;/a&gt;, dans l'est de l'Ukraine</t>
        </is>
      </c>
      <c r="AR70" s="2" t="inlineStr">
        <is>
          <t>Shchastia</t>
        </is>
      </c>
      <c r="AS70" s="2" t="inlineStr">
        <is>
          <t>3</t>
        </is>
      </c>
      <c r="AT70" s="2" t="inlineStr">
        <is>
          <t/>
        </is>
      </c>
      <c r="AU70" t="inlineStr">
        <is>
          <t>baile in oirthear na hÚcráine, in Oblast Luhansk</t>
        </is>
      </c>
      <c r="AV70" s="2" t="inlineStr">
        <is>
          <t>Ščastja</t>
        </is>
      </c>
      <c r="AW70" s="2" t="inlineStr">
        <is>
          <t>3</t>
        </is>
      </c>
      <c r="AX70" s="2" t="inlineStr">
        <is>
          <t/>
        </is>
      </c>
      <c r="AY70" t="inlineStr">
        <is>
          <t>grad u regiji Luhansk (Ukrajina)</t>
        </is>
      </c>
      <c r="AZ70" s="2" t="inlineStr">
        <is>
          <t>Scsasztya</t>
        </is>
      </c>
      <c r="BA70" s="2" t="inlineStr">
        <is>
          <t>4</t>
        </is>
      </c>
      <c r="BB70" s="2" t="inlineStr">
        <is>
          <t/>
        </is>
      </c>
      <c r="BC70" t="inlineStr">
        <is>
          <t>település a Luhanszki területen (Ukrajna)</t>
        </is>
      </c>
      <c r="BD70" t="inlineStr">
        <is>
          <t/>
        </is>
      </c>
      <c r="BE70" t="inlineStr">
        <is>
          <t/>
        </is>
      </c>
      <c r="BF70" t="inlineStr">
        <is>
          <t/>
        </is>
      </c>
      <c r="BG70" t="inlineStr">
        <is>
          <t/>
        </is>
      </c>
      <c r="BH70" s="2" t="inlineStr">
        <is>
          <t>Ščastia</t>
        </is>
      </c>
      <c r="BI70" s="2" t="inlineStr">
        <is>
          <t>3</t>
        </is>
      </c>
      <c r="BJ70" s="2" t="inlineStr">
        <is>
          <t/>
        </is>
      </c>
      <c r="BK70" t="inlineStr">
        <is>
          <t>miestas Luhansko srityje, rytų Ukrainoje</t>
        </is>
      </c>
      <c r="BL70" s="2" t="inlineStr">
        <is>
          <t>Ščastja</t>
        </is>
      </c>
      <c r="BM70" s="2" t="inlineStr">
        <is>
          <t>3</t>
        </is>
      </c>
      <c r="BN70" s="2" t="inlineStr">
        <is>
          <t/>
        </is>
      </c>
      <c r="BO70" t="inlineStr">
        <is>
          <t>pilsēta Ukrainā, Luhanskas apgabalā, Severskijdonecas kreisajā krastā</t>
        </is>
      </c>
      <c r="BP70" t="inlineStr">
        <is>
          <t/>
        </is>
      </c>
      <c r="BQ70" t="inlineStr">
        <is>
          <t/>
        </is>
      </c>
      <c r="BR70" t="inlineStr">
        <is>
          <t/>
        </is>
      </c>
      <c r="BS70" t="inlineStr">
        <is>
          <t/>
        </is>
      </c>
      <c r="BT70" s="2" t="inlineStr">
        <is>
          <t>Sjtsjastja</t>
        </is>
      </c>
      <c r="BU70" s="2" t="inlineStr">
        <is>
          <t>3</t>
        </is>
      </c>
      <c r="BV70" s="2" t="inlineStr">
        <is>
          <t/>
        </is>
      </c>
      <c r="BW70" t="inlineStr">
        <is>
          <t>stad in de regio Loehansk, Oekraïne, met een belangrijke elektriciteitscentrale; de naam van de stad betekent "geluk"</t>
        </is>
      </c>
      <c r="BX70" s="2" t="inlineStr">
        <is>
          <t>Szczastia</t>
        </is>
      </c>
      <c r="BY70" s="2" t="inlineStr">
        <is>
          <t>3</t>
        </is>
      </c>
      <c r="BZ70" s="2" t="inlineStr">
        <is>
          <t/>
        </is>
      </c>
      <c r="CA70" t="inlineStr">
        <is>
          <t>miasto na Ukrainie w obwodzie ługańskim, na lewym brzegu rzeki Doniec</t>
        </is>
      </c>
      <c r="CB70" t="inlineStr">
        <is>
          <t/>
        </is>
      </c>
      <c r="CC70" t="inlineStr">
        <is>
          <t/>
        </is>
      </c>
      <c r="CD70" t="inlineStr">
        <is>
          <t/>
        </is>
      </c>
      <c r="CE70" t="inlineStr">
        <is>
          <t/>
        </is>
      </c>
      <c r="CF70" s="2" t="inlineStr">
        <is>
          <t>Șceastea</t>
        </is>
      </c>
      <c r="CG70" s="2" t="inlineStr">
        <is>
          <t>3</t>
        </is>
      </c>
      <c r="CH70" s="2" t="inlineStr">
        <is>
          <t/>
        </is>
      </c>
      <c r="CI70" t="inlineStr">
        <is>
          <t>oraș în regiunea Luhansk din Ucraina</t>
        </is>
      </c>
      <c r="CJ70" s="2" t="inlineStr">
        <is>
          <t>Ščasťa</t>
        </is>
      </c>
      <c r="CK70" s="2" t="inlineStr">
        <is>
          <t>3</t>
        </is>
      </c>
      <c r="CL70" s="2" t="inlineStr">
        <is>
          <t/>
        </is>
      </c>
      <c r="CM70" t="inlineStr">
        <is>
          <t>mesto v Luhanskej oblasti vo východnej časti Ukrajiny</t>
        </is>
      </c>
      <c r="CN70" t="inlineStr">
        <is>
          <t/>
        </is>
      </c>
      <c r="CO70" t="inlineStr">
        <is>
          <t/>
        </is>
      </c>
      <c r="CP70" t="inlineStr">
        <is>
          <t/>
        </is>
      </c>
      <c r="CQ70" t="inlineStr">
        <is>
          <t/>
        </is>
      </c>
      <c r="CR70" s="2" t="inlineStr">
        <is>
          <t>Sjtjastia</t>
        </is>
      </c>
      <c r="CS70" s="2" t="inlineStr">
        <is>
          <t>3</t>
        </is>
      </c>
      <c r="CT70" s="2" t="inlineStr">
        <is>
          <t/>
        </is>
      </c>
      <c r="CU70" t="inlineStr">
        <is>
          <t/>
        </is>
      </c>
    </row>
    <row r="71">
      <c r="A71" s="1" t="str">
        <f>HYPERLINK("https://iate.europa.eu/entry/result/1179382/all", "1179382")</f>
        <v>1179382</v>
      </c>
      <c r="B71" t="inlineStr">
        <is>
          <t>INTERNATIONAL RELATIONS</t>
        </is>
      </c>
      <c r="C71" t="inlineStr">
        <is>
          <t>INTERNATIONAL RELATIONS|cooperation policy|humanitarian aid|aid to refugees;INTERNATIONAL RELATIONS|international balance|international conflict|war</t>
        </is>
      </c>
      <c r="D71" s="2" t="inlineStr">
        <is>
          <t>хуманитарен коридор</t>
        </is>
      </c>
      <c r="E71" s="2" t="inlineStr">
        <is>
          <t>3</t>
        </is>
      </c>
      <c r="F71" s="2" t="inlineStr">
        <is>
          <t/>
        </is>
      </c>
      <c r="G71" t="inlineStr">
        <is>
          <t>в зона на активни боеве, конкретен маршрут, договорен от всички страни, по който е възможно безопасното преминаване на хуманитарни стоки и/или евакуация на цивилното население</t>
        </is>
      </c>
      <c r="H71" s="2" t="inlineStr">
        <is>
          <t>humanitární koridor</t>
        </is>
      </c>
      <c r="I71" s="2" t="inlineStr">
        <is>
          <t>3</t>
        </is>
      </c>
      <c r="J71" s="2" t="inlineStr">
        <is>
          <t/>
        </is>
      </c>
      <c r="K71" t="inlineStr">
        <is>
          <t>zvláštní trasa dohodnutá všemi příslušnými stranami za účelem umožnění bezpečného průchodu humanitární pomoci nebo osob z jenoho místa na jiné v oblasti, kde probíhají boje</t>
        </is>
      </c>
      <c r="L71" s="2" t="inlineStr">
        <is>
          <t>humanitær korridor</t>
        </is>
      </c>
      <c r="M71" s="2" t="inlineStr">
        <is>
          <t>3</t>
        </is>
      </c>
      <c r="N71" s="2" t="inlineStr">
        <is>
          <t/>
        </is>
      </c>
      <c r="O71" t="inlineStr">
        <is>
          <t>udvalgte ruter eller zoner i et krigshærget land, der i en begrænset tidsperiode er underlagt våbenhvilke, hviiket giver civilbefolkningen mulighed for at flygte, mens nødhjælp, herunder mad og medicin, kan blive fragtet sikkert ind i zonerne til de civile, der er blevet tilbage, uden at nødhjælpsarbejderne skal frygte for deres liv</t>
        </is>
      </c>
      <c r="P71" s="2" t="inlineStr">
        <is>
          <t>humanitärer Korridor</t>
        </is>
      </c>
      <c r="Q71" s="2" t="inlineStr">
        <is>
          <t>3</t>
        </is>
      </c>
      <c r="R71" s="2" t="inlineStr">
        <is>
          <t/>
        </is>
      </c>
      <c r="S71" t="inlineStr">
        <is>
          <t/>
        </is>
      </c>
      <c r="T71" s="2" t="inlineStr">
        <is>
          <t>ανθρωπιστικός διάδρομος</t>
        </is>
      </c>
      <c r="U71" s="2" t="inlineStr">
        <is>
          <t>3</t>
        </is>
      </c>
      <c r="V71" s="2" t="inlineStr">
        <is>
          <t/>
        </is>
      </c>
      <c r="W71" t="inlineStr">
        <is>
          <t/>
        </is>
      </c>
      <c r="X71" s="2" t="inlineStr">
        <is>
          <t>humanitarian corridor</t>
        </is>
      </c>
      <c r="Y71" s="2" t="inlineStr">
        <is>
          <t>3</t>
        </is>
      </c>
      <c r="Z71" s="2" t="inlineStr">
        <is>
          <t/>
        </is>
      </c>
      <c r="AA71" t="inlineStr">
        <is>
          <t>specific route agreed upon by all relevant parties to allow the safe
passage of humanitarian goods and/or people from one point to another in an area of active
fighting</t>
        </is>
      </c>
      <c r="AB71" s="2" t="inlineStr">
        <is>
          <t>corredor humanitario|
pasillo humanitario</t>
        </is>
      </c>
      <c r="AC71" s="2" t="inlineStr">
        <is>
          <t>3|
2</t>
        </is>
      </c>
      <c r="AD71" s="2" t="inlineStr">
        <is>
          <t xml:space="preserve">|
</t>
        </is>
      </c>
      <c r="AE71" t="inlineStr">
        <is>
          <t>Zona, designada normalmente de común acuerdo por las partes en un conflicto armado, en la que cesan las hostilidades por un tiempo limitado con el fin de permitir la entrega de socorros o ayuda médica o la evacuación de heridos y de la población civil.</t>
        </is>
      </c>
      <c r="AF71" s="2" t="inlineStr">
        <is>
          <t>humanitaarkoridor</t>
        </is>
      </c>
      <c r="AG71" s="2" t="inlineStr">
        <is>
          <t>3</t>
        </is>
      </c>
      <c r="AH71" s="2" t="inlineStr">
        <is>
          <t/>
        </is>
      </c>
      <c r="AI71" t="inlineStr">
        <is>
          <t>ajutiselt demilitariseeritud ala kriisipiirkonnas &lt;a href="https://iate.europa.eu/entry/result/875411/et" target="_blank"&gt;&lt;i&gt;humanitaarabi&lt;/i&gt; &lt;/a&gt;osutamiseks, põgenike liikumise võimaldamiseks vms</t>
        </is>
      </c>
      <c r="AJ71" s="2" t="inlineStr">
        <is>
          <t>humanitaarinen käytävä</t>
        </is>
      </c>
      <c r="AK71" s="2" t="inlineStr">
        <is>
          <t>3</t>
        </is>
      </c>
      <c r="AL71" s="2" t="inlineStr">
        <is>
          <t/>
        </is>
      </c>
      <c r="AM71" t="inlineStr">
        <is>
          <t>konfliktin tai sodan osapuolten hyväksymä evakuointiväylä ahdinkoon jääneiden siviilien ohjaamiseksi turvallisemmalle alueelle</t>
        </is>
      </c>
      <c r="AN71" s="2" t="inlineStr">
        <is>
          <t>corridor humanitaire|
couloir humanitaire</t>
        </is>
      </c>
      <c r="AO71" s="2" t="inlineStr">
        <is>
          <t>3|
3</t>
        </is>
      </c>
      <c r="AP71" s="2" t="inlineStr">
        <is>
          <t xml:space="preserve">|
</t>
        </is>
      </c>
      <c r="AQ71" t="inlineStr">
        <is>
          <t>passage
sécurisé dans une &lt;a href="https://iate.europa.eu/entry/result/1227451/fr" target="_blank"&gt;zone de conflit&lt;/a&gt; qui doit permettre l'acheminement de
l'aide humanitaire (vivres, eaux, médicaments, médecins, etc.) ou l'évacuation
de la &lt;a href="https://iate.europa.eu/entry/result/856352/fr" target="_blank"&gt;population civile&lt;/a&gt;</t>
        </is>
      </c>
      <c r="AR71" s="2" t="inlineStr">
        <is>
          <t>conair dhaonnúil</t>
        </is>
      </c>
      <c r="AS71" s="2" t="inlineStr">
        <is>
          <t>3</t>
        </is>
      </c>
      <c r="AT71" s="2" t="inlineStr">
        <is>
          <t/>
        </is>
      </c>
      <c r="AU71" t="inlineStr">
        <is>
          <t/>
        </is>
      </c>
      <c r="AV71" s="2" t="inlineStr">
        <is>
          <t>humanitarni koridor</t>
        </is>
      </c>
      <c r="AW71" s="2" t="inlineStr">
        <is>
          <t>3</t>
        </is>
      </c>
      <c r="AX71" s="2" t="inlineStr">
        <is>
          <t/>
        </is>
      </c>
      <c r="AY71" t="inlineStr">
        <is>
          <t/>
        </is>
      </c>
      <c r="AZ71" s="2" t="inlineStr">
        <is>
          <t>humanitárius folyosó</t>
        </is>
      </c>
      <c r="BA71" s="2" t="inlineStr">
        <is>
          <t>3</t>
        </is>
      </c>
      <c r="BB71" s="2" t="inlineStr">
        <is>
          <t/>
        </is>
      </c>
      <c r="BC71" t="inlineStr">
        <is>
          <t>konfliktus során a felek megállapodása alapján egy meghatározott helyen,
meghatározott időre létrehozott demilitarizált övezet</t>
        </is>
      </c>
      <c r="BD71" s="2" t="inlineStr">
        <is>
          <t>corridoio umanitario</t>
        </is>
      </c>
      <c r="BE71" s="2" t="inlineStr">
        <is>
          <t>3</t>
        </is>
      </c>
      <c r="BF71" s="2" t="inlineStr">
        <is>
          <t/>
        </is>
      </c>
      <c r="BG71" t="inlineStr">
        <is>
          <t>zona temporaneamente demilitarizzata che serve a permettere l’evacuazione di zone che sono o saranno teatro di guerra</t>
        </is>
      </c>
      <c r="BH71" s="2" t="inlineStr">
        <is>
          <t>humanitarinis koridorius</t>
        </is>
      </c>
      <c r="BI71" s="2" t="inlineStr">
        <is>
          <t>3</t>
        </is>
      </c>
      <c r="BJ71" s="2" t="inlineStr">
        <is>
          <t/>
        </is>
      </c>
      <c r="BK71" t="inlineStr">
        <is>
          <t>visų atitinkamų šalių sutartas konkretus maršrutas, kuriuo aktyvių karo veiksmų teritorijoje gali saugiai judėti humanitarinės siuntos ir (arba) žmonės</t>
        </is>
      </c>
      <c r="BL71" s="2" t="inlineStr">
        <is>
          <t>humanitārais koridors</t>
        </is>
      </c>
      <c r="BM71" s="2" t="inlineStr">
        <is>
          <t>3</t>
        </is>
      </c>
      <c r="BN71" s="2" t="inlineStr">
        <is>
          <t/>
        </is>
      </c>
      <c r="BO71" t="inlineStr">
        <is>
          <t>konkrēts maršruts, par kuru vienojušās visas attiecīgās puses, lai nodrošinātu humānās palīdzības preču un/vai cilvēku drošu pāreju no viena punkta uz otru aktīvas cīņas zonā</t>
        </is>
      </c>
      <c r="BP71" s="2" t="inlineStr">
        <is>
          <t>kuritur umanitarju</t>
        </is>
      </c>
      <c r="BQ71" s="2" t="inlineStr">
        <is>
          <t>3</t>
        </is>
      </c>
      <c r="BR71" s="2" t="inlineStr">
        <is>
          <t/>
        </is>
      </c>
      <c r="BS71" t="inlineStr">
        <is>
          <t>rotta speċifika li jkun hemm qbil dwarha mill-partijiet rilevanti kollha biex tintuża għat-trasportazzjoni sikura ta' oġġetti umanitarji u/jew persuni minn post għall-ieħor f'żona ta' konflitt vjolenti</t>
        </is>
      </c>
      <c r="BT71" s="2" t="inlineStr">
        <is>
          <t>humanitaire corridor</t>
        </is>
      </c>
      <c r="BU71" s="2" t="inlineStr">
        <is>
          <t>3</t>
        </is>
      </c>
      <c r="BV71" s="2" t="inlineStr">
        <is>
          <t/>
        </is>
      </c>
      <c r="BW71" t="inlineStr">
        <is>
          <t>tijdelijke gedemilitariseerde zone of doorgang waarlangs burgers het oorlogsgebied veilig kunnen verlaten.en/of de veilige doorvoer van noodhulp naar een crisisgebied mogelijk te maken</t>
        </is>
      </c>
      <c r="BX71" s="2" t="inlineStr">
        <is>
          <t>korytarz humanitarny</t>
        </is>
      </c>
      <c r="BY71" s="2" t="inlineStr">
        <is>
          <t>3</t>
        </is>
      </c>
      <c r="BZ71" s="2" t="inlineStr">
        <is>
          <t/>
        </is>
      </c>
      <c r="CA71" t="inlineStr">
        <is>
          <t>określone trasy i metody logistyczne, uzgodnione przez wszystkie odnośne strony, umożliwiające bezpieczne przemieszczanie się ludzi oraz transportowanie towarów przez obszar, na którym trwają walki</t>
        </is>
      </c>
      <c r="CB71" s="2" t="inlineStr">
        <is>
          <t>corredor humanitário</t>
        </is>
      </c>
      <c r="CC71" s="2" t="inlineStr">
        <is>
          <t>3</t>
        </is>
      </c>
      <c r="CD71" s="2" t="inlineStr">
        <is>
          <t/>
        </is>
      </c>
      <c r="CE71" t="inlineStr">
        <is>
          <t/>
        </is>
      </c>
      <c r="CF71" t="inlineStr">
        <is>
          <t/>
        </is>
      </c>
      <c r="CG71" t="inlineStr">
        <is>
          <t/>
        </is>
      </c>
      <c r="CH71" t="inlineStr">
        <is>
          <t/>
        </is>
      </c>
      <c r="CI71" t="inlineStr">
        <is>
          <t/>
        </is>
      </c>
      <c r="CJ71" s="2" t="inlineStr">
        <is>
          <t>humanitárny koridor</t>
        </is>
      </c>
      <c r="CK71" s="2" t="inlineStr">
        <is>
          <t>3</t>
        </is>
      </c>
      <c r="CL71" s="2" t="inlineStr">
        <is>
          <t/>
        </is>
      </c>
      <c r="CM71" t="inlineStr">
        <is>
          <t>konkrétna trasa dohodnutá všetkými zúčastnenými stranami na umožnenie dodávok humanitárnej pomoci a prechod osôb z miesta na miesto v oblasti aktívnych bojov</t>
        </is>
      </c>
      <c r="CN71" s="2" t="inlineStr">
        <is>
          <t>humanitarni koridor</t>
        </is>
      </c>
      <c r="CO71" s="2" t="inlineStr">
        <is>
          <t>3</t>
        </is>
      </c>
      <c r="CP71" s="2" t="inlineStr">
        <is>
          <t/>
        </is>
      </c>
      <c r="CQ71" t="inlineStr">
        <is>
          <t>&lt;div&gt;demilitarizirana cona, ki zagotavlja prosto in varno gibanje civilistov ter dostavo humanitarne pomoči;eden od ključnih pogojev za reševanje potreb prebivalstva v oboroženem konfliktu&lt;/div&gt;</t>
        </is>
      </c>
      <c r="CR71" s="2" t="inlineStr">
        <is>
          <t>humanitär korridor</t>
        </is>
      </c>
      <c r="CS71" s="2" t="inlineStr">
        <is>
          <t>3</t>
        </is>
      </c>
      <c r="CT71" s="2" t="inlineStr">
        <is>
          <t/>
        </is>
      </c>
      <c r="CU71" t="inlineStr">
        <is>
          <t>väg ut och in i ett instängt område för att evakuera civila och skadade personer som
behöver vård och transportera in t.ex. livsmedel, mat, vatten, mediciner,
sjukvårdsutrustning och filtar till de personer som finns därinne</t>
        </is>
      </c>
    </row>
    <row r="72">
      <c r="A72" s="1" t="str">
        <f>HYPERLINK("https://iate.europa.eu/entry/result/2250170/all", "2250170")</f>
        <v>2250170</v>
      </c>
      <c r="B72" t="inlineStr">
        <is>
          <t>ECONOMICS;EDUCATION AND COMMUNICATIONS;INTERNATIONAL RELATIONS;EUROPEAN UNION</t>
        </is>
      </c>
      <c r="C72" t="inlineStr">
        <is>
          <t>ECONOMICS|economic policy|economic support;EDUCATION AND COMMUNICATIONS|information technology and data processing|data processing;INTERNATIONAL RELATIONS|cooperation policy|aid policy;EUROPEAN UNION|EU finance</t>
        </is>
      </c>
      <c r="D72" t="inlineStr">
        <is>
          <t/>
        </is>
      </c>
      <c r="E72" t="inlineStr">
        <is>
          <t/>
        </is>
      </c>
      <c r="F72" t="inlineStr">
        <is>
          <t/>
        </is>
      </c>
      <c r="G72" t="inlineStr">
        <is>
          <t/>
        </is>
      </c>
      <c r="H72" t="inlineStr">
        <is>
          <t/>
        </is>
      </c>
      <c r="I72" t="inlineStr">
        <is>
          <t/>
        </is>
      </c>
      <c r="J72" t="inlineStr">
        <is>
          <t/>
        </is>
      </c>
      <c r="K72" t="inlineStr">
        <is>
          <t/>
        </is>
      </c>
      <c r="L72" t="inlineStr">
        <is>
          <t/>
        </is>
      </c>
      <c r="M72" t="inlineStr">
        <is>
          <t/>
        </is>
      </c>
      <c r="N72" t="inlineStr">
        <is>
          <t/>
        </is>
      </c>
      <c r="O72" t="inlineStr">
        <is>
          <t/>
        </is>
      </c>
      <c r="P72" t="inlineStr">
        <is>
          <t/>
        </is>
      </c>
      <c r="Q72" t="inlineStr">
        <is>
          <t/>
        </is>
      </c>
      <c r="R72" t="inlineStr">
        <is>
          <t/>
        </is>
      </c>
      <c r="S72" t="inlineStr">
        <is>
          <t/>
        </is>
      </c>
      <c r="T72" t="inlineStr">
        <is>
          <t/>
        </is>
      </c>
      <c r="U72" t="inlineStr">
        <is>
          <t/>
        </is>
      </c>
      <c r="V72" t="inlineStr">
        <is>
          <t/>
        </is>
      </c>
      <c r="W72" t="inlineStr">
        <is>
          <t/>
        </is>
      </c>
      <c r="X72" s="2" t="inlineStr">
        <is>
          <t>Potential Applicant Data On-line Registration|
PADOR</t>
        </is>
      </c>
      <c r="Y72" s="2" t="inlineStr">
        <is>
          <t>3|
3</t>
        </is>
      </c>
      <c r="Z72" s="2" t="inlineStr">
        <is>
          <t xml:space="preserve">|
</t>
        </is>
      </c>
      <c r="AA72" t="inlineStr">
        <is>
          <t>Potential Applicant Data On-Line Registration</t>
        </is>
      </c>
      <c r="AB72" s="2" t="inlineStr">
        <is>
          <t>PADOR|
Registro en línea de los datos de solicitantes potenciales</t>
        </is>
      </c>
      <c r="AC72" s="2" t="inlineStr">
        <is>
          <t>3|
3</t>
        </is>
      </c>
      <c r="AD72" s="2" t="inlineStr">
        <is>
          <t xml:space="preserve">|
</t>
        </is>
      </c>
      <c r="AE72" t="inlineStr">
        <is>
          <t>base de datos de los posibles candidatos a las subvenciones de EuropeAid</t>
        </is>
      </c>
      <c r="AF72" t="inlineStr">
        <is>
          <t/>
        </is>
      </c>
      <c r="AG72" t="inlineStr">
        <is>
          <t/>
        </is>
      </c>
      <c r="AH72" t="inlineStr">
        <is>
          <t/>
        </is>
      </c>
      <c r="AI72" t="inlineStr">
        <is>
          <t/>
        </is>
      </c>
      <c r="AJ72" t="inlineStr">
        <is>
          <t/>
        </is>
      </c>
      <c r="AK72" t="inlineStr">
        <is>
          <t/>
        </is>
      </c>
      <c r="AL72" t="inlineStr">
        <is>
          <t/>
        </is>
      </c>
      <c r="AM72" t="inlineStr">
        <is>
          <t/>
        </is>
      </c>
      <c r="AN72" s="2" t="inlineStr">
        <is>
          <t>Service d’enregistrement en ligne des demandeurs potentiels|
PADOR</t>
        </is>
      </c>
      <c r="AO72" s="2" t="inlineStr">
        <is>
          <t>3|
3</t>
        </is>
      </c>
      <c r="AP72" s="2" t="inlineStr">
        <is>
          <t xml:space="preserve">|
</t>
        </is>
      </c>
      <c r="AQ72" t="inlineStr">
        <is>
          <t>base de données qui contient des informations sur les partenaires potentiels candidats à des subventions d’EuropeAid</t>
        </is>
      </c>
      <c r="AR72" s="2" t="inlineStr">
        <is>
          <t>Seirbhís chlárúcháin ar-líne faoi choinne iarratasóirí ionchasacha|
PADOR</t>
        </is>
      </c>
      <c r="AS72" s="2" t="inlineStr">
        <is>
          <t>3|
3</t>
        </is>
      </c>
      <c r="AT72" s="2" t="inlineStr">
        <is>
          <t xml:space="preserve">|
</t>
        </is>
      </c>
      <c r="AU72" t="inlineStr">
        <is>
          <t/>
        </is>
      </c>
      <c r="AV72" t="inlineStr">
        <is>
          <t/>
        </is>
      </c>
      <c r="AW72" t="inlineStr">
        <is>
          <t/>
        </is>
      </c>
      <c r="AX72" t="inlineStr">
        <is>
          <t/>
        </is>
      </c>
      <c r="AY72" t="inlineStr">
        <is>
          <t/>
        </is>
      </c>
      <c r="AZ72" t="inlineStr">
        <is>
          <t/>
        </is>
      </c>
      <c r="BA72" t="inlineStr">
        <is>
          <t/>
        </is>
      </c>
      <c r="BB72" t="inlineStr">
        <is>
          <t/>
        </is>
      </c>
      <c r="BC72" t="inlineStr">
        <is>
          <t/>
        </is>
      </c>
      <c r="BD72" t="inlineStr">
        <is>
          <t/>
        </is>
      </c>
      <c r="BE72" t="inlineStr">
        <is>
          <t/>
        </is>
      </c>
      <c r="BF72" t="inlineStr">
        <is>
          <t/>
        </is>
      </c>
      <c r="BG72" t="inlineStr">
        <is>
          <t/>
        </is>
      </c>
      <c r="BH72" t="inlineStr">
        <is>
          <t/>
        </is>
      </c>
      <c r="BI72" t="inlineStr">
        <is>
          <t/>
        </is>
      </c>
      <c r="BJ72" t="inlineStr">
        <is>
          <t/>
        </is>
      </c>
      <c r="BK72" t="inlineStr">
        <is>
          <t/>
        </is>
      </c>
      <c r="BL72" t="inlineStr">
        <is>
          <t/>
        </is>
      </c>
      <c r="BM72" t="inlineStr">
        <is>
          <t/>
        </is>
      </c>
      <c r="BN72" t="inlineStr">
        <is>
          <t/>
        </is>
      </c>
      <c r="BO72" t="inlineStr">
        <is>
          <t/>
        </is>
      </c>
      <c r="BP72" t="inlineStr">
        <is>
          <t/>
        </is>
      </c>
      <c r="BQ72" t="inlineStr">
        <is>
          <t/>
        </is>
      </c>
      <c r="BR72" t="inlineStr">
        <is>
          <t/>
        </is>
      </c>
      <c r="BS72" t="inlineStr">
        <is>
          <t/>
        </is>
      </c>
      <c r="BT72" t="inlineStr">
        <is>
          <t/>
        </is>
      </c>
      <c r="BU72" t="inlineStr">
        <is>
          <t/>
        </is>
      </c>
      <c r="BV72" t="inlineStr">
        <is>
          <t/>
        </is>
      </c>
      <c r="BW72" t="inlineStr">
        <is>
          <t/>
        </is>
      </c>
      <c r="BX72" t="inlineStr">
        <is>
          <t/>
        </is>
      </c>
      <c r="BY72" t="inlineStr">
        <is>
          <t/>
        </is>
      </c>
      <c r="BZ72" t="inlineStr">
        <is>
          <t/>
        </is>
      </c>
      <c r="CA72" t="inlineStr">
        <is>
          <t/>
        </is>
      </c>
      <c r="CB72" t="inlineStr">
        <is>
          <t/>
        </is>
      </c>
      <c r="CC72" t="inlineStr">
        <is>
          <t/>
        </is>
      </c>
      <c r="CD72" t="inlineStr">
        <is>
          <t/>
        </is>
      </c>
      <c r="CE72" t="inlineStr">
        <is>
          <t/>
        </is>
      </c>
      <c r="CF72" t="inlineStr">
        <is>
          <t/>
        </is>
      </c>
      <c r="CG72" t="inlineStr">
        <is>
          <t/>
        </is>
      </c>
      <c r="CH72" t="inlineStr">
        <is>
          <t/>
        </is>
      </c>
      <c r="CI72" t="inlineStr">
        <is>
          <t/>
        </is>
      </c>
      <c r="CJ72" t="inlineStr">
        <is>
          <t/>
        </is>
      </c>
      <c r="CK72" t="inlineStr">
        <is>
          <t/>
        </is>
      </c>
      <c r="CL72" t="inlineStr">
        <is>
          <t/>
        </is>
      </c>
      <c r="CM72" t="inlineStr">
        <is>
          <t/>
        </is>
      </c>
      <c r="CN72" t="inlineStr">
        <is>
          <t/>
        </is>
      </c>
      <c r="CO72" t="inlineStr">
        <is>
          <t/>
        </is>
      </c>
      <c r="CP72" t="inlineStr">
        <is>
          <t/>
        </is>
      </c>
      <c r="CQ72" t="inlineStr">
        <is>
          <t/>
        </is>
      </c>
      <c r="CR72" t="inlineStr">
        <is>
          <t/>
        </is>
      </c>
      <c r="CS72" t="inlineStr">
        <is>
          <t/>
        </is>
      </c>
      <c r="CT72" t="inlineStr">
        <is>
          <t/>
        </is>
      </c>
      <c r="CU72" t="inlineStr">
        <is>
          <t/>
        </is>
      </c>
    </row>
    <row r="73">
      <c r="A73" s="1" t="str">
        <f>HYPERLINK("https://iate.europa.eu/entry/result/3627825/all", "3627825")</f>
        <v>3627825</v>
      </c>
      <c r="B73" t="inlineStr">
        <is>
          <t>GEOGRAPHY</t>
        </is>
      </c>
      <c r="C73" t="inlineStr">
        <is>
          <t>GEOGRAPHY|Europe|Eastern Europe|Ukraine</t>
        </is>
      </c>
      <c r="D73" s="2" t="inlineStr">
        <is>
          <t>Владимир</t>
        </is>
      </c>
      <c r="E73" s="2" t="inlineStr">
        <is>
          <t>3</t>
        </is>
      </c>
      <c r="F73" s="2" t="inlineStr">
        <is>
          <t/>
        </is>
      </c>
      <c r="G73" t="inlineStr">
        <is>
          <t>градче на река Луга в Северозападна Украйна</t>
        </is>
      </c>
      <c r="H73" t="inlineStr">
        <is>
          <t/>
        </is>
      </c>
      <c r="I73" t="inlineStr">
        <is>
          <t/>
        </is>
      </c>
      <c r="J73" t="inlineStr">
        <is>
          <t/>
        </is>
      </c>
      <c r="K73" t="inlineStr">
        <is>
          <t/>
        </is>
      </c>
      <c r="L73" s="2" t="inlineStr">
        <is>
          <t>Volodymyr</t>
        </is>
      </c>
      <c r="M73" s="2" t="inlineStr">
        <is>
          <t>3</t>
        </is>
      </c>
      <c r="N73" s="2" t="inlineStr">
        <is>
          <t/>
        </is>
      </c>
      <c r="O73" t="inlineStr">
        <is>
          <t/>
        </is>
      </c>
      <c r="P73" s="2" t="inlineStr">
        <is>
          <t>Wolodymyr</t>
        </is>
      </c>
      <c r="Q73" s="2" t="inlineStr">
        <is>
          <t>3</t>
        </is>
      </c>
      <c r="R73" s="2" t="inlineStr">
        <is>
          <t/>
        </is>
      </c>
      <c r="S73" t="inlineStr">
        <is>
          <t>Stadt in der Oblast Wolyn der Ukraine</t>
        </is>
      </c>
      <c r="T73" t="inlineStr">
        <is>
          <t/>
        </is>
      </c>
      <c r="U73" t="inlineStr">
        <is>
          <t/>
        </is>
      </c>
      <c r="V73" t="inlineStr">
        <is>
          <t/>
        </is>
      </c>
      <c r="W73" t="inlineStr">
        <is>
          <t/>
        </is>
      </c>
      <c r="X73" s="2" t="inlineStr">
        <is>
          <t>Volodymyr-Volynskyi|
Volodymyr|
Volodymyr-Volynskyy</t>
        </is>
      </c>
      <c r="Y73" s="2" t="inlineStr">
        <is>
          <t>1|
3|
1</t>
        </is>
      </c>
      <c r="Z73" s="2" t="inlineStr">
        <is>
          <t xml:space="preserve">|
|
</t>
        </is>
      </c>
      <c r="AA73" t="inlineStr">
        <is>
          <t>small city situated on the Luha River in Volyn Oblast, in northwestern Ukraine</t>
        </is>
      </c>
      <c r="AB73" t="inlineStr">
        <is>
          <t/>
        </is>
      </c>
      <c r="AC73" t="inlineStr">
        <is>
          <t/>
        </is>
      </c>
      <c r="AD73" t="inlineStr">
        <is>
          <t/>
        </is>
      </c>
      <c r="AE73" t="inlineStr">
        <is>
          <t/>
        </is>
      </c>
      <c r="AF73" s="2" t="inlineStr">
        <is>
          <t>Volodõmõr</t>
        </is>
      </c>
      <c r="AG73" s="2" t="inlineStr">
        <is>
          <t>3</t>
        </is>
      </c>
      <c r="AH73" s="2" t="inlineStr">
        <is>
          <t/>
        </is>
      </c>
      <c r="AI73" t="inlineStr">
        <is>
          <t>linn Ukrainas, Volõõnia oblasti Volodõmõr-Volõnskõi rajooni keskus</t>
        </is>
      </c>
      <c r="AJ73" t="inlineStr">
        <is>
          <t/>
        </is>
      </c>
      <c r="AK73" t="inlineStr">
        <is>
          <t/>
        </is>
      </c>
      <c r="AL73" t="inlineStr">
        <is>
          <t/>
        </is>
      </c>
      <c r="AM73" t="inlineStr">
        <is>
          <t/>
        </is>
      </c>
      <c r="AN73" s="2" t="inlineStr">
        <is>
          <t>Volodymyr-Volynskyï|
Volodymyr</t>
        </is>
      </c>
      <c r="AO73" s="2" t="inlineStr">
        <is>
          <t>3|
3</t>
        </is>
      </c>
      <c r="AP73" s="2" t="inlineStr">
        <is>
          <t xml:space="preserve">|
</t>
        </is>
      </c>
      <c r="AQ73" t="inlineStr">
        <is>
          <t>ville de l'ouest de l'Ukraine, dans l'oblast de Volhynie, située sur la rivière Louha, à proximité de la frontière avec la Pologne</t>
        </is>
      </c>
      <c r="AR73" s="2" t="inlineStr">
        <is>
          <t>Volodymyr</t>
        </is>
      </c>
      <c r="AS73" s="2" t="inlineStr">
        <is>
          <t>3</t>
        </is>
      </c>
      <c r="AT73" s="2" t="inlineStr">
        <is>
          <t/>
        </is>
      </c>
      <c r="AU73" t="inlineStr">
        <is>
          <t/>
        </is>
      </c>
      <c r="AV73" t="inlineStr">
        <is>
          <t/>
        </is>
      </c>
      <c r="AW73" t="inlineStr">
        <is>
          <t/>
        </is>
      </c>
      <c r="AX73" t="inlineStr">
        <is>
          <t/>
        </is>
      </c>
      <c r="AY73" t="inlineStr">
        <is>
          <t/>
        </is>
      </c>
      <c r="AZ73" s="2" t="inlineStr">
        <is>
          <t>Volodimir</t>
        </is>
      </c>
      <c r="BA73" s="2" t="inlineStr">
        <is>
          <t>3</t>
        </is>
      </c>
      <c r="BB73" s="2" t="inlineStr">
        <is>
          <t/>
        </is>
      </c>
      <c r="BC73" t="inlineStr">
        <is>
          <t>a Volinyi területen fekvő ukrajnai kisváros</t>
        </is>
      </c>
      <c r="BD73" s="2" t="inlineStr">
        <is>
          <t>Volodymyr</t>
        </is>
      </c>
      <c r="BE73" s="2" t="inlineStr">
        <is>
          <t>3</t>
        </is>
      </c>
      <c r="BF73" s="2" t="inlineStr">
        <is>
          <t/>
        </is>
      </c>
      <c r="BG73" t="inlineStr">
        <is>
          <t>città situata nell'oblast' di Volinia, nel nord-ovest dell'Ucraina, centro amministrativo del Distretto di Volodymyr-Volyns'kyj</t>
        </is>
      </c>
      <c r="BH73" s="2" t="inlineStr">
        <is>
          <t>Volodymyras</t>
        </is>
      </c>
      <c r="BI73" s="2" t="inlineStr">
        <is>
          <t>3</t>
        </is>
      </c>
      <c r="BJ73" s="2" t="inlineStr">
        <is>
          <t/>
        </is>
      </c>
      <c r="BK73" t="inlineStr">
        <is>
          <t>miestas Ukrainos šiaurės vakaruose, Voluinės srityje</t>
        </is>
      </c>
      <c r="BL73" s="2" t="inlineStr">
        <is>
          <t>Volodimira</t>
        </is>
      </c>
      <c r="BM73" s="2" t="inlineStr">
        <is>
          <t>3</t>
        </is>
      </c>
      <c r="BN73" s="2" t="inlineStr">
        <is>
          <t/>
        </is>
      </c>
      <c r="BO73" t="inlineStr">
        <is>
          <t>apgabala nozīmes pilsēta Ukrainas ziemeļrietumos, Volīnijas apgabalā pie Polijas robežas</t>
        </is>
      </c>
      <c r="BP73" s="2" t="inlineStr">
        <is>
          <t>Volodymyr</t>
        </is>
      </c>
      <c r="BQ73" s="2" t="inlineStr">
        <is>
          <t>2</t>
        </is>
      </c>
      <c r="BR73" s="2" t="inlineStr">
        <is>
          <t/>
        </is>
      </c>
      <c r="BS73" t="inlineStr">
        <is>
          <t>belt żgħira fuq ix-xmara Luha fl-Oblast ta' Volyn, fl-Ukrajna</t>
        </is>
      </c>
      <c r="BT73" s="2" t="inlineStr">
        <is>
          <t>Volodymyr</t>
        </is>
      </c>
      <c r="BU73" s="2" t="inlineStr">
        <is>
          <t>3</t>
        </is>
      </c>
      <c r="BV73" s="2" t="inlineStr">
        <is>
          <t/>
        </is>
      </c>
      <c r="BW73" t="inlineStr">
        <is>
          <t>stad in de oblast Wolynië, Oekraïne, niet ver van de grens met Polen; heette van 1944 tot 2021 Volodymyr-Volynsky</t>
        </is>
      </c>
      <c r="BX73" s="2" t="inlineStr">
        <is>
          <t>Włodzimierz</t>
        </is>
      </c>
      <c r="BY73" s="2" t="inlineStr">
        <is>
          <t>3</t>
        </is>
      </c>
      <c r="BZ73" s="2" t="inlineStr">
        <is>
          <t/>
        </is>
      </c>
      <c r="CA73" t="inlineStr">
        <is>
          <t>miasto w zachodniej części Ukrainy, w obwodzie wołyńskim, nad rzeką Ług, stolica rejonu</t>
        </is>
      </c>
      <c r="CB73" t="inlineStr">
        <is>
          <t/>
        </is>
      </c>
      <c r="CC73" t="inlineStr">
        <is>
          <t/>
        </is>
      </c>
      <c r="CD73" t="inlineStr">
        <is>
          <t/>
        </is>
      </c>
      <c r="CE73" t="inlineStr">
        <is>
          <t/>
        </is>
      </c>
      <c r="CF73" s="2" t="inlineStr">
        <is>
          <t>Volodîmîr</t>
        </is>
      </c>
      <c r="CG73" s="2" t="inlineStr">
        <is>
          <t>3</t>
        </is>
      </c>
      <c r="CH73" s="2" t="inlineStr">
        <is>
          <t/>
        </is>
      </c>
      <c r="CI73" t="inlineStr">
        <is>
          <t>oraș din regiunea Volînia, în vestul Ucrainei</t>
        </is>
      </c>
      <c r="CJ73" s="2" t="inlineStr">
        <is>
          <t>Volodymyr</t>
        </is>
      </c>
      <c r="CK73" s="2" t="inlineStr">
        <is>
          <t>3</t>
        </is>
      </c>
      <c r="CL73" s="2" t="inlineStr">
        <is>
          <t/>
        </is>
      </c>
      <c r="CM73" t="inlineStr">
        <is>
          <t>malé mesto vo Volynskej oblasti na severozápade Ukrajiny</t>
        </is>
      </c>
      <c r="CN73" t="inlineStr">
        <is>
          <t/>
        </is>
      </c>
      <c r="CO73" t="inlineStr">
        <is>
          <t/>
        </is>
      </c>
      <c r="CP73" t="inlineStr">
        <is>
          <t/>
        </is>
      </c>
      <c r="CQ73" t="inlineStr">
        <is>
          <t/>
        </is>
      </c>
      <c r="CR73" s="2" t="inlineStr">
        <is>
          <t>Volodymyr</t>
        </is>
      </c>
      <c r="CS73" s="2" t="inlineStr">
        <is>
          <t>3</t>
        </is>
      </c>
      <c r="CT73" s="2" t="inlineStr">
        <is>
          <t/>
        </is>
      </c>
      <c r="CU73" t="inlineStr">
        <is>
          <t>Stad i nordvästra Ukraina.</t>
        </is>
      </c>
    </row>
    <row r="74">
      <c r="A74" s="1" t="str">
        <f>HYPERLINK("https://iate.europa.eu/entry/result/3627823/all", "3627823")</f>
        <v>3627823</v>
      </c>
      <c r="B74" t="inlineStr">
        <is>
          <t>GEOGRAPHY</t>
        </is>
      </c>
      <c r="C74" t="inlineStr">
        <is>
          <t>GEOGRAPHY|Europe|Eastern Europe|Ukraine</t>
        </is>
      </c>
      <c r="D74" s="2" t="inlineStr">
        <is>
          <t>Ужгород</t>
        </is>
      </c>
      <c r="E74" s="2" t="inlineStr">
        <is>
          <t>3</t>
        </is>
      </c>
      <c r="F74" s="2" t="inlineStr">
        <is>
          <t/>
        </is>
      </c>
      <c r="G74" t="inlineStr">
        <is>
          <t>град на река Уж в Западна Украйна</t>
        </is>
      </c>
      <c r="H74" t="inlineStr">
        <is>
          <t/>
        </is>
      </c>
      <c r="I74" t="inlineStr">
        <is>
          <t/>
        </is>
      </c>
      <c r="J74" t="inlineStr">
        <is>
          <t/>
        </is>
      </c>
      <c r="K74" t="inlineStr">
        <is>
          <t/>
        </is>
      </c>
      <c r="L74" s="2" t="inlineStr">
        <is>
          <t>Uzjhorod</t>
        </is>
      </c>
      <c r="M74" s="2" t="inlineStr">
        <is>
          <t>3</t>
        </is>
      </c>
      <c r="N74" s="2" t="inlineStr">
        <is>
          <t/>
        </is>
      </c>
      <c r="O74" t="inlineStr">
        <is>
          <t/>
        </is>
      </c>
      <c r="P74" s="2" t="inlineStr">
        <is>
          <t>Uschhorod</t>
        </is>
      </c>
      <c r="Q74" s="2" t="inlineStr">
        <is>
          <t>3</t>
        </is>
      </c>
      <c r="R74" s="2" t="inlineStr">
        <is>
          <t/>
        </is>
      </c>
      <c r="S74" t="inlineStr">
        <is>
          <t>Hauptstadt der Oblast Transkarpatien in der Ukraine im Dreiländereck zwischen Ungarn, der Ukraine und der Slowakei</t>
        </is>
      </c>
      <c r="T74" t="inlineStr">
        <is>
          <t/>
        </is>
      </c>
      <c r="U74" t="inlineStr">
        <is>
          <t/>
        </is>
      </c>
      <c r="V74" t="inlineStr">
        <is>
          <t/>
        </is>
      </c>
      <c r="W74" t="inlineStr">
        <is>
          <t/>
        </is>
      </c>
      <c r="X74" s="2" t="inlineStr">
        <is>
          <t>Uzhhorod</t>
        </is>
      </c>
      <c r="Y74" s="2" t="inlineStr">
        <is>
          <t>3</t>
        </is>
      </c>
      <c r="Z74" s="2" t="inlineStr">
        <is>
          <t/>
        </is>
      </c>
      <c r="AA74" t="inlineStr">
        <is>
          <t>city in western Ukraine, situated along the Uzh river just east of the Slovak border</t>
        </is>
      </c>
      <c r="AB74" t="inlineStr">
        <is>
          <t/>
        </is>
      </c>
      <c r="AC74" t="inlineStr">
        <is>
          <t/>
        </is>
      </c>
      <c r="AD74" t="inlineStr">
        <is>
          <t/>
        </is>
      </c>
      <c r="AE74" t="inlineStr">
        <is>
          <t/>
        </is>
      </c>
      <c r="AF74" s="2" t="inlineStr">
        <is>
          <t>Užhorod</t>
        </is>
      </c>
      <c r="AG74" s="2" t="inlineStr">
        <is>
          <t>3</t>
        </is>
      </c>
      <c r="AH74" s="2" t="inlineStr">
        <is>
          <t/>
        </is>
      </c>
      <c r="AI74" t="inlineStr">
        <is>
          <t>linn Ukrainas Uži jõe ääres, Taga-Karpaatia oblasti keskus</t>
        </is>
      </c>
      <c r="AJ74" t="inlineStr">
        <is>
          <t/>
        </is>
      </c>
      <c r="AK74" t="inlineStr">
        <is>
          <t/>
        </is>
      </c>
      <c r="AL74" t="inlineStr">
        <is>
          <t/>
        </is>
      </c>
      <c r="AM74" t="inlineStr">
        <is>
          <t/>
        </is>
      </c>
      <c r="AN74" s="2" t="inlineStr">
        <is>
          <t>Oujhorod</t>
        </is>
      </c>
      <c r="AO74" s="2" t="inlineStr">
        <is>
          <t>3</t>
        </is>
      </c>
      <c r="AP74" s="2" t="inlineStr">
        <is>
          <t/>
        </is>
      </c>
      <c r="AQ74" t="inlineStr">
        <is>
          <t>ville de l'ouest de l'Ukraine et la capitale administrative de l'oblast de Transcarpatie, située sur la rivière Ouj, à proximité de la frontière avec la Slovaquie</t>
        </is>
      </c>
      <c r="AR74" s="2" t="inlineStr">
        <is>
          <t>Uzhhorod</t>
        </is>
      </c>
      <c r="AS74" s="2" t="inlineStr">
        <is>
          <t>3</t>
        </is>
      </c>
      <c r="AT74" s="2" t="inlineStr">
        <is>
          <t/>
        </is>
      </c>
      <c r="AU74" t="inlineStr">
        <is>
          <t/>
        </is>
      </c>
      <c r="AV74" t="inlineStr">
        <is>
          <t/>
        </is>
      </c>
      <c r="AW74" t="inlineStr">
        <is>
          <t/>
        </is>
      </c>
      <c r="AX74" t="inlineStr">
        <is>
          <t/>
        </is>
      </c>
      <c r="AY74" t="inlineStr">
        <is>
          <t/>
        </is>
      </c>
      <c r="AZ74" s="2" t="inlineStr">
        <is>
          <t>Ungvár</t>
        </is>
      </c>
      <c r="BA74" s="2" t="inlineStr">
        <is>
          <t>3</t>
        </is>
      </c>
      <c r="BB74" s="2" t="inlineStr">
        <is>
          <t/>
        </is>
      </c>
      <c r="BC74" t="inlineStr">
        <is>
          <t>területi jelentőségű város Ukrajnában; Kárpátalja területi székhelye és legnagyobb települése</t>
        </is>
      </c>
      <c r="BD74" s="2" t="inlineStr">
        <is>
          <t>Užhorod</t>
        </is>
      </c>
      <c r="BE74" s="2" t="inlineStr">
        <is>
          <t>3</t>
        </is>
      </c>
      <c r="BF74" s="2" t="inlineStr">
        <is>
          <t/>
        </is>
      </c>
      <c r="BG74" t="inlineStr">
        <is>
          <t>città dell'Ucraina occidentale di circa 115 512 abitanti al confine con la Slovacchia e l'Ungheria, capoluogo dell'oblast' della Transcarpazia e capitale storica della Rutenia subcarpatica</t>
        </is>
      </c>
      <c r="BH74" s="2" t="inlineStr">
        <is>
          <t>Užhorodas</t>
        </is>
      </c>
      <c r="BI74" s="2" t="inlineStr">
        <is>
          <t>3</t>
        </is>
      </c>
      <c r="BJ74" s="2" t="inlineStr">
        <is>
          <t/>
        </is>
      </c>
      <c r="BK74" t="inlineStr">
        <is>
          <t>miestas Ukrainos pietvakariuose, Užkarpatės srities centras</t>
        </is>
      </c>
      <c r="BL74" s="2" t="inlineStr">
        <is>
          <t>Užhoroda</t>
        </is>
      </c>
      <c r="BM74" s="2" t="inlineStr">
        <is>
          <t>3</t>
        </is>
      </c>
      <c r="BN74" s="2" t="inlineStr">
        <is>
          <t/>
        </is>
      </c>
      <c r="BO74" t="inlineStr">
        <is>
          <t>apgabala nozīmes pilsēta Ukrainas galējos rietumos, Aizkarpatu apgabala centrs</t>
        </is>
      </c>
      <c r="BP74" s="2" t="inlineStr">
        <is>
          <t>Uzhhorod</t>
        </is>
      </c>
      <c r="BQ74" s="2" t="inlineStr">
        <is>
          <t>2</t>
        </is>
      </c>
      <c r="BR74" s="2" t="inlineStr">
        <is>
          <t/>
        </is>
      </c>
      <c r="BS74" t="inlineStr">
        <is>
          <t>belt fil-Majjistral tal-Ukrajna li tinsab tul ix-xmara Uzh, viċin il-fruntiera mas-Slovakkja</t>
        </is>
      </c>
      <c r="BT74" s="2" t="inlineStr">
        <is>
          <t>Oezjhorod</t>
        </is>
      </c>
      <c r="BU74" s="2" t="inlineStr">
        <is>
          <t>3</t>
        </is>
      </c>
      <c r="BV74" s="2" t="inlineStr">
        <is>
          <t/>
        </is>
      </c>
      <c r="BW74" t="inlineStr">
        <is>
          <t>stad in het zuidwesten van Oekraine, vlak bij de grens met Slowakije</t>
        </is>
      </c>
      <c r="BX74" s="2" t="inlineStr">
        <is>
          <t>Użhorod</t>
        </is>
      </c>
      <c r="BY74" s="2" t="inlineStr">
        <is>
          <t>3</t>
        </is>
      </c>
      <c r="BZ74" s="2" t="inlineStr">
        <is>
          <t/>
        </is>
      </c>
      <c r="CA74" t="inlineStr">
        <is>
          <t>miasto w zachodniej części Ukrainy, nad Użem, przy granicy ze Słowacją; stolica obwodu zakarpackiego, a także historyczna stolica Rusi Zakarpackiej</t>
        </is>
      </c>
      <c r="CB74" t="inlineStr">
        <is>
          <t/>
        </is>
      </c>
      <c r="CC74" t="inlineStr">
        <is>
          <t/>
        </is>
      </c>
      <c r="CD74" t="inlineStr">
        <is>
          <t/>
        </is>
      </c>
      <c r="CE74" t="inlineStr">
        <is>
          <t/>
        </is>
      </c>
      <c r="CF74" s="2" t="inlineStr">
        <is>
          <t>Ujhorod</t>
        </is>
      </c>
      <c r="CG74" s="2" t="inlineStr">
        <is>
          <t>3</t>
        </is>
      </c>
      <c r="CH74" s="2" t="inlineStr">
        <is>
          <t/>
        </is>
      </c>
      <c r="CI74" t="inlineStr">
        <is>
          <t>oraș aflat în vestul Ucrainei, aproape de granița cu Slovacia și Ungaria</t>
        </is>
      </c>
      <c r="CJ74" s="2" t="inlineStr">
        <is>
          <t>Užhorod</t>
        </is>
      </c>
      <c r="CK74" s="2" t="inlineStr">
        <is>
          <t>3</t>
        </is>
      </c>
      <c r="CL74" s="2" t="inlineStr">
        <is>
          <t/>
        </is>
      </c>
      <c r="CM74" t="inlineStr">
        <is>
          <t>mesto na Podkarpatskej Rusi na rieke Uh pri hraniciach so Slovenskom</t>
        </is>
      </c>
      <c r="CN74" t="inlineStr">
        <is>
          <t/>
        </is>
      </c>
      <c r="CO74" t="inlineStr">
        <is>
          <t/>
        </is>
      </c>
      <c r="CP74" t="inlineStr">
        <is>
          <t/>
        </is>
      </c>
      <c r="CQ74" t="inlineStr">
        <is>
          <t/>
        </is>
      </c>
      <c r="CR74" s="2" t="inlineStr">
        <is>
          <t>Uzjhorod</t>
        </is>
      </c>
      <c r="CS74" s="2" t="inlineStr">
        <is>
          <t>3</t>
        </is>
      </c>
      <c r="CT74" s="2" t="inlineStr">
        <is>
          <t/>
        </is>
      </c>
      <c r="CU74" t="inlineStr">
        <is>
          <t>Stad i länet Transkarpatien.</t>
        </is>
      </c>
    </row>
    <row r="75">
      <c r="A75" s="1" t="str">
        <f>HYPERLINK("https://iate.europa.eu/entry/result/3627826/all", "3627826")</f>
        <v>3627826</v>
      </c>
      <c r="B75" t="inlineStr">
        <is>
          <t>GEOGRAPHY</t>
        </is>
      </c>
      <c r="C75" t="inlineStr">
        <is>
          <t>GEOGRAPHY|Europe|Eastern Europe|Ukraine</t>
        </is>
      </c>
      <c r="D75" s="2" t="inlineStr">
        <is>
          <t>Бородянка</t>
        </is>
      </c>
      <c r="E75" s="2" t="inlineStr">
        <is>
          <t>3</t>
        </is>
      </c>
      <c r="F75" s="2" t="inlineStr">
        <is>
          <t/>
        </is>
      </c>
      <c r="G75" t="inlineStr">
        <is>
          <t>град на северозапад от столицата Киев</t>
        </is>
      </c>
      <c r="H75" t="inlineStr">
        <is>
          <t/>
        </is>
      </c>
      <c r="I75" t="inlineStr">
        <is>
          <t/>
        </is>
      </c>
      <c r="J75" t="inlineStr">
        <is>
          <t/>
        </is>
      </c>
      <c r="K75" t="inlineStr">
        <is>
          <t/>
        </is>
      </c>
      <c r="L75" s="2" t="inlineStr">
        <is>
          <t>Borodjanka</t>
        </is>
      </c>
      <c r="M75" s="2" t="inlineStr">
        <is>
          <t>3</t>
        </is>
      </c>
      <c r="N75" s="2" t="inlineStr">
        <is>
          <t/>
        </is>
      </c>
      <c r="O75" t="inlineStr">
        <is>
          <t/>
        </is>
      </c>
      <c r="P75" s="2" t="inlineStr">
        <is>
          <t>Borodjanka</t>
        </is>
      </c>
      <c r="Q75" s="2" t="inlineStr">
        <is>
          <t>3</t>
        </is>
      </c>
      <c r="R75" s="2" t="inlineStr">
        <is>
          <t/>
        </is>
      </c>
      <c r="S75" t="inlineStr">
        <is>
          <t>Siedlung in der ukrainischen Oblast Kiew</t>
        </is>
      </c>
      <c r="T75" t="inlineStr">
        <is>
          <t/>
        </is>
      </c>
      <c r="U75" t="inlineStr">
        <is>
          <t/>
        </is>
      </c>
      <c r="V75" t="inlineStr">
        <is>
          <t/>
        </is>
      </c>
      <c r="W75" t="inlineStr">
        <is>
          <t/>
        </is>
      </c>
      <c r="X75" s="2" t="inlineStr">
        <is>
          <t>Borodianka|
Borodyanka</t>
        </is>
      </c>
      <c r="Y75" s="2" t="inlineStr">
        <is>
          <t>3|
3</t>
        </is>
      </c>
      <c r="Z75" s="2" t="inlineStr">
        <is>
          <t xml:space="preserve">|
</t>
        </is>
      </c>
      <c r="AA75" t="inlineStr">
        <is>
          <t>settlement in Bucha Raion, Kyiv Oblast, Ukraine, about 60 km northwest of Kyiv</t>
        </is>
      </c>
      <c r="AB75" t="inlineStr">
        <is>
          <t/>
        </is>
      </c>
      <c r="AC75" t="inlineStr">
        <is>
          <t/>
        </is>
      </c>
      <c r="AD75" t="inlineStr">
        <is>
          <t/>
        </is>
      </c>
      <c r="AE75" t="inlineStr">
        <is>
          <t/>
        </is>
      </c>
      <c r="AF75" s="2" t="inlineStr">
        <is>
          <t>Borodjanka</t>
        </is>
      </c>
      <c r="AG75" s="2" t="inlineStr">
        <is>
          <t>3</t>
        </is>
      </c>
      <c r="AH75" s="2" t="inlineStr">
        <is>
          <t/>
        </is>
      </c>
      <c r="AI75" t="inlineStr">
        <is>
          <t>alev Kiievi oblasti Butša rajoonis</t>
        </is>
      </c>
      <c r="AJ75" t="inlineStr">
        <is>
          <t/>
        </is>
      </c>
      <c r="AK75" t="inlineStr">
        <is>
          <t/>
        </is>
      </c>
      <c r="AL75" t="inlineStr">
        <is>
          <t/>
        </is>
      </c>
      <c r="AM75" t="inlineStr">
        <is>
          <t/>
        </is>
      </c>
      <c r="AN75" s="2" t="inlineStr">
        <is>
          <t>Borodianka|
Borodyanka</t>
        </is>
      </c>
      <c r="AO75" s="2" t="inlineStr">
        <is>
          <t>3|
3</t>
        </is>
      </c>
      <c r="AP75" s="2" t="inlineStr">
        <is>
          <t xml:space="preserve">|
</t>
        </is>
      </c>
      <c r="AQ75" t="inlineStr">
        <is>
          <t>localité proche de Boutcha, dans l'oblast de Kiev, située à environ 60 km de Kiev</t>
        </is>
      </c>
      <c r="AR75" s="2" t="inlineStr">
        <is>
          <t>Borodyanka</t>
        </is>
      </c>
      <c r="AS75" s="2" t="inlineStr">
        <is>
          <t>3</t>
        </is>
      </c>
      <c r="AT75" s="2" t="inlineStr">
        <is>
          <t/>
        </is>
      </c>
      <c r="AU75" t="inlineStr">
        <is>
          <t/>
        </is>
      </c>
      <c r="AV75" t="inlineStr">
        <is>
          <t/>
        </is>
      </c>
      <c r="AW75" t="inlineStr">
        <is>
          <t/>
        </is>
      </c>
      <c r="AX75" t="inlineStr">
        <is>
          <t/>
        </is>
      </c>
      <c r="AY75" t="inlineStr">
        <is>
          <t/>
        </is>
      </c>
      <c r="AZ75" s="2" t="inlineStr">
        <is>
          <t>Borogyanka</t>
        </is>
      </c>
      <c r="BA75" s="2" t="inlineStr">
        <is>
          <t>3</t>
        </is>
      </c>
      <c r="BB75" s="2" t="inlineStr">
        <is>
          <t/>
        </is>
      </c>
      <c r="BC75" t="inlineStr">
        <is>
          <t>Kijevtől mintegy 60 km távolságra északnyugatra fekvő ukrajnai település</t>
        </is>
      </c>
      <c r="BD75" s="2" t="inlineStr">
        <is>
          <t>Borodianka</t>
        </is>
      </c>
      <c r="BE75" s="2" t="inlineStr">
        <is>
          <t>3</t>
        </is>
      </c>
      <c r="BF75" s="2" t="inlineStr">
        <is>
          <t/>
        </is>
      </c>
      <c r="BG75" t="inlineStr">
        <is>
          <t>insediamento di tipo urbano dell'Ucraina settentrionale sito nell'oblast' di Kiev e nel distretto di Buča</t>
        </is>
      </c>
      <c r="BH75" s="2" t="inlineStr">
        <is>
          <t>Borodianka</t>
        </is>
      </c>
      <c r="BI75" s="2" t="inlineStr">
        <is>
          <t>3</t>
        </is>
      </c>
      <c r="BJ75" s="2" t="inlineStr">
        <is>
          <t/>
        </is>
      </c>
      <c r="BK75" t="inlineStr">
        <is>
          <t>miesto tipo gyvenvietė Ukrainoje, Kyjivo srityje, Bučos rajone</t>
        </is>
      </c>
      <c r="BL75" s="2" t="inlineStr">
        <is>
          <t>Borodjanka</t>
        </is>
      </c>
      <c r="BM75" s="2" t="inlineStr">
        <is>
          <t>3</t>
        </is>
      </c>
      <c r="BN75" s="2" t="inlineStr">
        <is>
          <t/>
        </is>
      </c>
      <c r="BO75" t="inlineStr">
        <is>
          <t>pilsētciemats Ukrainas Kijivas apgabalā, administratīvi pakļauts Bučas rajonam</t>
        </is>
      </c>
      <c r="BP75" s="2" t="inlineStr">
        <is>
          <t>Borodyanka</t>
        </is>
      </c>
      <c r="BQ75" s="2" t="inlineStr">
        <is>
          <t>3</t>
        </is>
      </c>
      <c r="BR75" s="2" t="inlineStr">
        <is>
          <t/>
        </is>
      </c>
      <c r="BS75" t="inlineStr">
        <is>
          <t>lokalità qrib Bucha, fl-Oblast ta' Kiev, madwar 60 km minn &lt;a href="https://iate.europa.eu/entry/result/924714/mt" target="_blank"&gt;Kiev&lt;/a&gt;, fl-Ukrajna</t>
        </is>
      </c>
      <c r="BT75" s="2" t="inlineStr">
        <is>
          <t>Borodjanka</t>
        </is>
      </c>
      <c r="BU75" s="2" t="inlineStr">
        <is>
          <t>3</t>
        </is>
      </c>
      <c r="BV75" s="2" t="inlineStr">
        <is>
          <t/>
        </is>
      </c>
      <c r="BW75" t="inlineStr">
        <is>
          <t>stadje in rajon &lt;a href="https://iate.europa.eu/entry/result/3627628/nl" target="_blank"&gt;Boetsja&lt;/a&gt;, oblast Kyiv, Oekraïne</t>
        </is>
      </c>
      <c r="BX75" s="2" t="inlineStr">
        <is>
          <t>Borodzianka</t>
        </is>
      </c>
      <c r="BY75" s="2" t="inlineStr">
        <is>
          <t>3</t>
        </is>
      </c>
      <c r="BZ75" s="2" t="inlineStr">
        <is>
          <t/>
        </is>
      </c>
      <c r="CA75" t="inlineStr">
        <is>
          <t>osiedle typu miejskiego na Ukrainie, w obwodzie kijowskim, w rejonie buczańskim, nad Zdwyżem</t>
        </is>
      </c>
      <c r="CB75" t="inlineStr">
        <is>
          <t/>
        </is>
      </c>
      <c r="CC75" t="inlineStr">
        <is>
          <t/>
        </is>
      </c>
      <c r="CD75" t="inlineStr">
        <is>
          <t/>
        </is>
      </c>
      <c r="CE75" t="inlineStr">
        <is>
          <t/>
        </is>
      </c>
      <c r="CF75" s="2" t="inlineStr">
        <is>
          <t>Borodeanka</t>
        </is>
      </c>
      <c r="CG75" s="2" t="inlineStr">
        <is>
          <t>3</t>
        </is>
      </c>
      <c r="CH75" s="2" t="inlineStr">
        <is>
          <t/>
        </is>
      </c>
      <c r="CI75" t="inlineStr">
        <is>
          <t>localitate din regiunea Kiev în Ucraina</t>
        </is>
      </c>
      <c r="CJ75" s="2" t="inlineStr">
        <is>
          <t>Boroďanka</t>
        </is>
      </c>
      <c r="CK75" s="2" t="inlineStr">
        <is>
          <t>3</t>
        </is>
      </c>
      <c r="CL75" s="2" t="inlineStr">
        <is>
          <t/>
        </is>
      </c>
      <c r="CM75" t="inlineStr">
        <is>
          <t>sídlo mestského typu na Ukrajine v okrese Buča na severozápad od Kyjeva</t>
        </is>
      </c>
      <c r="CN75" t="inlineStr">
        <is>
          <t/>
        </is>
      </c>
      <c r="CO75" t="inlineStr">
        <is>
          <t/>
        </is>
      </c>
      <c r="CP75" t="inlineStr">
        <is>
          <t/>
        </is>
      </c>
      <c r="CQ75" t="inlineStr">
        <is>
          <t/>
        </is>
      </c>
      <c r="CR75" s="2" t="inlineStr">
        <is>
          <t>Borodjanka</t>
        </is>
      </c>
      <c r="CS75" s="2" t="inlineStr">
        <is>
          <t>3</t>
        </is>
      </c>
      <c r="CT75" s="2" t="inlineStr">
        <is>
          <t/>
        </is>
      </c>
      <c r="CU75" t="inlineStr">
        <is>
          <t>By i länet Kiev.</t>
        </is>
      </c>
    </row>
    <row r="76">
      <c r="A76" s="1" t="str">
        <f>HYPERLINK("https://iate.europa.eu/entry/result/3564148/all", "3564148")</f>
        <v>3564148</v>
      </c>
      <c r="B76" t="inlineStr">
        <is>
          <t>EUROPEAN UNION;TRADE</t>
        </is>
      </c>
      <c r="C76" t="inlineStr">
        <is>
          <t>EUROPEAN UNION|EU finance|EU budget;TRADE|trade policy|public contract;EUROPEAN UNION|EU finance|EU financing</t>
        </is>
      </c>
      <c r="D76" s="2" t="inlineStr">
        <is>
          <t>решение за възлагане</t>
        </is>
      </c>
      <c r="E76" s="2" t="inlineStr">
        <is>
          <t>3</t>
        </is>
      </c>
      <c r="F76" s="2" t="inlineStr">
        <is>
          <t/>
        </is>
      </c>
      <c r="G76" t="inlineStr">
        <is>
          <t/>
        </is>
      </c>
      <c r="H76" s="2" t="inlineStr">
        <is>
          <t>rozhodnutí o udělení|
rozhodnutí o zadání veřejné zakázky</t>
        </is>
      </c>
      <c r="I76" s="2" t="inlineStr">
        <is>
          <t>3|
3</t>
        </is>
      </c>
      <c r="J76" s="2" t="inlineStr">
        <is>
          <t xml:space="preserve">|
</t>
        </is>
      </c>
      <c r="K76" t="inlineStr">
        <is>
          <t>rozhodnutí schvalující osoby o tom, komu bude zadána veřejná zakázka nebo udělen grant či cena v souladu s příslušnými kritérii</t>
        </is>
      </c>
      <c r="L76" s="2" t="inlineStr">
        <is>
          <t>tildelingsafgørelse|
tildelingsbeslutning</t>
        </is>
      </c>
      <c r="M76" s="2" t="inlineStr">
        <is>
          <t>3|
3</t>
        </is>
      </c>
      <c r="N76" s="2" t="inlineStr">
        <is>
          <t xml:space="preserve">|
</t>
        </is>
      </c>
      <c r="O76" t="inlineStr">
        <is>
          <t/>
        </is>
      </c>
      <c r="P76" s="2" t="inlineStr">
        <is>
          <t>Vergabeentscheidung</t>
        </is>
      </c>
      <c r="Q76" s="2" t="inlineStr">
        <is>
          <t>3</t>
        </is>
      </c>
      <c r="R76" s="2" t="inlineStr">
        <is>
          <t/>
        </is>
      </c>
      <c r="S76" t="inlineStr">
        <is>
          <t/>
        </is>
      </c>
      <c r="T76" s="2" t="inlineStr">
        <is>
          <t>απόφαση ανάθεσης</t>
        </is>
      </c>
      <c r="U76" s="2" t="inlineStr">
        <is>
          <t>3</t>
        </is>
      </c>
      <c r="V76" s="2" t="inlineStr">
        <is>
          <t/>
        </is>
      </c>
      <c r="W76" t="inlineStr">
        <is>
          <t/>
        </is>
      </c>
      <c r="X76" s="2" t="inlineStr">
        <is>
          <t>award decision</t>
        </is>
      </c>
      <c r="Y76" s="2" t="inlineStr">
        <is>
          <t>3</t>
        </is>
      </c>
      <c r="Z76" s="2" t="inlineStr">
        <is>
          <t/>
        </is>
      </c>
      <c r="AA76" t="inlineStr">
        <is>
          <t>decision within a procurement or funding procedure that sets out the list of successful and rejected applications</t>
        </is>
      </c>
      <c r="AB76" s="2" t="inlineStr">
        <is>
          <t>decisión de adjudicación</t>
        </is>
      </c>
      <c r="AC76" s="2" t="inlineStr">
        <is>
          <t>3</t>
        </is>
      </c>
      <c r="AD76" s="2" t="inlineStr">
        <is>
          <t/>
        </is>
      </c>
      <c r="AE76" t="inlineStr">
        <is>
          <t>Decisión por la que el ordenador [ &lt;a href="/entry/result/791008/all" id="ENTRY_TO_ENTRY_CONVERTER" target="_blank"&gt;IATE:791008&lt;/a&gt; ] competente designa al adjuditario de un contrato, ateniéndose a los criterios de selección y adjudicación especificados en los documentos de la contratación.</t>
        </is>
      </c>
      <c r="AF76" s="2" t="inlineStr">
        <is>
          <t>lepingu sõlmimise otsus</t>
        </is>
      </c>
      <c r="AG76" s="2" t="inlineStr">
        <is>
          <t>3</t>
        </is>
      </c>
      <c r="AH76" s="2" t="inlineStr">
        <is>
          <t/>
        </is>
      </c>
      <c r="AI76" t="inlineStr">
        <is>
          <t/>
        </is>
      </c>
      <c r="AJ76" s="2" t="inlineStr">
        <is>
          <t>ratkaisupäätös|
myöntämispäätös</t>
        </is>
      </c>
      <c r="AK76" s="2" t="inlineStr">
        <is>
          <t>3|
3</t>
        </is>
      </c>
      <c r="AL76" s="2" t="inlineStr">
        <is>
          <t xml:space="preserve">|
</t>
        </is>
      </c>
      <c r="AM76" t="inlineStr">
        <is>
          <t>avustuksen myöntämistä koskeva päätös tai hankintaviranomaisen päätös tarjouskilpailun ratkaisusta</t>
        </is>
      </c>
      <c r="AN76" s="2" t="inlineStr">
        <is>
          <t>décision d’octroi|
décision d’attribution</t>
        </is>
      </c>
      <c r="AO76" s="2" t="inlineStr">
        <is>
          <t>3|
3</t>
        </is>
      </c>
      <c r="AP76" s="2" t="inlineStr">
        <is>
          <t xml:space="preserve">|
</t>
        </is>
      </c>
      <c r="AQ76" t="inlineStr">
        <is>
          <t>décision, adoptée dans le cadre d’une &lt;a href="https://iate.europa.eu/entry/result/766878/fr" target="_blank"&gt;procédure de passation de marché&lt;/a&gt; ou de financement, indiquant qu’un marché ou un prix sont attribués ou qu’une subvention est octroyée</t>
        </is>
      </c>
      <c r="AR76" s="2" t="inlineStr">
        <is>
          <t>cinneadh dámhachtana</t>
        </is>
      </c>
      <c r="AS76" s="2" t="inlineStr">
        <is>
          <t>3</t>
        </is>
      </c>
      <c r="AT76" s="2" t="inlineStr">
        <is>
          <t/>
        </is>
      </c>
      <c r="AU76" t="inlineStr">
        <is>
          <t/>
        </is>
      </c>
      <c r="AV76" s="2" t="inlineStr">
        <is>
          <t>odluka o dodjeli</t>
        </is>
      </c>
      <c r="AW76" s="2" t="inlineStr">
        <is>
          <t>3</t>
        </is>
      </c>
      <c r="AX76" s="2" t="inlineStr">
        <is>
          <t/>
        </is>
      </c>
      <c r="AY76" t="inlineStr">
        <is>
          <t/>
        </is>
      </c>
      <c r="AZ76" s="2" t="inlineStr">
        <is>
          <t>szerződés odaítéléséről szóló döntés|
eljárást lezáró döntés</t>
        </is>
      </c>
      <c r="BA76" s="2" t="inlineStr">
        <is>
          <t>2|
3</t>
        </is>
      </c>
      <c r="BB76" s="2" t="inlineStr">
        <is>
          <t xml:space="preserve">admitted|
</t>
        </is>
      </c>
      <c r="BC76" t="inlineStr">
        <is>
          <t>ajánlatkérő szerv közbeszerzési eljárását lezáró dokumentum, amely tartalmazza az értékelő jelentés jóváhagyását, a nyertes ajánlattevő nevét és kiválasztásának indokait, illetve adott esetben annak indokolását, hogy miért nem ítéli oda a szerződést</t>
        </is>
      </c>
      <c r="BD76" s="2" t="inlineStr">
        <is>
          <t>decisione di aggiudicazione</t>
        </is>
      </c>
      <c r="BE76" s="2" t="inlineStr">
        <is>
          <t>3</t>
        </is>
      </c>
      <c r="BF76" s="2" t="inlineStr">
        <is>
          <t/>
        </is>
      </c>
      <c r="BG76" t="inlineStr">
        <is>
          <t>designazione dell’aggiudicatario del contratto da parte dell’ordinatore responsabile, nel rispetto dei criteri di selezione e di aggiudicazione indicati nei documenti di gara</t>
        </is>
      </c>
      <c r="BH76" s="2" t="inlineStr">
        <is>
          <t>sprendimas dėl sutarties skyrimo</t>
        </is>
      </c>
      <c r="BI76" s="2" t="inlineStr">
        <is>
          <t>3</t>
        </is>
      </c>
      <c r="BJ76" s="2" t="inlineStr">
        <is>
          <t/>
        </is>
      </c>
      <c r="BK76" t="inlineStr">
        <is>
          <t/>
        </is>
      </c>
      <c r="BL76" s="2" t="inlineStr">
        <is>
          <t>piešķiršanas lēmums</t>
        </is>
      </c>
      <c r="BM76" s="2" t="inlineStr">
        <is>
          <t>3</t>
        </is>
      </c>
      <c r="BN76" s="2" t="inlineStr">
        <is>
          <t/>
        </is>
      </c>
      <c r="BO76" t="inlineStr">
        <is>
          <t/>
        </is>
      </c>
      <c r="BP76" s="2" t="inlineStr">
        <is>
          <t>deċiżjoni ta' għoti|
deċiżjoni ta’ aġġudikazzjoni</t>
        </is>
      </c>
      <c r="BQ76" s="2" t="inlineStr">
        <is>
          <t>2|
3</t>
        </is>
      </c>
      <c r="BR76" s="2" t="inlineStr">
        <is>
          <t>|
preferred</t>
        </is>
      </c>
      <c r="BS76" t="inlineStr">
        <is>
          <t>deċiżjoni fi proċedura ta' akkwist jew ta' finanzjament, li tistabbilixxi liema applikazzjonijiet ikunu ġew miċħuda u liema jkunu ġew magħżula</t>
        </is>
      </c>
      <c r="BT76" s="2" t="inlineStr">
        <is>
          <t>gunningsbesluit|
besluit tot gunning</t>
        </is>
      </c>
      <c r="BU76" s="2" t="inlineStr">
        <is>
          <t>3|
3</t>
        </is>
      </c>
      <c r="BV76" s="2" t="inlineStr">
        <is>
          <t xml:space="preserve">|
</t>
        </is>
      </c>
      <c r="BW76" t="inlineStr">
        <is>
          <t>besluit in een aanbestedingsprocedure, na de beoordeling van de inschrijvingen, om de opdracht aan (een) bepaalde leverancier(s) te gunnen, waarmee leveranciers op de hoogte worden gesteld van het al dan niet in aanmerking komen voor de uitvoering van de opdracht</t>
        </is>
      </c>
      <c r="BX76" s="2" t="inlineStr">
        <is>
          <t>decyzja o przyznaniu nagród|
decyzja o udzieleniu zamówienia</t>
        </is>
      </c>
      <c r="BY76" s="2" t="inlineStr">
        <is>
          <t>3|
3</t>
        </is>
      </c>
      <c r="BZ76" s="2" t="inlineStr">
        <is>
          <t xml:space="preserve">|
</t>
        </is>
      </c>
      <c r="CA76" t="inlineStr">
        <is>
          <t/>
        </is>
      </c>
      <c r="CB76" s="2" t="inlineStr">
        <is>
          <t>decisão de adjudicação</t>
        </is>
      </c>
      <c r="CC76" s="2" t="inlineStr">
        <is>
          <t>3</t>
        </is>
      </c>
      <c r="CD76" s="2" t="inlineStr">
        <is>
          <t/>
        </is>
      </c>
      <c r="CE76" t="inlineStr">
        <is>
          <t/>
        </is>
      </c>
      <c r="CF76" s="2" t="inlineStr">
        <is>
          <t>decizie de atribuire</t>
        </is>
      </c>
      <c r="CG76" s="2" t="inlineStr">
        <is>
          <t>3</t>
        </is>
      </c>
      <c r="CH76" s="2" t="inlineStr">
        <is>
          <t/>
        </is>
      </c>
      <c r="CI76" t="inlineStr">
        <is>
          <t/>
        </is>
      </c>
      <c r="CJ76" s="2" t="inlineStr">
        <is>
          <t>rozhodnutie o udelení grantu|
rozhodnutie o zadaní zákazky alebo udelení grantu či ceny|
rozhodnutie o udelení ceny|
rozhodnutie o zadaní zákazky</t>
        </is>
      </c>
      <c r="CK76" s="2" t="inlineStr">
        <is>
          <t>3|
2|
3|
3</t>
        </is>
      </c>
      <c r="CL76" s="2" t="inlineStr">
        <is>
          <t xml:space="preserve">|
|
|
</t>
        </is>
      </c>
      <c r="CM76" t="inlineStr">
        <is>
          <t/>
        </is>
      </c>
      <c r="CN76" s="2" t="inlineStr">
        <is>
          <t>odločitev o oddaji javnega naročila</t>
        </is>
      </c>
      <c r="CO76" s="2" t="inlineStr">
        <is>
          <t>3</t>
        </is>
      </c>
      <c r="CP76" s="2" t="inlineStr">
        <is>
          <t/>
        </is>
      </c>
      <c r="CQ76" t="inlineStr">
        <is>
          <t/>
        </is>
      </c>
      <c r="CR76" s="2" t="inlineStr">
        <is>
          <t>beslut om tilldelning</t>
        </is>
      </c>
      <c r="CS76" s="2" t="inlineStr">
        <is>
          <t>3</t>
        </is>
      </c>
      <c r="CT76" s="2" t="inlineStr">
        <is>
          <t/>
        </is>
      </c>
      <c r="CU76" t="inlineStr">
        <is>
          <t/>
        </is>
      </c>
    </row>
    <row r="77">
      <c r="A77" s="1" t="str">
        <f>HYPERLINK("https://iate.europa.eu/entry/result/748698/all", "748698")</f>
        <v>748698</v>
      </c>
      <c r="B77" t="inlineStr">
        <is>
          <t>EUROPEAN UNION</t>
        </is>
      </c>
      <c r="C77" t="inlineStr">
        <is>
          <t>EUROPEAN UNION|EU finance|Community budget</t>
        </is>
      </c>
      <c r="D77" s="2" t="inlineStr">
        <is>
          <t>заявление за плащане|
заявка за плащане|
искане за плащане</t>
        </is>
      </c>
      <c r="E77" s="2" t="inlineStr">
        <is>
          <t>3|
3|
3</t>
        </is>
      </c>
      <c r="F77" s="2" t="inlineStr">
        <is>
          <t xml:space="preserve">|
|
</t>
        </is>
      </c>
      <c r="G77" t="inlineStr">
        <is>
          <t/>
        </is>
      </c>
      <c r="H77" s="2" t="inlineStr">
        <is>
          <t>žádost o platbu</t>
        </is>
      </c>
      <c r="I77" s="2" t="inlineStr">
        <is>
          <t>3</t>
        </is>
      </c>
      <c r="J77" s="2" t="inlineStr">
        <is>
          <t/>
        </is>
      </c>
      <c r="K77" t="inlineStr">
        <is>
          <t/>
        </is>
      </c>
      <c r="L77" s="2" t="inlineStr">
        <is>
          <t>betalingsansøgning|
betalingsanmodning</t>
        </is>
      </c>
      <c r="M77" s="2" t="inlineStr">
        <is>
          <t>3|
3</t>
        </is>
      </c>
      <c r="N77" s="2" t="inlineStr">
        <is>
          <t xml:space="preserve">|
</t>
        </is>
      </c>
      <c r="O77" t="inlineStr">
        <is>
          <t/>
        </is>
      </c>
      <c r="P77" s="2" t="inlineStr">
        <is>
          <t>Auszahlungsantrag|
Zahlungsaufforderung|
Antrag auf Auszahlung|
Zahlungsantrag</t>
        </is>
      </c>
      <c r="Q77" s="2" t="inlineStr">
        <is>
          <t>3|
3|
3|
3</t>
        </is>
      </c>
      <c r="R77" s="2" t="inlineStr">
        <is>
          <t xml:space="preserve">|
|
|
</t>
        </is>
      </c>
      <c r="S77" t="inlineStr">
        <is>
          <t/>
        </is>
      </c>
      <c r="T77" s="2" t="inlineStr">
        <is>
          <t>αξίωση πληρωμής|
αίτημα πληρωμής|
αίτηση πληρωμής</t>
        </is>
      </c>
      <c r="U77" s="2" t="inlineStr">
        <is>
          <t>3|
3|
3</t>
        </is>
      </c>
      <c r="V77" s="2" t="inlineStr">
        <is>
          <t xml:space="preserve">|
|
</t>
        </is>
      </c>
      <c r="W77" t="inlineStr">
        <is>
          <t/>
        </is>
      </c>
      <c r="X77" s="2" t="inlineStr">
        <is>
          <t>payment request|
claim for payment|
request for payment|
payment application|
payment claim</t>
        </is>
      </c>
      <c r="Y77" s="2" t="inlineStr">
        <is>
          <t>3|
1|
1|
3|
3</t>
        </is>
      </c>
      <c r="Z77" s="2" t="inlineStr">
        <is>
          <t xml:space="preserve">|
|
|
|
</t>
        </is>
      </c>
      <c r="AA77" t="inlineStr">
        <is>
          <t/>
        </is>
      </c>
      <c r="AB77" s="2" t="inlineStr">
        <is>
          <t>solicitud de pago</t>
        </is>
      </c>
      <c r="AC77" s="2" t="inlineStr">
        <is>
          <t>3</t>
        </is>
      </c>
      <c r="AD77" s="2" t="inlineStr">
        <is>
          <t/>
        </is>
      </c>
      <c r="AE77" t="inlineStr">
        <is>
          <t>En el contexto de la UE, puede tratarse, por ejemplo, de la solicitud de pago o la declaración de gastos presentada por el Estado miembro a la Comisión.</t>
        </is>
      </c>
      <c r="AF77" s="2" t="inlineStr">
        <is>
          <t>maksetaotlus</t>
        </is>
      </c>
      <c r="AG77" s="2" t="inlineStr">
        <is>
          <t>3</t>
        </is>
      </c>
      <c r="AH77" s="2" t="inlineStr">
        <is>
          <t/>
        </is>
      </c>
      <c r="AI77" t="inlineStr">
        <is>
          <t/>
        </is>
      </c>
      <c r="AJ77" s="2" t="inlineStr">
        <is>
          <t>maksatushakemus</t>
        </is>
      </c>
      <c r="AK77" s="2" t="inlineStr">
        <is>
          <t>3</t>
        </is>
      </c>
      <c r="AL77" s="2" t="inlineStr">
        <is>
          <t/>
        </is>
      </c>
      <c r="AM77" t="inlineStr">
        <is>
          <t/>
        </is>
      </c>
      <c r="AN77" s="2" t="inlineStr">
        <is>
          <t>demande de paiement</t>
        </is>
      </c>
      <c r="AO77" s="2" t="inlineStr">
        <is>
          <t>3</t>
        </is>
      </c>
      <c r="AP77" s="2" t="inlineStr">
        <is>
          <t/>
        </is>
      </c>
      <c r="AQ77" t="inlineStr">
        <is>
          <t/>
        </is>
      </c>
      <c r="AR77" s="2" t="inlineStr">
        <is>
          <t>iarratas ar íocaíocht</t>
        </is>
      </c>
      <c r="AS77" s="2" t="inlineStr">
        <is>
          <t>3</t>
        </is>
      </c>
      <c r="AT77" s="2" t="inlineStr">
        <is>
          <t/>
        </is>
      </c>
      <c r="AU77" t="inlineStr">
        <is>
          <t/>
        </is>
      </c>
      <c r="AV77" s="2" t="inlineStr">
        <is>
          <t>zahtjev za plaćanje</t>
        </is>
      </c>
      <c r="AW77" s="2" t="inlineStr">
        <is>
          <t>3</t>
        </is>
      </c>
      <c r="AX77" s="2" t="inlineStr">
        <is>
          <t/>
        </is>
      </c>
      <c r="AY77" t="inlineStr">
        <is>
          <t/>
        </is>
      </c>
      <c r="AZ77" s="2" t="inlineStr">
        <is>
          <t>kifizetési kérelem</t>
        </is>
      </c>
      <c r="BA77" s="2" t="inlineStr">
        <is>
          <t>4</t>
        </is>
      </c>
      <c r="BB77" s="2" t="inlineStr">
        <is>
          <t/>
        </is>
      </c>
      <c r="BC77" t="inlineStr">
        <is>
          <t>a tagállam által a Bizottsághoz benyújtott kifizetési kérelem vagy költségnyilatkozat</t>
        </is>
      </c>
      <c r="BD77" s="2" t="inlineStr">
        <is>
          <t>richiesta di pagamento|
domanda di pagamento</t>
        </is>
      </c>
      <c r="BE77" s="2" t="inlineStr">
        <is>
          <t>3|
3</t>
        </is>
      </c>
      <c r="BF77" s="2" t="inlineStr">
        <is>
          <t xml:space="preserve">|
</t>
        </is>
      </c>
      <c r="BG77" t="inlineStr">
        <is>
          <t/>
        </is>
      </c>
      <c r="BH77" s="2" t="inlineStr">
        <is>
          <t>mokėjimo paraiška|
mokėjimo prašymas</t>
        </is>
      </c>
      <c r="BI77" s="2" t="inlineStr">
        <is>
          <t>3|
3</t>
        </is>
      </c>
      <c r="BJ77" s="2" t="inlineStr">
        <is>
          <t xml:space="preserve">|
</t>
        </is>
      </c>
      <c r="BK77" t="inlineStr">
        <is>
          <t/>
        </is>
      </c>
      <c r="BL77" s="2" t="inlineStr">
        <is>
          <t>maksājuma pieprasījums|
maksājuma pieteikums</t>
        </is>
      </c>
      <c r="BM77" s="2" t="inlineStr">
        <is>
          <t>3|
3</t>
        </is>
      </c>
      <c r="BN77" s="2" t="inlineStr">
        <is>
          <t xml:space="preserve">|
</t>
        </is>
      </c>
      <c r="BO77" t="inlineStr">
        <is>
          <t/>
        </is>
      </c>
      <c r="BP77" s="2" t="inlineStr">
        <is>
          <t>talba għall-pagament|
applikazzjoni għall-pagament|
talba għall-ħlas</t>
        </is>
      </c>
      <c r="BQ77" s="2" t="inlineStr">
        <is>
          <t>3|
3|
3</t>
        </is>
      </c>
      <c r="BR77" s="2" t="inlineStr">
        <is>
          <t xml:space="preserve">preferred|
|
</t>
        </is>
      </c>
      <c r="BS77" t="inlineStr">
        <is>
          <t>talba sabiex jitħallas ammont pretiż bħala dovut</t>
        </is>
      </c>
      <c r="BT77" s="2" t="inlineStr">
        <is>
          <t>betalingsverzoek|
betalingsaanvraag</t>
        </is>
      </c>
      <c r="BU77" s="2" t="inlineStr">
        <is>
          <t>3|
3</t>
        </is>
      </c>
      <c r="BV77" s="2" t="inlineStr">
        <is>
          <t xml:space="preserve">|
</t>
        </is>
      </c>
      <c r="BW77" t="inlineStr">
        <is>
          <t/>
        </is>
      </c>
      <c r="BX77" s="2" t="inlineStr">
        <is>
          <t>wniosek o płatność</t>
        </is>
      </c>
      <c r="BY77" s="2" t="inlineStr">
        <is>
          <t>3</t>
        </is>
      </c>
      <c r="BZ77" s="2" t="inlineStr">
        <is>
          <t/>
        </is>
      </c>
      <c r="CA77" t="inlineStr">
        <is>
          <t/>
        </is>
      </c>
      <c r="CB77" s="2" t="inlineStr">
        <is>
          <t>pedido de pagamento</t>
        </is>
      </c>
      <c r="CC77" s="2" t="inlineStr">
        <is>
          <t>3</t>
        </is>
      </c>
      <c r="CD77" s="2" t="inlineStr">
        <is>
          <t/>
        </is>
      </c>
      <c r="CE77" t="inlineStr">
        <is>
          <t>Pedido apresentado por um beneficiário a uma entidade competente para reembolso de apoios aprovados.</t>
        </is>
      </c>
      <c r="CF77" s="2" t="inlineStr">
        <is>
          <t>cerere de plată</t>
        </is>
      </c>
      <c r="CG77" s="2" t="inlineStr">
        <is>
          <t>3</t>
        </is>
      </c>
      <c r="CH77" s="2" t="inlineStr">
        <is>
          <t/>
        </is>
      </c>
      <c r="CI77" t="inlineStr">
        <is>
          <t/>
        </is>
      </c>
      <c r="CJ77" s="2" t="inlineStr">
        <is>
          <t>žiadosť o platbu</t>
        </is>
      </c>
      <c r="CK77" s="2" t="inlineStr">
        <is>
          <t>3</t>
        </is>
      </c>
      <c r="CL77" s="2" t="inlineStr">
        <is>
          <t/>
        </is>
      </c>
      <c r="CM77" t="inlineStr">
        <is>
          <t/>
        </is>
      </c>
      <c r="CN77" s="2" t="inlineStr">
        <is>
          <t>zahtevek za plačilo|
zahtevek za izplačilo</t>
        </is>
      </c>
      <c r="CO77" s="2" t="inlineStr">
        <is>
          <t>3|
3</t>
        </is>
      </c>
      <c r="CP77" s="2" t="inlineStr">
        <is>
          <t xml:space="preserve">|
</t>
        </is>
      </c>
      <c r="CQ77" t="inlineStr">
        <is>
          <t/>
        </is>
      </c>
      <c r="CR77" s="2" t="inlineStr">
        <is>
          <t>betalningsansökan|
ansökan om utbetalning|
begäran om betalning</t>
        </is>
      </c>
      <c r="CS77" s="2" t="inlineStr">
        <is>
          <t>3|
3|
3</t>
        </is>
      </c>
      <c r="CT77" s="2" t="inlineStr">
        <is>
          <t xml:space="preserve">|
|
</t>
        </is>
      </c>
      <c r="CU77" t="inlineStr">
        <is>
          <t/>
        </is>
      </c>
    </row>
    <row r="78">
      <c r="A78" s="1" t="str">
        <f>HYPERLINK("https://iate.europa.eu/entry/result/861209/all", "861209")</f>
        <v>861209</v>
      </c>
      <c r="B78" t="inlineStr">
        <is>
          <t>GEOGRAPHY</t>
        </is>
      </c>
      <c r="C78" t="inlineStr">
        <is>
          <t>GEOGRAPHY|Europe|Eastern Europe|Ukraine</t>
        </is>
      </c>
      <c r="D78" s="2" t="inlineStr">
        <is>
          <t>Украйна</t>
        </is>
      </c>
      <c r="E78" s="2" t="inlineStr">
        <is>
          <t>4</t>
        </is>
      </c>
      <c r="F78" s="2" t="inlineStr">
        <is>
          <t/>
        </is>
      </c>
      <c r="G78" t="inlineStr">
        <is>
          <t/>
        </is>
      </c>
      <c r="H78" s="2" t="inlineStr">
        <is>
          <t>Ukrajina</t>
        </is>
      </c>
      <c r="I78" s="2" t="inlineStr">
        <is>
          <t>4</t>
        </is>
      </c>
      <c r="J78" s="2" t="inlineStr">
        <is>
          <t/>
        </is>
      </c>
      <c r="K78" t="inlineStr">
        <is>
          <t/>
        </is>
      </c>
      <c r="L78" s="2" t="inlineStr">
        <is>
          <t>Ukraine</t>
        </is>
      </c>
      <c r="M78" s="2" t="inlineStr">
        <is>
          <t>4</t>
        </is>
      </c>
      <c r="N78" s="2" t="inlineStr">
        <is>
          <t/>
        </is>
      </c>
      <c r="O78" t="inlineStr">
        <is>
          <t/>
        </is>
      </c>
      <c r="P78" s="2" t="inlineStr">
        <is>
          <t>die Ukraine</t>
        </is>
      </c>
      <c r="Q78" s="2" t="inlineStr">
        <is>
          <t>4</t>
        </is>
      </c>
      <c r="R78" s="2" t="inlineStr">
        <is>
          <t/>
        </is>
      </c>
      <c r="S78" t="inlineStr">
        <is>
          <t/>
        </is>
      </c>
      <c r="T78" s="2" t="inlineStr">
        <is>
          <t>Ουκρανία</t>
        </is>
      </c>
      <c r="U78" s="2" t="inlineStr">
        <is>
          <t>4</t>
        </is>
      </c>
      <c r="V78" s="2" t="inlineStr">
        <is>
          <t/>
        </is>
      </c>
      <c r="W78" t="inlineStr">
        <is>
          <t>---</t>
        </is>
      </c>
      <c r="X78" s="2" t="inlineStr">
        <is>
          <t>Ukraine</t>
        </is>
      </c>
      <c r="Y78" s="2" t="inlineStr">
        <is>
          <t>4</t>
        </is>
      </c>
      <c r="Z78" s="2" t="inlineStr">
        <is>
          <t/>
        </is>
      </c>
      <c r="AA78" t="inlineStr">
        <is>
          <t/>
        </is>
      </c>
      <c r="AB78" s="2" t="inlineStr">
        <is>
          <t>Ucrania|
UA</t>
        </is>
      </c>
      <c r="AC78" s="2" t="inlineStr">
        <is>
          <t>4|
4</t>
        </is>
      </c>
      <c r="AD78" s="2" t="inlineStr">
        <is>
          <t xml:space="preserve">|
</t>
        </is>
      </c>
      <c r="AE78" t="inlineStr">
        <is>
          <t/>
        </is>
      </c>
      <c r="AF78" s="2" t="inlineStr">
        <is>
          <t>Ukraina</t>
        </is>
      </c>
      <c r="AG78" s="2" t="inlineStr">
        <is>
          <t>4</t>
        </is>
      </c>
      <c r="AH78" s="2" t="inlineStr">
        <is>
          <t/>
        </is>
      </c>
      <c r="AI78" t="inlineStr">
        <is>
          <t/>
        </is>
      </c>
      <c r="AJ78" s="2" t="inlineStr">
        <is>
          <t>Ukraina</t>
        </is>
      </c>
      <c r="AK78" s="2" t="inlineStr">
        <is>
          <t>4</t>
        </is>
      </c>
      <c r="AL78" s="2" t="inlineStr">
        <is>
          <t/>
        </is>
      </c>
      <c r="AM78" t="inlineStr">
        <is>
          <t/>
        </is>
      </c>
      <c r="AN78" s="2" t="inlineStr">
        <is>
          <t>l'Ukraine</t>
        </is>
      </c>
      <c r="AO78" s="2" t="inlineStr">
        <is>
          <t>4</t>
        </is>
      </c>
      <c r="AP78" s="2" t="inlineStr">
        <is>
          <t/>
        </is>
      </c>
      <c r="AQ78" t="inlineStr">
        <is>
          <t>État d'Europe de l'Est, le deuxième d'Europe par sa superficie, bordée au nord par la Biélorussie, au nord-est et à l'est par la Russie, au sud par la mer d'Azov et la mer Noire, la Moldavie et la Roumanie, au sud-ouest par la Hongrie, à l'ouest par la Slovaquie et la Pologne, l'Ukraine a longtemps été une zone de passage où se sont succédé toutes sortes d'influences politiques et culturelles parfois concurrentes, comme en témoigne la diversité des groupes ethniques et communautés religieuses qui la composent (Ukrainiens, Russes, Polonais, Tatars, juifs, Grecs orthodoxes, etc.). Après la proclamation de l'indépendance, le 24 août 1991, les relations difficiles avec la Russie, qui, dans un premier temps, se sont notamment traduites par une multiplication des conflits gaziers entre les deux pays, le contexte socioéconomique, la fragilité identitaire et les velléités sécessionnistes de certaines régions ont été autant d'éléments déstabilisateurs qui ont fini par amorcer un processus de polarisation. Celui-ci a donné lieu, entre novembre 2013 et février 2014, à une vague de manifestations pro-européennes ("Euromaïdan") qui ont débouché sur la destitution du président russophile V. Ianoukovitch et, in fine, l'intervention russe en 
&lt;i&gt;Crimée&lt;/i&gt; &lt;a href="/entry/result/870749/all" id="ENTRY_TO_ENTRY_CONVERTER" target="_blank"&gt;IATE:870749&lt;/a&gt; qui, à la suite du référendum tenu le 16 mars 2014, a demandé son rattachement à la Russie [25.3.2014]</t>
        </is>
      </c>
      <c r="AR78" s="2" t="inlineStr">
        <is>
          <t>an Úcráin</t>
        </is>
      </c>
      <c r="AS78" s="2" t="inlineStr">
        <is>
          <t>4</t>
        </is>
      </c>
      <c r="AT78" s="2" t="inlineStr">
        <is>
          <t/>
        </is>
      </c>
      <c r="AU78" t="inlineStr">
        <is>
          <t/>
        </is>
      </c>
      <c r="AV78" s="2" t="inlineStr">
        <is>
          <t>Ukrajina</t>
        </is>
      </c>
      <c r="AW78" s="2" t="inlineStr">
        <is>
          <t>3</t>
        </is>
      </c>
      <c r="AX78" s="2" t="inlineStr">
        <is>
          <t/>
        </is>
      </c>
      <c r="AY78" t="inlineStr">
        <is>
          <t>država u istočnom dijelu Europe, uz Crno i Azovsko more; graniči s Rusijom na sjeveru i istoku (duljina granice 1576 km), Bjelorusijom (891 km) na sjeveru, Poljskom (535 km), Slovačkom (97 km) i Madžarskom (103 km) na zapadu te Rumunjskom (531 km) i Moldavijom (939 km) na jugozapadu; duljina crnomorske i azovske obale iznosi 1959 km</t>
        </is>
      </c>
      <c r="AZ78" s="2" t="inlineStr">
        <is>
          <t>Ukrajna</t>
        </is>
      </c>
      <c r="BA78" s="2" t="inlineStr">
        <is>
          <t>4</t>
        </is>
      </c>
      <c r="BB78" s="2" t="inlineStr">
        <is>
          <t/>
        </is>
      </c>
      <c r="BC78" t="inlineStr">
        <is>
          <t/>
        </is>
      </c>
      <c r="BD78" s="2" t="inlineStr">
        <is>
          <t>Ucraina</t>
        </is>
      </c>
      <c r="BE78" s="2" t="inlineStr">
        <is>
          <t>4</t>
        </is>
      </c>
      <c r="BF78" s="2" t="inlineStr">
        <is>
          <t/>
        </is>
      </c>
      <c r="BG78" t="inlineStr">
        <is>
          <t/>
        </is>
      </c>
      <c r="BH78" s="2" t="inlineStr">
        <is>
          <t>Ukraina</t>
        </is>
      </c>
      <c r="BI78" s="2" t="inlineStr">
        <is>
          <t>4</t>
        </is>
      </c>
      <c r="BJ78" s="2" t="inlineStr">
        <is>
          <t/>
        </is>
      </c>
      <c r="BK78" t="inlineStr">
        <is>
          <t>---</t>
        </is>
      </c>
      <c r="BL78" s="2" t="inlineStr">
        <is>
          <t>Ukraina</t>
        </is>
      </c>
      <c r="BM78" s="2" t="inlineStr">
        <is>
          <t>4</t>
        </is>
      </c>
      <c r="BN78" s="2" t="inlineStr">
        <is>
          <t/>
        </is>
      </c>
      <c r="BO78" t="inlineStr">
        <is>
          <t/>
        </is>
      </c>
      <c r="BP78" s="2" t="inlineStr">
        <is>
          <t>l-Ukrajna</t>
        </is>
      </c>
      <c r="BQ78" s="2" t="inlineStr">
        <is>
          <t>4</t>
        </is>
      </c>
      <c r="BR78" s="2" t="inlineStr">
        <is>
          <t/>
        </is>
      </c>
      <c r="BS78" t="inlineStr">
        <is>
          <t/>
        </is>
      </c>
      <c r="BT78" s="2" t="inlineStr">
        <is>
          <t>Oekraïne</t>
        </is>
      </c>
      <c r="BU78" s="2" t="inlineStr">
        <is>
          <t>4</t>
        </is>
      </c>
      <c r="BV78" s="2" t="inlineStr">
        <is>
          <t/>
        </is>
      </c>
      <c r="BW78" t="inlineStr">
        <is>
          <t/>
        </is>
      </c>
      <c r="BX78" s="2" t="inlineStr">
        <is>
          <t>Ukraina</t>
        </is>
      </c>
      <c r="BY78" s="2" t="inlineStr">
        <is>
          <t>4</t>
        </is>
      </c>
      <c r="BZ78" s="2" t="inlineStr">
        <is>
          <t/>
        </is>
      </c>
      <c r="CA78" t="inlineStr">
        <is>
          <t>---</t>
        </is>
      </c>
      <c r="CB78" s="2" t="inlineStr">
        <is>
          <t>Ucrânia</t>
        </is>
      </c>
      <c r="CC78" s="2" t="inlineStr">
        <is>
          <t>4</t>
        </is>
      </c>
      <c r="CD78" s="2" t="inlineStr">
        <is>
          <t/>
        </is>
      </c>
      <c r="CE78" t="inlineStr">
        <is>
          <t/>
        </is>
      </c>
      <c r="CF78" s="2" t="inlineStr">
        <is>
          <t>Ucraina</t>
        </is>
      </c>
      <c r="CG78" s="2" t="inlineStr">
        <is>
          <t>4</t>
        </is>
      </c>
      <c r="CH78" s="2" t="inlineStr">
        <is>
          <t/>
        </is>
      </c>
      <c r="CI78" t="inlineStr">
        <is>
          <t/>
        </is>
      </c>
      <c r="CJ78" s="2" t="inlineStr">
        <is>
          <t>Ukrajina</t>
        </is>
      </c>
      <c r="CK78" s="2" t="inlineStr">
        <is>
          <t>4</t>
        </is>
      </c>
      <c r="CL78" s="2" t="inlineStr">
        <is>
          <t/>
        </is>
      </c>
      <c r="CM78" t="inlineStr">
        <is>
          <t/>
        </is>
      </c>
      <c r="CN78" s="2" t="inlineStr">
        <is>
          <t>Ukrajina</t>
        </is>
      </c>
      <c r="CO78" s="2" t="inlineStr">
        <is>
          <t>4</t>
        </is>
      </c>
      <c r="CP78" s="2" t="inlineStr">
        <is>
          <t/>
        </is>
      </c>
      <c r="CQ78" t="inlineStr">
        <is>
          <t/>
        </is>
      </c>
      <c r="CR78" s="2" t="inlineStr">
        <is>
          <t>Ukraina</t>
        </is>
      </c>
      <c r="CS78" s="2" t="inlineStr">
        <is>
          <t>4</t>
        </is>
      </c>
      <c r="CT78" s="2" t="inlineStr">
        <is>
          <t/>
        </is>
      </c>
      <c r="CU78" t="inlineStr">
        <is>
          <t/>
        </is>
      </c>
    </row>
    <row r="79">
      <c r="A79" s="1" t="str">
        <f>HYPERLINK("https://iate.europa.eu/entry/result/3563051/all", "3563051")</f>
        <v>3563051</v>
      </c>
      <c r="B79" t="inlineStr">
        <is>
          <t>INTERNATIONAL RELATIONS;EUROPEAN UNION;FINANCE</t>
        </is>
      </c>
      <c r="C79" t="inlineStr">
        <is>
          <t>INTERNATIONAL RELATIONS|international affairs|international agreement;EUROPEAN UNION|European construction|EU relations;FINANCE</t>
        </is>
      </c>
      <c r="D79" t="inlineStr">
        <is>
          <t/>
        </is>
      </c>
      <c r="E79" t="inlineStr">
        <is>
          <t/>
        </is>
      </c>
      <c r="F79" t="inlineStr">
        <is>
          <t/>
        </is>
      </c>
      <c r="G79" t="inlineStr">
        <is>
          <t/>
        </is>
      </c>
      <c r="H79" t="inlineStr">
        <is>
          <t/>
        </is>
      </c>
      <c r="I79" t="inlineStr">
        <is>
          <t/>
        </is>
      </c>
      <c r="J79" t="inlineStr">
        <is>
          <t/>
        </is>
      </c>
      <c r="K79" t="inlineStr">
        <is>
          <t/>
        </is>
      </c>
      <c r="L79" t="inlineStr">
        <is>
          <t/>
        </is>
      </c>
      <c r="M79" t="inlineStr">
        <is>
          <t/>
        </is>
      </c>
      <c r="N79" t="inlineStr">
        <is>
          <t/>
        </is>
      </c>
      <c r="O79" t="inlineStr">
        <is>
          <t/>
        </is>
      </c>
      <c r="P79" s="2" t="inlineStr">
        <is>
          <t>TFTP-Abkommen|
Abkommen zwischen der Europäischen Union und den Vereinigten Staaten von Amerika über die Verarbeitung von Zahlungsverkehrsdaten und deren Übermittlung aus der Europäischen Union an die Vereinigten Staaten von Amerika für die Zwecke des Programms zum Aufspüren der Finanzierung des Terrorismus|
SWIFT-Abkommen</t>
        </is>
      </c>
      <c r="Q79" s="2" t="inlineStr">
        <is>
          <t>3|
3|
3</t>
        </is>
      </c>
      <c r="R79" s="2" t="inlineStr">
        <is>
          <t xml:space="preserve">|
|
</t>
        </is>
      </c>
      <c r="S79" t="inlineStr">
        <is>
          <t>Abkommen, mit dem
darauf abgezielt wird, Zahlungsverkehrsdaten und damit verbundene Daten, die
von gemäß dem Abkommen gemeinsam bezeichneten Anbietern von internationalen
Zahlungsverkehrsdatendiensten im Gebiet der Europäischen Union gespeichert
werden, dem US-Finanzministerium ausschließlich für die Verhütung, Ermittlung,
Aufdeckung oder Verfolgung von Terrorismus oder Terrorismusfinanzierung bereitzustellen</t>
        </is>
      </c>
      <c r="T79" s="2" t="inlineStr">
        <is>
          <t>Συμφωνία SWIFT|
Απόφαση του Συμβουλίου, της 13ης Ιουλίου 2010 , για τη σύναψη της συμφωνίας μεταξύ της Ευρωπαϊκής Ένωσης και των Ηνωμένων Πολιτειών της Αμερικής σχετικά με την επεξεργασία και τη διαβίβαση δεδομένων χρηματοπιστωτικών μηνυμάτων από την Ευρωπαϊκή Ένωση στις Ηνωμένες Πολιτείες της Αμερικής για σκοπούς του προγράμματος παρακολούθησης της χρηματοδότησης της τρομοκρατίας</t>
        </is>
      </c>
      <c r="U79" s="2" t="inlineStr">
        <is>
          <t>3|
3</t>
        </is>
      </c>
      <c r="V79" s="2" t="inlineStr">
        <is>
          <t xml:space="preserve">|
</t>
        </is>
      </c>
      <c r="W79" t="inlineStr">
        <is>
          <t/>
        </is>
      </c>
      <c r="X79" s="2" t="inlineStr">
        <is>
          <t>EU-US TFTP Agreement|
SWIFT|
TFTP Agreement|
SWIFT Agreement|
Agreement between the European Union and the United States of America on the processing and transfer of Financial Messaging Data from the European Union to the United States for purposes of the Terrorist Finance Tracking Program</t>
        </is>
      </c>
      <c r="Y79" s="2" t="inlineStr">
        <is>
          <t>4|
1|
4|
2|
4</t>
        </is>
      </c>
      <c r="Z79" s="2" t="inlineStr">
        <is>
          <t xml:space="preserve">|
|
|
|
</t>
        </is>
      </c>
      <c r="AA79" t="inlineStr">
        <is>
          <t>agreement between the EU and the US which permits the sharing of EU citizens’ bank data with US authorities for the purposes of preventing, investigating and prosecuting conduct pertaining to terrorism or terrorist financing subject to a number of data protection safeguards</t>
        </is>
      </c>
      <c r="AB79" t="inlineStr">
        <is>
          <t/>
        </is>
      </c>
      <c r="AC79" t="inlineStr">
        <is>
          <t/>
        </is>
      </c>
      <c r="AD79" t="inlineStr">
        <is>
          <t/>
        </is>
      </c>
      <c r="AE79" t="inlineStr">
        <is>
          <t/>
        </is>
      </c>
      <c r="AF79" s="2" t="inlineStr">
        <is>
          <t>Euroopa Liidu ja Ameerika Ühendriikide vaheline leping, mis käsitleb finatstehinguid käsitlevate sõnumiandmete töötlemist ja edastamist Euroopa Liidust Ameerika Ühendriikidesse terroristide rahastamise jälgimise programmi raames|
TFTP leping|
ELi ja USA vaheline TFTP leping</t>
        </is>
      </c>
      <c r="AG79" s="2" t="inlineStr">
        <is>
          <t>3|
3|
3</t>
        </is>
      </c>
      <c r="AH79" s="2" t="inlineStr">
        <is>
          <t xml:space="preserve">|
|
</t>
        </is>
      </c>
      <c r="AI79" t="inlineStr">
        <is>
          <t>1. augustil 2010 jõustunud ELi ja USA vaheline leping, milles lubatakse jagada ELi kodanike pangaandmeid USA ametivõimudega eesmärgiga ennetada ja uurida terrorismiga või terrorismi rahastamisega seotud tegevust ning selle eest süüdistusi esitada; pangaandmete jagamise suhtes kohaldatakse mitmeid andmekaitsemeetmeid</t>
        </is>
      </c>
      <c r="AJ79" s="2" t="inlineStr">
        <is>
          <t>terrorismin rahoituksen jäljittämisohjelmaa varten tapahtuvaa rahaliikenteen sanomanvälitystietojen käsittelyä ja siirtämistä Euroopan unionista Yhdysvaltoihin koskeva Euroopan unionin ja Amerikan yhdysvaltojen välinen sopimus|
TFTP-sopimus|
SWIFT-sopimus</t>
        </is>
      </c>
      <c r="AK79" s="2" t="inlineStr">
        <is>
          <t>3|
3|
3</t>
        </is>
      </c>
      <c r="AL79" s="2" t="inlineStr">
        <is>
          <t xml:space="preserve">|
|
</t>
        </is>
      </c>
      <c r="AM79" t="inlineStr">
        <is>
          <t>vuonna 2010 voimaan tullut sopimus, joka sallii kansainvälisten tilisiirtotietojen luovuttamisen EU:sta Yhdysvaltoihin terrorismin ja sen rahoituksen torjumiseksi</t>
        </is>
      </c>
      <c r="AN79" s="2" t="inlineStr">
        <is>
          <t>accord SWIFT|
accord TFTP UE-États-Unis|
accord TFTP|
accord entre l'Union européenne et les États-Unis d'Amérique sur le traitement et le transfert de données de messagerie financière de l'Union européenne aux États-Unis d'Amérique aux fins du programme de surveillance du financement du terrorisme</t>
        </is>
      </c>
      <c r="AO79" s="2" t="inlineStr">
        <is>
          <t>3|
3|
3|
3</t>
        </is>
      </c>
      <c r="AP79" s="2" t="inlineStr">
        <is>
          <t xml:space="preserve">|
|
|
</t>
        </is>
      </c>
      <c r="AQ79" t="inlineStr">
        <is>
          <t>accord entre l'UE et les États-Unis portant sur l'échange de données bancaires à des fins antiterroristes</t>
        </is>
      </c>
      <c r="AR79" s="2" t="inlineStr">
        <is>
          <t>an Comhaontú idir an tAontas Eorpach agus Stáit Aontaithe Mheiriceá maidir le próiseáil agus aistriú Sonraí Teachtaireachtaí Airgeadais ón Aontas Eorpach go dtí Stáit Aontaithe Mheiriceá chun críocha an Chláir um Sceimhlitheoireacht agus a Maoiniú a Rianú|
Comhaontú SWIFT</t>
        </is>
      </c>
      <c r="AS79" s="2" t="inlineStr">
        <is>
          <t>3|
3</t>
        </is>
      </c>
      <c r="AT79" s="2" t="inlineStr">
        <is>
          <t xml:space="preserve">|
</t>
        </is>
      </c>
      <c r="AU79" t="inlineStr">
        <is>
          <t/>
        </is>
      </c>
      <c r="AV79" t="inlineStr">
        <is>
          <t/>
        </is>
      </c>
      <c r="AW79" t="inlineStr">
        <is>
          <t/>
        </is>
      </c>
      <c r="AX79" t="inlineStr">
        <is>
          <t/>
        </is>
      </c>
      <c r="AY79" t="inlineStr">
        <is>
          <t/>
        </is>
      </c>
      <c r="AZ79" t="inlineStr">
        <is>
          <t/>
        </is>
      </c>
      <c r="BA79" t="inlineStr">
        <is>
          <t/>
        </is>
      </c>
      <c r="BB79" t="inlineStr">
        <is>
          <t/>
        </is>
      </c>
      <c r="BC79" t="inlineStr">
        <is>
          <t/>
        </is>
      </c>
      <c r="BD79" s="2" t="inlineStr">
        <is>
          <t>Accordo TFTP|
Accordo tra l’Unione europea e gli Stati Uniti d’America sul trattamento e il trasferimento di dati di messaggistica finanziaria dall’Unione europea agli Stati Uniti ai fini del programma di controllo delle transazioni finanziarie dei terroristi</t>
        </is>
      </c>
      <c r="BE79" s="2" t="inlineStr">
        <is>
          <t>3|
3</t>
        </is>
      </c>
      <c r="BF79" s="2" t="inlineStr">
        <is>
          <t xml:space="preserve">|
</t>
        </is>
      </c>
      <c r="BG79" t="inlineStr">
        <is>
          <t>accordo tra l'UE e gli Stati Uniti che assicura una protezione alla privacy dei cittadini europei e di coloro che risiedono permanentemente sul territorio di uno degli Stati membri, introducendo appropriate misure di tutela degli interessati per trovare un compromesso tra il legittimo interesse alla sicurezza nazionale e il rispetto dei diritti fondamentali</t>
        </is>
      </c>
      <c r="BH79" t="inlineStr">
        <is>
          <t/>
        </is>
      </c>
      <c r="BI79" t="inlineStr">
        <is>
          <t/>
        </is>
      </c>
      <c r="BJ79" t="inlineStr">
        <is>
          <t/>
        </is>
      </c>
      <c r="BK79" t="inlineStr">
        <is>
          <t/>
        </is>
      </c>
      <c r="BL79" t="inlineStr">
        <is>
          <t/>
        </is>
      </c>
      <c r="BM79" t="inlineStr">
        <is>
          <t/>
        </is>
      </c>
      <c r="BN79" t="inlineStr">
        <is>
          <t/>
        </is>
      </c>
      <c r="BO79" t="inlineStr">
        <is>
          <t/>
        </is>
      </c>
      <c r="BP79" s="2" t="inlineStr">
        <is>
          <t>ftehim TFTP|
Ftehim bejn l-Unjoni Ewropea u l-Istati Uniti tal-Amerika dwar l-ipproċessar u t-trasferiment ta’ Data dwar Messaġġi Finanzjarji mill-Unjoni Ewropea għall-Istati Uniti għall-finijiet tal-Programm dwar ir-Rintraċċar tal-Finanzjament tat-Terroriżmu|
ftehim SWIFT|
ftehim TFTP bejn l-UE u l-Istati Uniti</t>
        </is>
      </c>
      <c r="BQ79" s="2" t="inlineStr">
        <is>
          <t>3|
3|
3|
3</t>
        </is>
      </c>
      <c r="BR79" s="2" t="inlineStr">
        <is>
          <t xml:space="preserve">|
|
|
</t>
        </is>
      </c>
      <c r="BS79" t="inlineStr">
        <is>
          <t>ftehim bejn l-UE u l-Istati Uniti li jippermetti l-kondiviżjoni ta' data bankarja ta' ċittadini tal-UE mal-awtoritajiet tal-Istati Uniti għall-finijiet tal-prevenzjoni, l-investigazzjoni u l-prosekuzzjoni ta' attività relatata mat-terroriżmu jew il-finanzjament tat-terroristi, li huwa soġġett għal numru ta' salvagwardji relatati mal-protezzjoni tad-data</t>
        </is>
      </c>
      <c r="BT79" s="2" t="inlineStr">
        <is>
          <t>TFTP-overeenkomst|
TFTP-overeenkomst tussen de EU en de VS|
Swift-overeenkomst|
Overeenkomst tussen de Europese Unie en de Verenigde Staten van Amerika inzake de verwerking en doorgifte van gegevens betreffende het financiële berichtenverkeer van de Europese Unie naar de Verenigde Staten ten behoeve van het programma voor het traceren van terrorismefinanciering</t>
        </is>
      </c>
      <c r="BU79" s="2" t="inlineStr">
        <is>
          <t>3|
3|
3|
3</t>
        </is>
      </c>
      <c r="BV79" s="2" t="inlineStr">
        <is>
          <t xml:space="preserve">|
|
|
</t>
        </is>
      </c>
      <c r="BW79" t="inlineStr">
        <is>
          <t>overeenkomst tussen de EU en de VS inzake de overdracht van bepaalde banktransactiegegevens aan de Verenigde Staten ten behoeve van het voorkomen en bestrijden van terrorisme en terrorismefinanciering</t>
        </is>
      </c>
      <c r="BX79" s="2" t="inlineStr">
        <is>
          <t>Umowa między Unią Europejską a Stanami Zjednoczonymi Ameryki o przetwarzaniu i przekazywaniu z Unii Europejskiej do Stanów Zjednoczonych danych z komunikatów finansowych do celów Programu śledzenia środków finansowych należących do terrorystów|
umowa SWIFT|
umowa między UE a USA w sprawie programu śledzenia środków należących do terrorystów|
umowa w sprawie programu TFTP|
umowa w sprawie programu śledzenia środków finansowych należących do terrorystów</t>
        </is>
      </c>
      <c r="BY79" s="2" t="inlineStr">
        <is>
          <t>3|
2|
2|
2|
2</t>
        </is>
      </c>
      <c r="BZ79" s="2" t="inlineStr">
        <is>
          <t xml:space="preserve">|
|
|
|
</t>
        </is>
      </c>
      <c r="CA79" t="inlineStr">
        <is>
          <t>umowa zawarta między UE i USA, która przewiduje przekazywanie - do celów zapobiegania terroryzmowi lub jego finansowaniu, prowadzenia odnośnych dochodzeń, wykrywania lub ścigania tych zjawisk - danych z komunikatów finansowych dotyczących transferów finansowych</t>
        </is>
      </c>
      <c r="CB79" t="inlineStr">
        <is>
          <t/>
        </is>
      </c>
      <c r="CC79" t="inlineStr">
        <is>
          <t/>
        </is>
      </c>
      <c r="CD79" t="inlineStr">
        <is>
          <t/>
        </is>
      </c>
      <c r="CE79" t="inlineStr">
        <is>
          <t/>
        </is>
      </c>
      <c r="CF79" t="inlineStr">
        <is>
          <t/>
        </is>
      </c>
      <c r="CG79" t="inlineStr">
        <is>
          <t/>
        </is>
      </c>
      <c r="CH79" t="inlineStr">
        <is>
          <t/>
        </is>
      </c>
      <c r="CI79" t="inlineStr">
        <is>
          <t/>
        </is>
      </c>
      <c r="CJ79" t="inlineStr">
        <is>
          <t/>
        </is>
      </c>
      <c r="CK79" t="inlineStr">
        <is>
          <t/>
        </is>
      </c>
      <c r="CL79" t="inlineStr">
        <is>
          <t/>
        </is>
      </c>
      <c r="CM79" t="inlineStr">
        <is>
          <t/>
        </is>
      </c>
      <c r="CN79" t="inlineStr">
        <is>
          <t/>
        </is>
      </c>
      <c r="CO79" t="inlineStr">
        <is>
          <t/>
        </is>
      </c>
      <c r="CP79" t="inlineStr">
        <is>
          <t/>
        </is>
      </c>
      <c r="CQ79" t="inlineStr">
        <is>
          <t/>
        </is>
      </c>
      <c r="CR79" s="2" t="inlineStr">
        <is>
          <t>avtal mellan Europeiska unionen och Amerikas förenta stater om behandling och överföring av uppgifter om finansiella betalningsmeddelanden från Europeiska unionen till Förenta staterna i enlighet med programmet för att spåra finansiering av terrorism|
TFTP-avtalet|
TFTP-avtalet mellan EU och Förenta staterna</t>
        </is>
      </c>
      <c r="CS79" s="2" t="inlineStr">
        <is>
          <t>3|
3|
2</t>
        </is>
      </c>
      <c r="CT79" s="2" t="inlineStr">
        <is>
          <t xml:space="preserve">|
|
</t>
        </is>
      </c>
      <c r="CU79" t="inlineStr">
        <is>
          <t/>
        </is>
      </c>
    </row>
    <row r="80">
      <c r="A80" s="1" t="str">
        <f>HYPERLINK("https://iate.europa.eu/entry/result/3627382/all", "3627382")</f>
        <v>3627382</v>
      </c>
      <c r="B80" t="inlineStr">
        <is>
          <t>EDUCATION AND COMMUNICATIONS;INTERNATIONAL RELATIONS;EUROPEAN UNION</t>
        </is>
      </c>
      <c r="C80" t="inlineStr">
        <is>
          <t>EDUCATION AND COMMUNICATIONS|documentation|document;INTERNATIONAL RELATIONS|international affairs|international affairs|international meeting|summit meeting;EUROPEAN UNION|EU institutions and European civil service|EU institution|European Council</t>
        </is>
      </c>
      <c r="D80" s="2" t="inlineStr">
        <is>
          <t>Версайска декларация</t>
        </is>
      </c>
      <c r="E80" s="2" t="inlineStr">
        <is>
          <t>3</t>
        </is>
      </c>
      <c r="F80" s="2" t="inlineStr">
        <is>
          <t/>
        </is>
      </c>
      <c r="G80" t="inlineStr">
        <is>
          <t/>
        </is>
      </c>
      <c r="H80" s="2" t="inlineStr">
        <is>
          <t>Versailleské prohlášení</t>
        </is>
      </c>
      <c r="I80" s="2" t="inlineStr">
        <is>
          <t>3</t>
        </is>
      </c>
      <c r="J80" s="2" t="inlineStr">
        <is>
          <t/>
        </is>
      </c>
      <c r="K80" t="inlineStr">
        <is>
          <t>prohlášení k ruské agresi vůči Ukrajině, jakož i k otázce zlepšení obranných schopností, snížení energetické závislosti a vybudování pevnější hospodářské základny, které bylo přijato na neformálním zasedání hlav států a předsedů vlád ve Versailles ve dnech 10. a 11. března 2022</t>
        </is>
      </c>
      <c r="L80" s="2" t="inlineStr">
        <is>
          <t>Versailleserklæring</t>
        </is>
      </c>
      <c r="M80" s="2" t="inlineStr">
        <is>
          <t>3</t>
        </is>
      </c>
      <c r="N80" s="2" t="inlineStr">
        <is>
          <t/>
        </is>
      </c>
      <c r="O80" t="inlineStr">
        <is>
          <t>erklæring om den russiske aggression mod Ukraine, styrkelse om forsvarskapaciteter, reduktion af energiafhængighed og opbygning af et mere robust økonomisk grundlag, som blev vedtaget af stats- og regeringscheferne, forsamlet i Versailles den 10.-11. marts 2022</t>
        </is>
      </c>
      <c r="P80" s="2" t="inlineStr">
        <is>
          <t>Erklärung von Versailles</t>
        </is>
      </c>
      <c r="Q80" s="2" t="inlineStr">
        <is>
          <t>3</t>
        </is>
      </c>
      <c r="R80" s="2" t="inlineStr">
        <is>
          <t/>
        </is>
      </c>
      <c r="S80" t="inlineStr">
        <is>
          <t>am 10. und 11. März 2022 angenommene Erklärung der EU-Führungsspitzen zur Aggression Russlands gegen die Ukraine sowie zur Stärkung der Verteidigungsfähigkeiten, zur Verringerung der Energieabhängigkeit und zum Aufbau einer robusteren wirtschaftlichen Basis</t>
        </is>
      </c>
      <c r="T80" s="2" t="inlineStr">
        <is>
          <t>Διακήρυξη των Βερσαλλιών</t>
        </is>
      </c>
      <c r="U80" s="2" t="inlineStr">
        <is>
          <t>4</t>
        </is>
      </c>
      <c r="V80" s="2" t="inlineStr">
        <is>
          <t/>
        </is>
      </c>
      <c r="W80" t="inlineStr">
        <is>
          <t>διακήρυξη για τη ρωσική
επίθεση κατά της Ουκρανίας με αντικείμενο την ενίσχυση των αμυντικών
δυνατοτήτων, τη μείωση των ενεργειακών εξαρτήσεων και την οικοδόμηση πιο
ισχυρής οικονομικής βάσης της ΕΕ, που εγκρίθηκε κατά την άτυπη σύνοδο των αρχηγών κρατών και κυβερνήσεων της ΕΕ στις Βερσαλλίες, στις 10 και 11 Μαρτίου 2022</t>
        </is>
      </c>
      <c r="X80" s="2" t="inlineStr">
        <is>
          <t>Versailles declaration</t>
        </is>
      </c>
      <c r="Y80" s="2" t="inlineStr">
        <is>
          <t>3</t>
        </is>
      </c>
      <c r="Z80" s="2" t="inlineStr">
        <is>
          <t/>
        </is>
      </c>
      <c r="AA80" t="inlineStr">
        <is>
          <t>declaration on the Russian aggression against Ukraine, as well as on bolstering defence capabilities, reducing energy dependencies and building a more robust economic base, adopted at the informal meeting of heads of state or government in Versailles on 10 and 11 March 2022</t>
        </is>
      </c>
      <c r="AB80" s="2" t="inlineStr">
        <is>
          <t>Declaración de Versalles</t>
        </is>
      </c>
      <c r="AC80" s="2" t="inlineStr">
        <is>
          <t>3</t>
        </is>
      </c>
      <c r="AD80" s="2" t="inlineStr">
        <is>
          <t/>
        </is>
      </c>
      <c r="AE80" t="inlineStr">
        <is>
          <t>Declaración adoptada en la reunión informal del Consejo Europeo celebrada en Versalles los días 10 y 11 de marzo de 2022, que trata de la agresión de Rusia contra Ucrania y del modo en que la UE puede reforzar sus capacidades de defensa, reducir su dependencia energética y desarrollar una base económica más sólida.</t>
        </is>
      </c>
      <c r="AF80" s="2" t="inlineStr">
        <is>
          <t>Versailles’ deklaratsioon</t>
        </is>
      </c>
      <c r="AG80" s="2" t="inlineStr">
        <is>
          <t>3</t>
        </is>
      </c>
      <c r="AH80" s="2" t="inlineStr">
        <is>
          <t/>
        </is>
      </c>
      <c r="AI80" t="inlineStr">
        <is>
          <t>10.–11. märtsil 2022 Versailles’s toimunud ELi juhtide mitteametlikul kohtumisel vastu võetud deklaratsioon</t>
        </is>
      </c>
      <c r="AJ80" s="2" t="inlineStr">
        <is>
          <t>Versailles'n julistus</t>
        </is>
      </c>
      <c r="AK80" s="2" t="inlineStr">
        <is>
          <t>3</t>
        </is>
      </c>
      <c r="AL80" s="2" t="inlineStr">
        <is>
          <t/>
        </is>
      </c>
      <c r="AM80" t="inlineStr">
        <is>
          <t>EU-johtajien epävirallisessa kokouksessaan Versailles'ssa 10.–11.3.2022 antama julistus Venäjän hyökkäyksestä Ukrainaan sekä puolustuskykyjen vahvistamisesta, energiariippuvuuksien vähentämisestä ja vakaamman taloudellisen perustan luomisesta</t>
        </is>
      </c>
      <c r="AN80" s="2" t="inlineStr">
        <is>
          <t>déclaration de Versailles</t>
        </is>
      </c>
      <c r="AO80" s="2" t="inlineStr">
        <is>
          <t>3</t>
        </is>
      </c>
      <c r="AP80" s="2" t="inlineStr">
        <is>
          <t/>
        </is>
      </c>
      <c r="AQ80" t="inlineStr">
        <is>
          <t>déclaration adoptée le 10 et 11 mars 2022 lors de la réunion informelle des dirigeants de l'UE à Versailles</t>
        </is>
      </c>
      <c r="AR80" s="2" t="inlineStr">
        <is>
          <t>Dearbhú Versailles</t>
        </is>
      </c>
      <c r="AS80" s="2" t="inlineStr">
        <is>
          <t>3</t>
        </is>
      </c>
      <c r="AT80" s="2" t="inlineStr">
        <is>
          <t/>
        </is>
      </c>
      <c r="AU80" t="inlineStr">
        <is>
          <t>dearbhú maidir leis an bhfogha atá á thabhairt ag an Rúis faoin Úcráin, agus maidir le cumais chosanta a neartú, spleáchais fuinnimh a laghdú agus bonn eacnamaíoch níos láidre a leagan síos, arna ghlacadh ag cruinniú neamhfhoirmiúil na gCeann Stáit agus Rialtais an 10 agus an 11 Márta 2022</t>
        </is>
      </c>
      <c r="AV80" t="inlineStr">
        <is>
          <t/>
        </is>
      </c>
      <c r="AW80" t="inlineStr">
        <is>
          <t/>
        </is>
      </c>
      <c r="AX80" t="inlineStr">
        <is>
          <t/>
        </is>
      </c>
      <c r="AY80" t="inlineStr">
        <is>
          <t/>
        </is>
      </c>
      <c r="AZ80" s="2" t="inlineStr">
        <is>
          <t>versailles-i nyilatkozat</t>
        </is>
      </c>
      <c r="BA80" s="2" t="inlineStr">
        <is>
          <t>3</t>
        </is>
      </c>
      <c r="BB80" s="2" t="inlineStr">
        <is>
          <t/>
        </is>
      </c>
      <c r="BC80" t="inlineStr">
        <is>
          <t>az állam-,
illetve kormányfők által a 2022. március 10–11-én Versailles-ban tartott nem
hivatalos találkozójukon elfogadott nyilatkozat, amelynek témái között szerepel
Oroszország Ukrajnával szembeni agressziója, valamint az, hogy az EU miként
tudná megerősíteni védelmi képességeit és csökkenteni energiafüggőségeit,
továbbá hogyan tudna szilárdabb gazdasági bázist kiépíteni</t>
        </is>
      </c>
      <c r="BD80" s="2" t="inlineStr">
        <is>
          <t>dichiarazione di Versailles</t>
        </is>
      </c>
      <c r="BE80" s="2" t="inlineStr">
        <is>
          <t>3</t>
        </is>
      </c>
      <c r="BF80" s="2" t="inlineStr">
        <is>
          <t/>
        </is>
      </c>
      <c r="BG80" t="inlineStr">
        <is>
          <t>dichiarazione adottata il 10 e 11 marzo 2022 dai leader dell'UE riguardante l'aggressione russa nei confronti dell'Ucraina, il rafforzamento delle capacità di difesa, la riduzione delle dipendenze energetiche e la costruzione di una base economica più solida</t>
        </is>
      </c>
      <c r="BH80" s="2" t="inlineStr">
        <is>
          <t>Versalio deklaracija</t>
        </is>
      </c>
      <c r="BI80" s="2" t="inlineStr">
        <is>
          <t>3</t>
        </is>
      </c>
      <c r="BJ80" s="2" t="inlineStr">
        <is>
          <t/>
        </is>
      </c>
      <c r="BK80" t="inlineStr">
        <is>
          <t>deklaracija dėl Rusijos agresijos prieš Ukrainą</t>
        </is>
      </c>
      <c r="BL80" s="2" t="inlineStr">
        <is>
          <t>Versaļas deklarācija</t>
        </is>
      </c>
      <c r="BM80" s="2" t="inlineStr">
        <is>
          <t>3</t>
        </is>
      </c>
      <c r="BN80" s="2" t="inlineStr">
        <is>
          <t/>
        </is>
      </c>
      <c r="BO80" t="inlineStr">
        <is>
          <t>deklarācija saistībā ar Krievijas agresiju pret Ukrainu un par aizsardzības spēju palielināšanu, energoatkarības mazināšanu un stabilākas ekonomikas bāzes veidošanu; pieņemta neformāla valstu vai to valdību vadītāju sanāksmē 2022. gada 10. un 11. martā</t>
        </is>
      </c>
      <c r="BP80" s="2" t="inlineStr">
        <is>
          <t>Dikjarazzjoni ta' Versailles</t>
        </is>
      </c>
      <c r="BQ80" s="2" t="inlineStr">
        <is>
          <t>3</t>
        </is>
      </c>
      <c r="BR80" s="2" t="inlineStr">
        <is>
          <t/>
        </is>
      </c>
      <c r="BS80" t="inlineStr">
        <is>
          <t>dikjarazzjoni dwar l-aggressjoni Russa kontra l-Ukrajna, kif ukoll dwar it-tisħiħ tal-kapaċitajiet ta' difiża, it-tnaqqis tad-dipendenzi għall-enerġija u l-bini ta' bażi ekonomika aktar robusta, adottata fil-laqgħa informali tal-kapijiet ta' stat u ta' gvern f'Versailles fl-10 u l-11 ta' Marzu 2022</t>
        </is>
      </c>
      <c r="BT80" s="2" t="inlineStr">
        <is>
          <t>Verklaring van Versailles</t>
        </is>
      </c>
      <c r="BU80" s="2" t="inlineStr">
        <is>
          <t>3</t>
        </is>
      </c>
      <c r="BV80" s="2" t="inlineStr">
        <is>
          <t/>
        </is>
      </c>
      <c r="BW80" t="inlineStr">
        <is>
          <t>verklaring over de Russische agressie tegen Oekraïne, het versterken van de defensievermogens, het verminderen van de energieafhankelijkheid en de opbouw van een meer robuuste economische basis, aangenomen tijdens de informele bijeenkomst van staatshoofden en regeringsleiders van 10 en 11 maart 2022 te Versailles</t>
        </is>
      </c>
      <c r="BX80" s="2" t="inlineStr">
        <is>
          <t>Deklaracja wersalska</t>
        </is>
      </c>
      <c r="BY80" s="2" t="inlineStr">
        <is>
          <t>3</t>
        </is>
      </c>
      <c r="BZ80" s="2" t="inlineStr">
        <is>
          <t/>
        </is>
      </c>
      <c r="CA80" t="inlineStr">
        <is>
          <t>oświadczenie w sprawie agresji Rosji na Ukrainę, a także w sprawie zwiększenia zdolności obronnych, zmniejszenia zależności energetycznej i stworzenia solidniejszej bazy gospodarczej, przyjęte na nieformalnym posiedzeniu szefów państw lub rządów w Wersalu w dniach 10-11 marca 2022 r.</t>
        </is>
      </c>
      <c r="CB80" s="2" t="inlineStr">
        <is>
          <t>Declaração de Versalhes</t>
        </is>
      </c>
      <c r="CC80" s="2" t="inlineStr">
        <is>
          <t>3</t>
        </is>
      </c>
      <c r="CD80" s="2" t="inlineStr">
        <is>
          <t/>
        </is>
      </c>
      <c r="CE80" t="inlineStr">
        <is>
          <t>Declaração sobre a agressão da Rússia contra a Ucrânia, bem como sobre o reforço das capacidades de defesa, a redução das dependências energéticas e a construção de uma base económica mais sólida.</t>
        </is>
      </c>
      <c r="CF80" s="2" t="inlineStr">
        <is>
          <t>Declarația de la Versailles</t>
        </is>
      </c>
      <c r="CG80" s="2" t="inlineStr">
        <is>
          <t>3</t>
        </is>
      </c>
      <c r="CH80" s="2" t="inlineStr">
        <is>
          <t/>
        </is>
      </c>
      <c r="CI80" t="inlineStr">
        <is>
          <t>declarație privind agresiunea Rusiei împotriva Ucrainei, precum și întărirea capabilităților de apărare, reducerea dependențelor energetice și construirea unei baze economice mai solide, adoptată în perioada 10-11 martie 2022 cu ocazia reuniunii informale de la Versailles a șefilor de stat sau de guvern din UE</t>
        </is>
      </c>
      <c r="CJ80" s="2" t="inlineStr">
        <is>
          <t>Vyhlásenie z Versailles</t>
        </is>
      </c>
      <c r="CK80" s="2" t="inlineStr">
        <is>
          <t>3</t>
        </is>
      </c>
      <c r="CL80" s="2" t="inlineStr">
        <is>
          <t/>
        </is>
      </c>
      <c r="CM80" t="inlineStr">
        <is>
          <t>vyhlásenie o ruskej agresii voči Ukrajine, ako aj o posilňovaní obranných spôsobilostí, znižovaní energetickej závislosti a budovaní pevnejšej hospodárskej základne, ktoré vedúci predstavitelia EÚ prijali 10. a 11. marca 2022</t>
        </is>
      </c>
      <c r="CN80" s="2" t="inlineStr">
        <is>
          <t>versajska izjava|
Izjava iz Versaillesa</t>
        </is>
      </c>
      <c r="CO80" s="2" t="inlineStr">
        <is>
          <t>3|
3</t>
        </is>
      </c>
      <c r="CP80" s="2" t="inlineStr">
        <is>
          <t xml:space="preserve">|
</t>
        </is>
      </c>
      <c r="CQ80" t="inlineStr">
        <is>
          <t>izjava voditeljev in voditeljic držav članic EU o ruski agresiji na Ukrajino, s katero se tudi zavezujejo k nadaljnjim odločnim korakom za krepitev
evropske suverenosti, zlasti s krepitvijo obrambnih zmogljivosti, zmanjšanjem energetskih odvisnosti in vzpostavitvijo trdnejše gospodarske osnove</t>
        </is>
      </c>
      <c r="CR80" s="2" t="inlineStr">
        <is>
          <t>Versaillesförklaringen</t>
        </is>
      </c>
      <c r="CS80" s="2" t="inlineStr">
        <is>
          <t>3</t>
        </is>
      </c>
      <c r="CT80" s="2" t="inlineStr">
        <is>
          <t/>
        </is>
      </c>
      <c r="CU80" t="inlineStr">
        <is>
          <t>förklaring om Rysslands aggression mot Ukraina och om att stärka försvarsförmågan, minska energiberoendet och bygga upp en stabilare ekonomisk bas, som antogs vid det informella mötet mellan EU:s stats- och regeringschefer i Versailles den 10–11 mars 2022</t>
        </is>
      </c>
    </row>
    <row r="81">
      <c r="A81" s="1" t="str">
        <f>HYPERLINK("https://iate.europa.eu/entry/result/3627518/all", "3627518")</f>
        <v>3627518</v>
      </c>
      <c r="B81" t="inlineStr">
        <is>
          <t>INTERNATIONAL RELATIONS;EUROPEAN UNION</t>
        </is>
      </c>
      <c r="C81" t="inlineStr">
        <is>
          <t>INTERNATIONAL RELATIONS|international affairs|international affairs|economic sanctions;EUROPEAN UNION|European construction|European Union|common foreign and security policy|EU restrictive measure</t>
        </is>
      </c>
      <c r="D81" t="inlineStr">
        <is>
          <t/>
        </is>
      </c>
      <c r="E81" t="inlineStr">
        <is>
          <t/>
        </is>
      </c>
      <c r="F81" t="inlineStr">
        <is>
          <t/>
        </is>
      </c>
      <c r="G81" t="inlineStr">
        <is>
          <t/>
        </is>
      </c>
      <c r="H81" s="2" t="inlineStr">
        <is>
          <t>pracovní skupina „Freeze and Seize“</t>
        </is>
      </c>
      <c r="I81" s="2" t="inlineStr">
        <is>
          <t>3</t>
        </is>
      </c>
      <c r="J81" s="2" t="inlineStr">
        <is>
          <t/>
        </is>
      </c>
      <c r="K81" t="inlineStr">
        <is>
          <t>skupina, která koordinuje činnost prováděnou na vnitrostátní úrovni donucovacími orgány, státními zastupitelstvími a justičními orgány s cílem identifikovat, zmrazit a pokud možno konfiskovat majetek těch ruských a běloruských osob, na něž se vztahují sankce EU</t>
        </is>
      </c>
      <c r="L81" s="2" t="inlineStr">
        <is>
          <t>"Freeze and Seize"-Taskforcen</t>
        </is>
      </c>
      <c r="M81" s="2" t="inlineStr">
        <is>
          <t>3</t>
        </is>
      </c>
      <c r="N81" s="2" t="inlineStr">
        <is>
          <t/>
        </is>
      </c>
      <c r="O81" t="inlineStr">
        <is>
          <t>taskforce oprettet af Europa-Kommissionen, som koordinerer det arbejde, der udføres på nationalt plan af retshåndhævende myndigheder, anklagemyndigheder og retslige myndigheder, med henblik på at identificere, indefryse og om muligt konfiskere aktiver tilhørende russiske og belarusiske personer, der er omfattet af EU-sanktioner</t>
        </is>
      </c>
      <c r="P81" s="2" t="inlineStr">
        <is>
          <t>Taskforce „Freeze and Seize“</t>
        </is>
      </c>
      <c r="Q81" s="2" t="inlineStr">
        <is>
          <t>3</t>
        </is>
      </c>
      <c r="R81" s="2" t="inlineStr">
        <is>
          <t/>
        </is>
      </c>
      <c r="S81" t="inlineStr">
        <is>
          <t>Taskforce der Kommission, die das Vorgehen der Mitgliedstaaten bei der Umsetzung der Sanktionen koordiniert, u. a. die Arbeit der Strafverfolgungsbehörden, der Staatsanwaltschaften und der Justizbehörden auf nationaler Ebene, die Vermögenswerte von Personen aus Russland und Belarus, gegen die EU-Sanktionen verhängt wurden, aufspüren, einfrieren und nach Möglichkeit konfiszieren</t>
        </is>
      </c>
      <c r="T81" s="2" t="inlineStr">
        <is>
          <t>ειδική ομάδα «Δέσμευση και κατάσχεση»</t>
        </is>
      </c>
      <c r="U81" s="2" t="inlineStr">
        <is>
          <t>3</t>
        </is>
      </c>
      <c r="V81" s="2" t="inlineStr">
        <is>
          <t/>
        </is>
      </c>
      <c r="W81" t="inlineStr">
        <is>
          <t>ειδική ομάδα της Επιτροπής, η οποία συντονίζει τις εργασίες που πραγματοποιούνται σε εθνικό επίπεδο από τις αρχές επιβολής του νόμου, τις εισαγγελικές και τις δικαστικές αρχές, για τον εντοπισμό, τη δέσμευση και, όπου είναι δυνατόν, τη δήμευση περιουσιακών στοιχείων ατόμων από τη Ρωσία και τη Λευκορωσία τα οποία υπόκεινται σε κυρώσεις της ΕΕ</t>
        </is>
      </c>
      <c r="X81" s="2" t="inlineStr">
        <is>
          <t>“Freeze and Seize” Task Force|
Freeze and Seize Task Force|
‘Freeze and Seize' Task Force</t>
        </is>
      </c>
      <c r="Y81" s="2" t="inlineStr">
        <is>
          <t>3|
1|
1</t>
        </is>
      </c>
      <c r="Z81" s="2" t="inlineStr">
        <is>
          <t xml:space="preserve">|
|
</t>
        </is>
      </c>
      <c r="AA81" t="inlineStr">
        <is>
          <t>European Commission Task Force, which coordinates work done at national level by law enforcement authorities, prosecution services and judicial authorities, to identify, freeze and, where possible, confiscate assets of Russian and Belarussian individuals subject to EU sanctions</t>
        </is>
      </c>
      <c r="AB81" s="2" t="inlineStr">
        <is>
          <t>grupo de trabajo «Inmovilización y Decomiso»</t>
        </is>
      </c>
      <c r="AC81" s="2" t="inlineStr">
        <is>
          <t>3</t>
        </is>
      </c>
      <c r="AD81" s="2" t="inlineStr">
        <is>
          <t/>
        </is>
      </c>
      <c r="AE81" t="inlineStr">
        <is>
          <t>Grupo de trabajo establecido por la Comisión Europea para explorar los vínculos existentes entre los activos pertenecientes a las personas que figuran en la lista de sanciones de la UE y las actividades delictivas.</t>
        </is>
      </c>
      <c r="AF81" s="2" t="inlineStr">
        <is>
          <t>varade külmutamise ja arestimise töökond</t>
        </is>
      </c>
      <c r="AG81" s="2" t="inlineStr">
        <is>
          <t>3</t>
        </is>
      </c>
      <c r="AH81" s="2" t="inlineStr">
        <is>
          <t/>
        </is>
      </c>
      <c r="AI81" t="inlineStr">
        <is>
          <t>komisjoni töörühm, mis koordineerib õiguskaitseasutuste, prokuratuuride ja kohtute tegevust riiklikul tasandil, et selgitada välja, külmutada ja võimaluse korral konfiskeerida nende Venemaa ja Valgevene isikute varad, kelle suhtes kohaldatakse ELi sanktsioone</t>
        </is>
      </c>
      <c r="AJ81" s="2" t="inlineStr">
        <is>
          <t>jäädyttämis- ja takavarikointityöryhmä</t>
        </is>
      </c>
      <c r="AK81" s="2" t="inlineStr">
        <is>
          <t>3</t>
        </is>
      </c>
      <c r="AL81" s="2" t="inlineStr">
        <is>
          <t/>
        </is>
      </c>
      <c r="AM81" t="inlineStr">
        <is>
          <t>komission työryhmä, joka koordinoi lainvalvontaviranomaisten, syyttäjäviranomaisten ja oikeusviranomaisten kansallisella tasolla tekemää työtä EU:n pakotteiden kohteena olevien venäläisten ja valkovenäläisten henkilöiden varojen tunnistamiseksi, jäädyttämiseksi ja mahdollisuuksien mukaan takavarikoimiseksi</t>
        </is>
      </c>
      <c r="AN81" s="2" t="inlineStr">
        <is>
          <t>task force «Gel et saisie»</t>
        </is>
      </c>
      <c r="AO81" s="2" t="inlineStr">
        <is>
          <t>3</t>
        </is>
      </c>
      <c r="AP81" s="2" t="inlineStr">
        <is>
          <t/>
        </is>
      </c>
      <c r="AQ81" t="inlineStr">
        <is>
          <t>équipe de la Commission européenne chargée de coordonner l'action menée au niveau national par les services répressifs, les parquets et les autorités judiciaires afin d'identifier, geler et, si possible, confisquer les avoirs des Russes et des Biélorusses faisant l'objet de sanctions de l'UE</t>
        </is>
      </c>
      <c r="AR81" t="inlineStr">
        <is>
          <t/>
        </is>
      </c>
      <c r="AS81" t="inlineStr">
        <is>
          <t/>
        </is>
      </c>
      <c r="AT81" t="inlineStr">
        <is>
          <t/>
        </is>
      </c>
      <c r="AU81" t="inlineStr">
        <is>
          <t/>
        </is>
      </c>
      <c r="AV81" s="2" t="inlineStr">
        <is>
          <t>radna skupina „Zamrzavanje i privremeno oduzimanje”</t>
        </is>
      </c>
      <c r="AW81" s="2" t="inlineStr">
        <is>
          <t>3</t>
        </is>
      </c>
      <c r="AX81" s="2" t="inlineStr">
        <is>
          <t/>
        </is>
      </c>
      <c r="AY81" t="inlineStr">
        <is>
          <t>Komisijina radna skupina koja koordinira rad tijela kaznenog progona, tužiteljstva i pravosudnih tijela na nacionalnoj razini na utvrđivanju, zamrzavanju i, kad je to moguće, oduzimanju imovine ruskih i bjeloruskih državljana na koje se primjenjuju sankcije EU-a.</t>
        </is>
      </c>
      <c r="AZ81" t="inlineStr">
        <is>
          <t/>
        </is>
      </c>
      <c r="BA81" t="inlineStr">
        <is>
          <t/>
        </is>
      </c>
      <c r="BB81" t="inlineStr">
        <is>
          <t/>
        </is>
      </c>
      <c r="BC81" t="inlineStr">
        <is>
          <t/>
        </is>
      </c>
      <c r="BD81" s="2" t="inlineStr">
        <is>
          <t>task force "Freeze and Seize"</t>
        </is>
      </c>
      <c r="BE81" s="2" t="inlineStr">
        <is>
          <t>3</t>
        </is>
      </c>
      <c r="BF81" s="2" t="inlineStr">
        <is>
          <t/>
        </is>
      </c>
      <c r="BG81" t="inlineStr">
        <is>
          <t>task force della
Commissione che coordina il lavoro svolto a livello nazionale dalle forze di
polizia e dalla magistratura per individuare, bloccare e, quando possibile,
sequestrare i beni dei cittadini russi e bielorussi colpiti dalle sanzioni
dell'UE</t>
        </is>
      </c>
      <c r="BH81" s="2" t="inlineStr">
        <is>
          <t>Turto įšaldymo ir areštavimo darbo grupė</t>
        </is>
      </c>
      <c r="BI81" s="2" t="inlineStr">
        <is>
          <t>3</t>
        </is>
      </c>
      <c r="BJ81" s="2" t="inlineStr">
        <is>
          <t/>
        </is>
      </c>
      <c r="BK81" t="inlineStr">
        <is>
          <t>Komisijos darbo grupė, kuri koordinuoja teisėsaugos institucijų, prokuratūrų ir teisminių institucijų nacionaliniu lygmeniu atliekamą darbą siekiant nustatyti, įšaldyti ir, kai įmanoma, konfiskuoti Rusijos ir Baltarusijos asmenų, kuriems taikomos ES sankcijos, turtą</t>
        </is>
      </c>
      <c r="BL81" s="2" t="inlineStr">
        <is>
          <t>darba grupa “Freeze and Seize”</t>
        </is>
      </c>
      <c r="BM81" s="2" t="inlineStr">
        <is>
          <t>3</t>
        </is>
      </c>
      <c r="BN81" s="2" t="inlineStr">
        <is>
          <t/>
        </is>
      </c>
      <c r="BO81" t="inlineStr">
        <is>
          <t/>
        </is>
      </c>
      <c r="BP81" s="2" t="inlineStr">
        <is>
          <t>Task Force "Iffriżar u Sekwestru"</t>
        </is>
      </c>
      <c r="BQ81" s="2" t="inlineStr">
        <is>
          <t>3</t>
        </is>
      </c>
      <c r="BR81" s="2" t="inlineStr">
        <is>
          <t/>
        </is>
      </c>
      <c r="BS81" t="inlineStr">
        <is>
          <t>&lt;a href="https://iate.europa.eu/entry/result/765596/mt" target="_blank"&gt;task force&lt;/a&gt; tal-Kummissjoni li tikkoordina x-xogħol li jsir fuq livell nazzjonalli mill-awtoritajiet tal-infurzar tal-liġi, mis-servizzi ta' prosekuzzjoni u mill-awtoritajiet ġudizzjarji biex jiġu identifikati, iffriżati u fejn possibbli, ikkonfiskati l-assi ta' individwi Russi jew Belarussi soġġetti għal sanzjonijiet tal-UE</t>
        </is>
      </c>
      <c r="BT81" s="2" t="inlineStr">
        <is>
          <t>"Freeze and Seize"-taskforce|
taskforce "Freeze and Seize"</t>
        </is>
      </c>
      <c r="BU81" s="2" t="inlineStr">
        <is>
          <t>3|
3</t>
        </is>
      </c>
      <c r="BV81" s="2" t="inlineStr">
        <is>
          <t xml:space="preserve">|
</t>
        </is>
      </c>
      <c r="BW81" t="inlineStr">
        <is>
          <t>taskforce
 van de Europese Commissie die rechtshandhavingsinstanties, openbare
 ministeries en justitiële autoriteiten op nationaal niveau coördineert om
 tegoeden van Russische en Belarussische personen tegen wie EU-sancties zijn
 afgekondigd, te identificeren, te bevriezen en waar mogelijk te confisqueren</t>
        </is>
      </c>
      <c r="BX81" s="2" t="inlineStr">
        <is>
          <t>grupa zadaniowa „Freeze and Seize”</t>
        </is>
      </c>
      <c r="BY81" s="2" t="inlineStr">
        <is>
          <t>3</t>
        </is>
      </c>
      <c r="BZ81" s="2" t="inlineStr">
        <is>
          <t/>
        </is>
      </c>
      <c r="CA81" t="inlineStr">
        <is>
          <t>grupa zadaniowa Komisji Europejskiej, która koordynuje prace prowadzone na szczeblu krajowym przez organy ścigania, prokuratury i organy sądowe w celu identyfikacji, zamrożenia i, w miarę możliwości, konfiskaty mienia obywateli Rosji i Białorusi objętych sankcjami UE</t>
        </is>
      </c>
      <c r="CB81" s="2" t="inlineStr">
        <is>
          <t>Grupo de Missão Congelar e Apreender</t>
        </is>
      </c>
      <c r="CC81" s="2" t="inlineStr">
        <is>
          <t>3</t>
        </is>
      </c>
      <c r="CD81" s="2" t="inlineStr">
        <is>
          <t/>
        </is>
      </c>
      <c r="CE81" t="inlineStr">
        <is>
          <t>Grupo da Comissão que coordena o trabalho realizado a nível nacional pelas autoridades responsáveis pela aplicação da lei, pelos serviços do Ministério Público e pelas autoridades judiciais, a fim de identificar, congelar e, sempre que possível, confiscar bens de indivíduos e entidades russos e bielorrussos sujeitos a sanções da UE.</t>
        </is>
      </c>
      <c r="CF81" s="2" t="inlineStr">
        <is>
          <t>Grupul operativ „Înghețare și punere sub sechestru”</t>
        </is>
      </c>
      <c r="CG81" s="2" t="inlineStr">
        <is>
          <t>3</t>
        </is>
      </c>
      <c r="CH81" s="2" t="inlineStr">
        <is>
          <t/>
        </is>
      </c>
      <c r="CI81" t="inlineStr">
        <is>
          <t>grupul operativ instituit de Comisia Europeană, care coordonează activitatea desfășurată la nivel național de către autoritățile de aplicare a legii, serviciile de urmărire penală și autoritățile judiciare, în vederea identificării, înghețării și, acolo unde este posibil, confiscării activelor cetățenilor ruși și belaruși care fac obiectul sancțiunilor UE</t>
        </is>
      </c>
      <c r="CJ81" s="2" t="inlineStr">
        <is>
          <t>osobitná skupina pod názvom Freeze and Seize (Zmraziť a zaistiť)|
osobitná skupina Freeze and Seize</t>
        </is>
      </c>
      <c r="CK81" s="2" t="inlineStr">
        <is>
          <t>3|
2</t>
        </is>
      </c>
      <c r="CL81" s="2" t="inlineStr">
        <is>
          <t>|
proposed</t>
        </is>
      </c>
      <c r="CM81" t="inlineStr">
        <is>
          <t>osobitná skupina Európskej komisie koordinujúca prácu vykonávanú na vnútroštátnej úrovni orgánmi presadzovania práva, prokuratúrou a justičnými orgánmi s cieľom identifikovať, zmraziť a podľa možnosti skonfiškovať majetok ruských a bieloruských štátnych príslušníkov, na ktorých sa vzťahujú sankcie EÚ</t>
        </is>
      </c>
      <c r="CN81" s="2" t="inlineStr">
        <is>
          <t>projektna skupina „Freeze and Seize“</t>
        </is>
      </c>
      <c r="CO81" s="2" t="inlineStr">
        <is>
          <t>3</t>
        </is>
      </c>
      <c r="CP81" s="2" t="inlineStr">
        <is>
          <t/>
        </is>
      </c>
      <c r="CQ81" t="inlineStr">
        <is>
          <t>projektna skupina Komisije, ki usklajuje delo nacionalnih organov za preprečevanje, odkrivanje in preiskovanje kaznivih dejanj, tožilstev in pravosodnih organov, da bi identificirali, zamrznili in po možnosti zasegli premoženje ruskih in beloruskih posameznikov, za katere veljajo sankcije EU</t>
        </is>
      </c>
      <c r="CR81" s="2" t="inlineStr">
        <is>
          <t>arbetsgruppen ”Freeze and Seize”</t>
        </is>
      </c>
      <c r="CS81" s="2" t="inlineStr">
        <is>
          <t>3</t>
        </is>
      </c>
      <c r="CT81" s="2" t="inlineStr">
        <is>
          <t/>
        </is>
      </c>
      <c r="CU81" t="inlineStr">
        <is>
          <t/>
        </is>
      </c>
    </row>
    <row r="82">
      <c r="A82" s="1" t="str">
        <f>HYPERLINK("https://iate.europa.eu/entry/result/859072/all", "859072")</f>
        <v>859072</v>
      </c>
      <c r="B82" t="inlineStr">
        <is>
          <t>FINANCE;EDUCATION AND COMMUNICATIONS</t>
        </is>
      </c>
      <c r="C82" t="inlineStr">
        <is>
          <t>FINANCE|financial institutions and credit;EDUCATION AND COMMUNICATIONS|communications|communications systems</t>
        </is>
      </c>
      <c r="D82" s="2" t="inlineStr">
        <is>
          <t>Дружество за световни междубанкови финансови телекомуникации|
SWIFT</t>
        </is>
      </c>
      <c r="E82" s="2" t="inlineStr">
        <is>
          <t>3|
3</t>
        </is>
      </c>
      <c r="F82" s="2" t="inlineStr">
        <is>
          <t xml:space="preserve">|
</t>
        </is>
      </c>
      <c r="G82" t="inlineStr">
        <is>
          <t>мрежа за съобщения, използвана от около 8000 банки и финансови институции в цял свят</t>
        </is>
      </c>
      <c r="H82" s="2" t="inlineStr">
        <is>
          <t>SWIFT|
Společnost pro celosvětovou mezibankovní finanční telekomunikaci</t>
        </is>
      </c>
      <c r="I82" s="2" t="inlineStr">
        <is>
          <t>3|
3</t>
        </is>
      </c>
      <c r="J82" s="2" t="inlineStr">
        <is>
          <t xml:space="preserve">|
</t>
        </is>
      </c>
      <c r="K82" t="inlineStr">
        <is>
          <t>mezinárodní družstevní organizace, vzniklá v roce 1973 a vlastněná bankami, které působí v síti zajišťující přenos dat zejmén v oblasti platebního system mezi svými členy</t>
        </is>
      </c>
      <c r="L82" s="2" t="inlineStr">
        <is>
          <t>SWIFT</t>
        </is>
      </c>
      <c r="M82" s="2" t="inlineStr">
        <is>
          <t>3</t>
        </is>
      </c>
      <c r="N82" s="2" t="inlineStr">
        <is>
          <t/>
        </is>
      </c>
      <c r="O82" t="inlineStr">
        <is>
          <t>internationalt banktelekommunikationssystem til pengeoverførsler og andre bank-til-bank meddelelser</t>
        </is>
      </c>
      <c r="P82" s="2" t="inlineStr">
        <is>
          <t>SWIFT|
Society für Worldwide Interbank Financial Telecommunication</t>
        </is>
      </c>
      <c r="Q82" s="2" t="inlineStr">
        <is>
          <t>2|
2</t>
        </is>
      </c>
      <c r="R82" s="2" t="inlineStr">
        <is>
          <t xml:space="preserve">|
</t>
        </is>
      </c>
      <c r="S82" t="inlineStr">
        <is>
          <t>Anbieter von weltweiten Kommunikationsdienstleistungen zum Austausch von Informationen zu Finanztransaktionen in standardisierter Form</t>
        </is>
      </c>
      <c r="T82" s="2" t="inlineStr">
        <is>
          <t>παγκόσμια εταιρία διατραπεζικών χρηματοπιστωτικών τηλεπικοινωνιών|
SWIFT</t>
        </is>
      </c>
      <c r="U82" s="2" t="inlineStr">
        <is>
          <t>3|
3</t>
        </is>
      </c>
      <c r="V82" s="2" t="inlineStr">
        <is>
          <t xml:space="preserve">|
</t>
        </is>
      </c>
      <c r="W82" t="inlineStr">
        <is>
          <t>Η &lt;b&gt;&lt;i&gt;Παγκόσμια Εταιρεία Διατραπεζικών Χρηματοπιστωτικών Τηλεπικοινωνιών, SWIFT&lt;/i&gt;&lt;/b&gt; (Society for Worlwide Interbank Financial Telecommunications), είναι μια βελγική εταιρεία, η οποία ιδρύθηκε το 1973 με σκοπό να αντικαταστήσει τον τηλέτυπο (telex) και η οποία παρέχει στους πελάτες της (περίπου 7800 χρηματοπιστωτικά ιδρύματα) αυτοματοποιημένες υπηρεσίες που συνίστανται κατά κύριο λόγο στη μετάδοση μηνυμάτων που σχετίζονται με χρηματοπιστωτικές πράξεις μεταξύ χρηματοοικονομικών ιδρυμάτων σε ολόκληρο τον κόσμο. Η εταιρεία διαθέτει δύο επιχειρησιακά κέντρα – ένα στην Ευρώπη και ένα στις Ηνωμένες Πολιτείες – τα οποία αποθηκεύουν συνήθως για 124 ημέρες τα μηνύματα που μεταδίδονται από το σύστημα. Ο έλεγχος της SWIFT βασίζεται σε ένα πρωτόκολλο που συνήφθη μεταξύ της εταιρείας και της Εθνικής Τράπεζας του Βελγίου, που λειτουργεί ως σημείο πρόσβασης στις κεντρικές τράπεζες της ομάδας των 10 (G10) για τη συνεργασία όσον αφορά τον έλεγχο της SWIFT.</t>
        </is>
      </c>
      <c r="X82" s="2" t="inlineStr">
        <is>
          <t>Society for Worldwide Interbank Financial Telecommunication|
SWIFT</t>
        </is>
      </c>
      <c r="Y82" s="2" t="inlineStr">
        <is>
          <t>4|
4</t>
        </is>
      </c>
      <c r="Z82" s="2" t="inlineStr">
        <is>
          <t xml:space="preserve">|
</t>
        </is>
      </c>
      <c r="AA82" t="inlineStr">
        <is>
          <t>cooperative society that provides a communications platform, products and services for the exchange of financial information, particularly to support financial transactions</t>
        </is>
      </c>
      <c r="AB82" s="2" t="inlineStr">
        <is>
          <t>SWIFT|
Sociedad de Telecomunicaciones Financieras Interbancarias Mundiales</t>
        </is>
      </c>
      <c r="AC82" s="2" t="inlineStr">
        <is>
          <t>4|
4</t>
        </is>
      </c>
      <c r="AD82" s="2" t="inlineStr">
        <is>
          <t xml:space="preserve">|
</t>
        </is>
      </c>
      <c r="AE82" t="inlineStr">
        <is>
          <t>Sociedad cooperativa que ofrece a las entidades y sociedades financieras servicios y productos de comunicación para el intercambio de información y la automatización y estandarización de las transacciones financieras.</t>
        </is>
      </c>
      <c r="AF82" s="2" t="inlineStr">
        <is>
          <t>ülemaailmse pankadevahelise finantstelekommunikatsiooni ühing|
SWIFT</t>
        </is>
      </c>
      <c r="AG82" s="2" t="inlineStr">
        <is>
          <t>3|
3</t>
        </is>
      </c>
      <c r="AH82" s="2" t="inlineStr">
        <is>
          <t xml:space="preserve">|
</t>
        </is>
      </c>
      <c r="AI82" t="inlineStr">
        <is>
          <t>liikmetele kuuluv rahandusala kooperatiiv a) rahandusteabe kiire turvalise vahetuse korraldamiseks, b) selle ühingu teabevahetussüsteem ja -protokollistik</t>
        </is>
      </c>
      <c r="AJ82" s="2" t="inlineStr">
        <is>
          <t>SWIFT</t>
        </is>
      </c>
      <c r="AK82" s="2" t="inlineStr">
        <is>
          <t>3</t>
        </is>
      </c>
      <c r="AL82" s="2" t="inlineStr">
        <is>
          <t/>
        </is>
      </c>
      <c r="AM82" t="inlineStr">
        <is>
          <t>yhteisö, joka pitää yllä ulkomaiseen maksujenvälitykseen käytettävää kansainvälistä maksujärjestelmää</t>
        </is>
      </c>
      <c r="AN82" s="2" t="inlineStr">
        <is>
          <t>Société mondiale de télécommunications financières interbancaires|
SWIFT</t>
        </is>
      </c>
      <c r="AO82" s="2" t="inlineStr">
        <is>
          <t>3|
3</t>
        </is>
      </c>
      <c r="AP82" s="2" t="inlineStr">
        <is>
          <t xml:space="preserve">|
</t>
        </is>
      </c>
      <c r="AQ82" t="inlineStr">
        <is>
          <t>société coopérative qui met à disposition la plate-forme, les produits et les services de communication internes permettant à ses clients de se mettre en relation et d'échanger des informations financières en toute sécurité et fiabilité, ainsi que d'automatiser et de standardiser les transactions financières</t>
        </is>
      </c>
      <c r="AR82" s="2" t="inlineStr">
        <is>
          <t>SWIFT|
an Cumann um Theileachumarsáid Airgeadais Idirbhainc Dhomhanda</t>
        </is>
      </c>
      <c r="AS82" s="2" t="inlineStr">
        <is>
          <t>3|
3</t>
        </is>
      </c>
      <c r="AT82" s="2" t="inlineStr">
        <is>
          <t xml:space="preserve">|
</t>
        </is>
      </c>
      <c r="AU82" t="inlineStr">
        <is>
          <t/>
        </is>
      </c>
      <c r="AV82" s="2" t="inlineStr">
        <is>
          <t>SWIFT|
Udruženje za međunarodne međubankarske financijske telekomunikacije</t>
        </is>
      </c>
      <c r="AW82" s="2" t="inlineStr">
        <is>
          <t>3|
3</t>
        </is>
      </c>
      <c r="AX82" s="2" t="inlineStr">
        <is>
          <t xml:space="preserve">|
</t>
        </is>
      </c>
      <c r="AY82" t="inlineStr">
        <is>
          <t/>
        </is>
      </c>
      <c r="AZ82" s="2" t="inlineStr">
        <is>
          <t>SWIFT|
Nemzetközi Bankközi Pénzügyi Telekommunikációs Társaság</t>
        </is>
      </c>
      <c r="BA82" s="2" t="inlineStr">
        <is>
          <t>4|
3</t>
        </is>
      </c>
      <c r="BB82" s="2" t="inlineStr">
        <is>
          <t xml:space="preserve">|
</t>
        </is>
      </c>
      <c r="BC82" t="inlineStr">
        <is>
          <t>belgiumi székhelyű cég, amely az európai bankok ügyfeleinek nemzetközi átutalási megbízásainak lebonyolításához biztosít informatikai hátteret</t>
        </is>
      </c>
      <c r="BD82" s="2" t="inlineStr">
        <is>
          <t>Società per le telecomunicazioni finanziarie interbancarie mondiali|
SWIFT</t>
        </is>
      </c>
      <c r="BE82" s="2" t="inlineStr">
        <is>
          <t>3|
3</t>
        </is>
      </c>
      <c r="BF82" s="2" t="inlineStr">
        <is>
          <t xml:space="preserve">|
</t>
        </is>
      </c>
      <c r="BG82" t="inlineStr">
        <is>
          <t>consorzio di banche di più paesi fondato a Bruxelles il 3.3.1973, con lo scopo di razionalizzare i rapporti bancari internazionali attraverso lo scambio di informazioni di carattere finanziario</t>
        </is>
      </c>
      <c r="BH82" s="2" t="inlineStr">
        <is>
          <t>Pasaulinė tarpbankinių finansinių telekomunikacijų organizacija|
SWIFT</t>
        </is>
      </c>
      <c r="BI82" s="2" t="inlineStr">
        <is>
          <t>3|
3</t>
        </is>
      </c>
      <c r="BJ82" s="2" t="inlineStr">
        <is>
          <t xml:space="preserve">|
</t>
        </is>
      </c>
      <c r="BK82" t="inlineStr">
        <is>
          <t/>
        </is>
      </c>
      <c r="BL82" s="2" t="inlineStr">
        <is>
          <t>Vispasaules Starpbanku finanšu telekomunikāciju sabiedrība|
&lt;i&gt;SWIFT&lt;/i&gt;</t>
        </is>
      </c>
      <c r="BM82" s="2" t="inlineStr">
        <is>
          <t>3|
3</t>
        </is>
      </c>
      <c r="BN82" s="2" t="inlineStr">
        <is>
          <t xml:space="preserve">|
</t>
        </is>
      </c>
      <c r="BO82" t="inlineStr">
        <is>
          <t>banku radīta starptautiska organizācija, kas nodrošina starpbanku finanšu ziņojumu pārraidi, izmantojot telekomunikāciju tīklu</t>
        </is>
      </c>
      <c r="BP82" s="2" t="inlineStr">
        <is>
          <t>Soċjetà għat-Telekomunikazzjoni Finanzjarja Interbankarja Dinjija|
SWIFT</t>
        </is>
      </c>
      <c r="BQ82" s="2" t="inlineStr">
        <is>
          <t>3|
3</t>
        </is>
      </c>
      <c r="BR82" s="2" t="inlineStr">
        <is>
          <t xml:space="preserve">|
</t>
        </is>
      </c>
      <c r="BS82" t="inlineStr">
        <is>
          <t>soċjetà kooperattiva li tipprovdi pjattaforma, prodotti u servizzi ta' komunikazzjoni għall-iskambju ta' informazzjoni finanzjarja u li tawtomatizza u tistandardizza tranżazzjonijiet finanzjarji</t>
        </is>
      </c>
      <c r="BT82" s="2" t="inlineStr">
        <is>
          <t>Society for Worldwide Interbank Financial Telecommunication|
Swift</t>
        </is>
      </c>
      <c r="BU82" s="2" t="inlineStr">
        <is>
          <t>3|
3</t>
        </is>
      </c>
      <c r="BV82" s="2" t="inlineStr">
        <is>
          <t xml:space="preserve">|
</t>
        </is>
      </c>
      <c r="BW82" t="inlineStr">
        <is>
          <t>internationale coöperatieve organisatie voor het verzenden van financieel berichtenverkeer</t>
        </is>
      </c>
      <c r="BX82" s="2" t="inlineStr">
        <is>
          <t>SWIFT|
Stowarzyszenie Międzynarodowej Teletransmisji Danych Finansowych</t>
        </is>
      </c>
      <c r="BY82" s="2" t="inlineStr">
        <is>
          <t>4|
2</t>
        </is>
      </c>
      <c r="BZ82" s="2" t="inlineStr">
        <is>
          <t xml:space="preserve">|
</t>
        </is>
      </c>
      <c r="CA82" t="inlineStr">
        <is>
          <t>elektroniczny system przekazywania pieniędzy między bankami, działający na zasadach niedochodowych, z centrum w Brukseli</t>
        </is>
      </c>
      <c r="CB82" s="2" t="inlineStr">
        <is>
          <t>Sociedade para as Telecomunicações Financeiras Interbancárias Mundiais|
SWIFT|
Sociedade de Telecomunicações Financeiras Interbancárias Mundiais</t>
        </is>
      </c>
      <c r="CC82" s="2" t="inlineStr">
        <is>
          <t>3|
3|
3</t>
        </is>
      </c>
      <c r="CD82" s="2" t="inlineStr">
        <is>
          <t xml:space="preserve">|
|
</t>
        </is>
      </c>
      <c r="CE82" t="inlineStr">
        <is>
          <t>Sociedade cooperativa que fornece a plataforma, os produtos e os serviços de comunicação para o intercâmbio seguro e fiável de informações financeiras normalizadas, no intuito de facilitar os fluxos financeiros.</t>
        </is>
      </c>
      <c r="CF82" s="2" t="inlineStr">
        <is>
          <t>SWIFT|
Societatea pentru Telecomunicații Financiare Interbancare Mondiale</t>
        </is>
      </c>
      <c r="CG82" s="2" t="inlineStr">
        <is>
          <t>3|
3</t>
        </is>
      </c>
      <c r="CH82" s="2" t="inlineStr">
        <is>
          <t xml:space="preserve">|
</t>
        </is>
      </c>
      <c r="CI82" t="inlineStr">
        <is>
          <t>societate care pune la dispoziție o rețea, produse și servicii de comunicații care facilitează schimbul securitizat de informații financiare și asigură automatizarea și standardizarea tranzacțiilor financiare</t>
        </is>
      </c>
      <c r="CJ82" s="2" t="inlineStr">
        <is>
          <t>Spoločnosť pre celosvetovú medzibankovú finančnú telekomunikáciu|
SWIFT</t>
        </is>
      </c>
      <c r="CK82" s="2" t="inlineStr">
        <is>
          <t>3|
3</t>
        </is>
      </c>
      <c r="CL82" s="2" t="inlineStr">
        <is>
          <t xml:space="preserve">|
</t>
        </is>
      </c>
      <c r="CM82" t="inlineStr">
        <is>
          <t/>
        </is>
      </c>
      <c r="CN82" s="2" t="inlineStr">
        <is>
          <t>SWIFT|
Združenje za svetovne finančne telekomunikacije med bankami</t>
        </is>
      </c>
      <c r="CO82" s="2" t="inlineStr">
        <is>
          <t>3|
3</t>
        </is>
      </c>
      <c r="CP82" s="2" t="inlineStr">
        <is>
          <t xml:space="preserve">|
</t>
        </is>
      </c>
      <c r="CQ82" t="inlineStr">
        <is>
          <t>medbančno komunikacijsko omrežje, ki finančnim posrednikom ponuja zavarovan elektronski sistem za standardiziran prenos finančnih in drugih sporočil med bankami in finančnimi ustanovami, ki so njegove članice</t>
        </is>
      </c>
      <c r="CR82" s="2" t="inlineStr">
        <is>
          <t>Swift</t>
        </is>
      </c>
      <c r="CS82" s="2" t="inlineStr">
        <is>
          <t>3</t>
        </is>
      </c>
      <c r="CT82" s="2" t="inlineStr">
        <is>
          <t/>
        </is>
      </c>
      <c r="CU82" t="inlineStr">
        <is>
          <t>Bolag
som specialiserat sig på internationell betalningsförmedling genom banker, vilken bygger på datorbaserade systemnät och teleförbindelser.</t>
        </is>
      </c>
    </row>
    <row r="83">
      <c r="A83" s="1" t="str">
        <f>HYPERLINK("https://iate.europa.eu/entry/result/3627280/all", "3627280")</f>
        <v>3627280</v>
      </c>
      <c r="B83" t="inlineStr">
        <is>
          <t>LAW;INTERNATIONAL RELATIONS</t>
        </is>
      </c>
      <c r="C83" t="inlineStr">
        <is>
          <t>LAW|international law;INTERNATIONAL RELATIONS|international balance|international conflict|war</t>
        </is>
      </c>
      <c r="D83" s="2" t="inlineStr">
        <is>
          <t>агресивна война</t>
        </is>
      </c>
      <c r="E83" s="2" t="inlineStr">
        <is>
          <t>3</t>
        </is>
      </c>
      <c r="F83" s="2" t="inlineStr">
        <is>
          <t/>
        </is>
      </c>
      <c r="G83" t="inlineStr">
        <is>
          <t/>
        </is>
      </c>
      <c r="H83" s="2" t="inlineStr">
        <is>
          <t>válečná agrese|
útočná válka|
agresivní válka</t>
        </is>
      </c>
      <c r="I83" s="2" t="inlineStr">
        <is>
          <t>3|
3|
2</t>
        </is>
      </c>
      <c r="J83" s="2" t="inlineStr">
        <is>
          <t xml:space="preserve">|
preferred|
</t>
        </is>
      </c>
      <c r="K83" t="inlineStr">
        <is>
          <t>vojenský konflikt, který není založen na vlastní obraně a porušuje mezinárodní smlouvy, dohody nebo záruky a představuje trestný čin ohrožující mezinárodní mír</t>
        </is>
      </c>
      <c r="L83" s="2" t="inlineStr">
        <is>
          <t>angrebskrig</t>
        </is>
      </c>
      <c r="M83" s="2" t="inlineStr">
        <is>
          <t>3</t>
        </is>
      </c>
      <c r="N83" s="2" t="inlineStr">
        <is>
          <t/>
        </is>
      </c>
      <c r="O83" t="inlineStr">
        <is>
          <t>krig, som en nation eller befolkningsgruppe indleder mod en modpart, der ikke ønsker at føre krig, uden at den er begrundet i selvforsvar eller overtrædelse af internationel traktater, aftaler eller lign., hvorfor den udgør en forbrydelse mod den internationale fred</t>
        </is>
      </c>
      <c r="P83" s="2" t="inlineStr">
        <is>
          <t>Angriffskrieg</t>
        </is>
      </c>
      <c r="Q83" s="2" t="inlineStr">
        <is>
          <t>3</t>
        </is>
      </c>
      <c r="R83" s="2" t="inlineStr">
        <is>
          <t/>
        </is>
      </c>
      <c r="S83" t="inlineStr">
        <is>
          <t>schwerwiegendste Form der völkerrechtlichen Aggression</t>
        </is>
      </c>
      <c r="T83" s="2" t="inlineStr">
        <is>
          <t>επιθετικός πόλεμος</t>
        </is>
      </c>
      <c r="U83" s="2" t="inlineStr">
        <is>
          <t>3</t>
        </is>
      </c>
      <c r="V83" s="2" t="inlineStr">
        <is>
          <t/>
        </is>
      </c>
      <c r="W83" t="inlineStr">
        <is>
          <t>στρατιωτική σύγκρουση που δεν δικαιολογείται από την αυτοάμυνα, παραβιάζει διεθνείς συνθήκες, συμφωνίες ή διασφαλίσεις, και συνιστά έγκλημα κατά της διεθνούς ειρήνης</t>
        </is>
      </c>
      <c r="X83" s="2" t="inlineStr">
        <is>
          <t>war of conquest|
war of aggression|
war of agression</t>
        </is>
      </c>
      <c r="Y83" s="2" t="inlineStr">
        <is>
          <t>1|
3|
1</t>
        </is>
      </c>
      <c r="Z83" s="2" t="inlineStr">
        <is>
          <t xml:space="preserve">|
|
</t>
        </is>
      </c>
      <c r="AA83" t="inlineStr">
        <is>
          <t>military conflict which is waged without the
justification of self-defence and in violation of international treaties,
agreements or assurances, constituting a crime against international peace</t>
        </is>
      </c>
      <c r="AB83" s="2" t="inlineStr">
        <is>
          <t>guerra de agresión</t>
        </is>
      </c>
      <c r="AC83" s="2" t="inlineStr">
        <is>
          <t>3</t>
        </is>
      </c>
      <c r="AD83" s="2" t="inlineStr">
        <is>
          <t/>
        </is>
      </c>
      <c r="AE83" t="inlineStr">
        <is>
          <t>Conflicto armado emprendido sin la justificación del derecho de legítima defensa y en contravención de acuerdos o tratados internacionales y que es, por tanto, ilegítimo en virtud del Derecho internacional.</t>
        </is>
      </c>
      <c r="AF83" s="2" t="inlineStr">
        <is>
          <t>agressioonisõda</t>
        </is>
      </c>
      <c r="AG83" s="2" t="inlineStr">
        <is>
          <t>3</t>
        </is>
      </c>
      <c r="AH83" s="2" t="inlineStr">
        <is>
          <t/>
        </is>
      </c>
      <c r="AI83" t="inlineStr">
        <is>
          <t>sõjaline konflikt, mis leiab aset ilma enesekaitse põhjuseta ning rahvusvahelisi lepinguid, kokkuleppeid või tagatisi rikkudes, kujutades endast kuritegu rahvusvahelise rahu vastu</t>
        </is>
      </c>
      <c r="AJ83" s="2" t="inlineStr">
        <is>
          <t>hyökkäyssota</t>
        </is>
      </c>
      <c r="AK83" s="2" t="inlineStr">
        <is>
          <t>3</t>
        </is>
      </c>
      <c r="AL83" s="2" t="inlineStr">
        <is>
          <t/>
        </is>
      </c>
      <c r="AM83" t="inlineStr">
        <is>
          <t>sota, jota käydään ilman laillista syytä, ei puolustukseksi tai YK:n turvallisuusneuvoston päätöksellä</t>
        </is>
      </c>
      <c r="AN83" s="2" t="inlineStr">
        <is>
          <t>guerre d'agression</t>
        </is>
      </c>
      <c r="AO83" s="2" t="inlineStr">
        <is>
          <t>3</t>
        </is>
      </c>
      <c r="AP83" s="2" t="inlineStr">
        <is>
          <t/>
        </is>
      </c>
      <c r="AQ83" t="inlineStr">
        <is>
          <t>conflit militaire qui n'est pas justifié par l'autodéfense et qui a pour objectif l'expansion territoriale et la domination des populations, né d'un &lt;a href="https://iate.europa.eu/entry/result/931515/fr" target="_blank"&gt;acte d'agression&lt;/a&gt; par un État contre la souveraineté, l'intégrité territoriale ou l'indépendance politique d'un autre État en violation manifeste de la
Charte des Nations Unies, qui constitue un crime contre la paix internationale</t>
        </is>
      </c>
      <c r="AR83" s="2" t="inlineStr">
        <is>
          <t>cogadh foghach</t>
        </is>
      </c>
      <c r="AS83" s="2" t="inlineStr">
        <is>
          <t>3</t>
        </is>
      </c>
      <c r="AT83" s="2" t="inlineStr">
        <is>
          <t/>
        </is>
      </c>
      <c r="AU83" t="inlineStr">
        <is>
          <t/>
        </is>
      </c>
      <c r="AV83" s="2" t="inlineStr">
        <is>
          <t>agresivni rat|
napadački rat|
ratna agresija</t>
        </is>
      </c>
      <c r="AW83" s="2" t="inlineStr">
        <is>
          <t>3|
3|
3</t>
        </is>
      </c>
      <c r="AX83" s="2" t="inlineStr">
        <is>
          <t xml:space="preserve">preferred|
|
</t>
        </is>
      </c>
      <c r="AY83" t="inlineStr">
        <is>
          <t/>
        </is>
      </c>
      <c r="AZ83" s="2" t="inlineStr">
        <is>
          <t>agresszív háború</t>
        </is>
      </c>
      <c r="BA83" s="2" t="inlineStr">
        <is>
          <t>3</t>
        </is>
      </c>
      <c r="BB83" s="2" t="inlineStr">
        <is>
          <t/>
        </is>
      </c>
      <c r="BC83" t="inlineStr">
        <is>
          <t>a nemzetközi béke elleni bűncselekménynek
minősülő, nem önvédelmi okokból indított, nemzetközi szerződéseket, megállapodásokat vagy biztosítékokat sértő katonai konfliktus</t>
        </is>
      </c>
      <c r="BD83" s="2" t="inlineStr">
        <is>
          <t>guerra di aggressione</t>
        </is>
      </c>
      <c r="BE83" s="2" t="inlineStr">
        <is>
          <t>3</t>
        </is>
      </c>
      <c r="BF83" s="2" t="inlineStr">
        <is>
          <t/>
        </is>
      </c>
      <c r="BG83" t="inlineStr">
        <is>
          <t>guerra in cui uno Stato utilizza la forza armata contro la sovranità, l'integrità territoriale o l'indipendenza politica di un altro Stato e che costituisce un crimine internazionale contro la pace</t>
        </is>
      </c>
      <c r="BH83" s="2" t="inlineStr">
        <is>
          <t>agresijos karas</t>
        </is>
      </c>
      <c r="BI83" s="2" t="inlineStr">
        <is>
          <t>3</t>
        </is>
      </c>
      <c r="BJ83" s="2" t="inlineStr">
        <is>
          <t/>
        </is>
      </c>
      <c r="BK83" t="inlineStr">
        <is>
          <t>karinis konfliktas, pradėtas ne savigynos tikslais, pažeidžiant tarptautines sutartis, susitarimus ar garantijas, taip vykdant nusikaltimą prieš tarptautinę taiką</t>
        </is>
      </c>
      <c r="BL83" s="2" t="inlineStr">
        <is>
          <t>agresīvs karš|
agresijas karš</t>
        </is>
      </c>
      <c r="BM83" s="2" t="inlineStr">
        <is>
          <t>3|
3</t>
        </is>
      </c>
      <c r="BN83" s="2" t="inlineStr">
        <is>
          <t>|
preferred</t>
        </is>
      </c>
      <c r="BO83" t="inlineStr">
        <is>
          <t>militārs konflikts, ko ved, nepamatojoties uz pašaizsardzību un pārkāpjot starptautiskus līgumus, vienošanās un garantijas, un kas tādējādi ir noziegums pret starptautisko mieru</t>
        </is>
      </c>
      <c r="BP83" s="2" t="inlineStr">
        <is>
          <t>gwerra ta' aggressjoni</t>
        </is>
      </c>
      <c r="BQ83" s="2" t="inlineStr">
        <is>
          <t>3</t>
        </is>
      </c>
      <c r="BR83" s="2" t="inlineStr">
        <is>
          <t/>
        </is>
      </c>
      <c r="BS83" t="inlineStr">
        <is>
          <t>konflitt militari mibdi mingħajr il-ġustifikazzjoni ta' difiża leġittima u bi ksur ta' trattati, ftehimiet jew assigurazzjonijiet internazzjonali, li jikkostitwixxi delitt kontra l-paċi internazzjonali</t>
        </is>
      </c>
      <c r="BT83" s="2" t="inlineStr">
        <is>
          <t>aanvalsoorlog</t>
        </is>
      </c>
      <c r="BU83" s="2" t="inlineStr">
        <is>
          <t>3</t>
        </is>
      </c>
      <c r="BV83" s="2" t="inlineStr">
        <is>
          <t/>
        </is>
      </c>
      <c r="BW83" t="inlineStr">
        <is>
          <t>oorlog die wordt begonnen door een staat door middel van het verzenden van een oorlogsverklaring aan een andere staat, of door het gewapend aanvallen van het grondgebied, schepen en vliegtuigen van een andere staat</t>
        </is>
      </c>
      <c r="BX83" s="2" t="inlineStr">
        <is>
          <t>wojna agresywna|
wojna napastnicza</t>
        </is>
      </c>
      <c r="BY83" s="2" t="inlineStr">
        <is>
          <t>2|
3</t>
        </is>
      </c>
      <c r="BZ83" s="2" t="inlineStr">
        <is>
          <t>|
preferred</t>
        </is>
      </c>
      <c r="CA83" t="inlineStr">
        <is>
          <t>wojna będąca wynikiem &lt;a href="https://iate.europa.eu/entry/result/931515/pl" target="_blank"&gt;zbrojnej napaści&lt;/a&gt; jednego lub kilku państw na inne</t>
        </is>
      </c>
      <c r="CB83" s="2" t="inlineStr">
        <is>
          <t>guerra de agressão</t>
        </is>
      </c>
      <c r="CC83" s="2" t="inlineStr">
        <is>
          <t>3</t>
        </is>
      </c>
      <c r="CD83" s="2" t="inlineStr">
        <is>
          <t/>
        </is>
      </c>
      <c r="CE83" t="inlineStr">
        <is>
          <t>Conflito militar iniciado por um &lt;a href="https://iate.europa.eu/entry/result/931515/" target="_blank"&gt;ato de agressão&lt;/a&gt; de um Estado contra a soberania, a integridade territorial ou a independência política de outro Estado, e que constitui um crime contra a paz internacional.</t>
        </is>
      </c>
      <c r="CF83" s="2" t="inlineStr">
        <is>
          <t>război de agresiune</t>
        </is>
      </c>
      <c r="CG83" s="2" t="inlineStr">
        <is>
          <t>3</t>
        </is>
      </c>
      <c r="CH83" s="2" t="inlineStr">
        <is>
          <t/>
        </is>
      </c>
      <c r="CI83" t="inlineStr">
        <is>
          <t>conflict militar care nu se jusitfică prin autoapărare și care se desfășoară printr-un &lt;a href="https://iate.europa.eu/entry/result/931515/ro" target="_blank"&gt;act de agresiune&lt;/a&gt;, încălcând tratatele internaționale și constituind o crimă împotriva păcii internaționale</t>
        </is>
      </c>
      <c r="CJ83" s="2" t="inlineStr">
        <is>
          <t>útočná vojna|
agresívna vojna</t>
        </is>
      </c>
      <c r="CK83" s="2" t="inlineStr">
        <is>
          <t>3|
3</t>
        </is>
      </c>
      <c r="CL83" s="2" t="inlineStr">
        <is>
          <t xml:space="preserve">preferred|
</t>
        </is>
      </c>
      <c r="CM83" t="inlineStr">
        <is>
          <t>použitie ozbrojenej sily štátom alebo skupinou štátov proti &lt;a href="https://iate.europa.eu/entry/result/784669/sk" target="_blank"&gt;zvrchovanosti&lt;/a&gt;, &lt;a href="https://iate.europa.eu/entry/result/827298/sk" target="_blank"&gt;územnej celistvosti&lt;/a&gt; alebo politickej nezávislosti iného štátu spôsobmi, ktoré zodpovedajú definícii &lt;a href="https://iate.europa.eu/entry/result/931515/sk" target="_blank"&gt;aktu agresie&lt;/a&gt;</t>
        </is>
      </c>
      <c r="CN83" s="2" t="inlineStr">
        <is>
          <t>napadalna vojna|
agresivna vojna|
vojna agresija</t>
        </is>
      </c>
      <c r="CO83" s="2" t="inlineStr">
        <is>
          <t>3|
3|
3</t>
        </is>
      </c>
      <c r="CP83" s="2" t="inlineStr">
        <is>
          <t xml:space="preserve">|
|
</t>
        </is>
      </c>
      <c r="CQ83" t="inlineStr">
        <is>
          <t>uporaba oborožene sile s strani
države proti suverenosti, ozemeljski nedotakljivosti ali politični neodvisnosti druge države v nasprotju z mednarodnimi pogodbami, sporazumi in zagotovili, ki pomeni zločin zoper mednarodni mir in je predmet mednarodne
odgovornosti</t>
        </is>
      </c>
      <c r="CR83" s="2" t="inlineStr">
        <is>
          <t>anfallskrig</t>
        </is>
      </c>
      <c r="CS83" s="2" t="inlineStr">
        <is>
          <t>3</t>
        </is>
      </c>
      <c r="CT83" s="2" t="inlineStr">
        <is>
          <t/>
        </is>
      </c>
      <c r="CU83" t="inlineStr">
        <is>
          <t>Krig som har inletts genom att ett land anfallit ett annat.</t>
        </is>
      </c>
    </row>
    <row r="84">
      <c r="A84" s="1" t="str">
        <f>HYPERLINK("https://iate.europa.eu/entry/result/933975/all", "933975")</f>
        <v>933975</v>
      </c>
      <c r="B84" t="inlineStr">
        <is>
          <t>EUROPEAN UNION;INTERNATIONAL RELATIONS;TRADE</t>
        </is>
      </c>
      <c r="C84" t="inlineStr">
        <is>
          <t>EUROPEAN UNION|European construction|European Union|common foreign and security policy|common security and defence policy;INTERNATIONAL RELATIONS|defence|military equipment;TRADE|trade policy</t>
        </is>
      </c>
      <c r="D84" s="2" t="inlineStr">
        <is>
          <t>отбранително оборудване|
военно оборудване</t>
        </is>
      </c>
      <c r="E84" s="2" t="inlineStr">
        <is>
          <t>3|
3</t>
        </is>
      </c>
      <c r="F84" s="2" t="inlineStr">
        <is>
          <t xml:space="preserve">|
</t>
        </is>
      </c>
      <c r="G84" t="inlineStr">
        <is>
          <t>„оборудване, специално проектирано или адаптирано за военни цели и предназначено за използване като оръжие, боеприпаси или материал с военно предназначение“</t>
        </is>
      </c>
      <c r="H84" s="2" t="inlineStr">
        <is>
          <t>vojenské vybavení|
obranné vybavení</t>
        </is>
      </c>
      <c r="I84" s="2" t="inlineStr">
        <is>
          <t>3|
3</t>
        </is>
      </c>
      <c r="J84" s="2" t="inlineStr">
        <is>
          <t xml:space="preserve">|
</t>
        </is>
      </c>
      <c r="K84" t="inlineStr">
        <is>
          <t>vybavení speciálně určené či přizpůsobené pro vojenské účely, jež má být využito jako zbraň, střelivo či válečný materiál</t>
        </is>
      </c>
      <c r="L84" s="2" t="inlineStr">
        <is>
          <t>forsvarsmateriel|
militært udstyr</t>
        </is>
      </c>
      <c r="M84" s="2" t="inlineStr">
        <is>
          <t>3|
3</t>
        </is>
      </c>
      <c r="N84" s="2" t="inlineStr">
        <is>
          <t xml:space="preserve">|
</t>
        </is>
      </c>
      <c r="O84" t="inlineStr">
        <is>
          <t>udstyr specielt udformet eller tilpasset til militære formål og bestemt til brug som våben, ammunition eller krigsmateriel</t>
        </is>
      </c>
      <c r="P84" s="2" t="inlineStr">
        <is>
          <t>Militärgüter|
militärische Ausrüstungsgüter|
Militärausrüstung|
Rüstungsgüter|
Verteidigungsgüter</t>
        </is>
      </c>
      <c r="Q84" s="2" t="inlineStr">
        <is>
          <t>3|
3|
3|
3|
3</t>
        </is>
      </c>
      <c r="R84" s="2" t="inlineStr">
        <is>
          <t xml:space="preserve">|
|
|
|
</t>
        </is>
      </c>
      <c r="S84" t="inlineStr">
        <is>
          <t>alle Kategorien von Waffen, Munition und militär. Ausrüstung, d.h. Tötungswaffen und ihre Munition, Waffenplattformen, Nicht- Waffenplattformen sowie Hilfsausrüstungen</t>
        </is>
      </c>
      <c r="T84" s="2" t="inlineStr">
        <is>
          <t>στρατιωτικό υλικό|
αμυντικός εξοπλισμός|
στρατιωτικός εξοπλισμός</t>
        </is>
      </c>
      <c r="U84" s="2" t="inlineStr">
        <is>
          <t>3|
3|
3</t>
        </is>
      </c>
      <c r="V84" s="2" t="inlineStr">
        <is>
          <t xml:space="preserve">|
|
</t>
        </is>
      </c>
      <c r="W84" t="inlineStr">
        <is>
          <t>εξοπλισμός ειδικά σχεδιασμένος ή προσαρμοσμένος για στρατιωτικούς σκοπούς, ο οποίος προορίζεται για χρήση ως όπλο, πυρομαχικά ή πολεμικό υλικό</t>
        </is>
      </c>
      <c r="X84" s="2" t="inlineStr">
        <is>
          <t>military equipment|
military materiel|
defence equipment</t>
        </is>
      </c>
      <c r="Y84" s="2" t="inlineStr">
        <is>
          <t>3|
1|
3</t>
        </is>
      </c>
      <c r="Z84" s="2" t="inlineStr">
        <is>
          <t xml:space="preserve">|
|
</t>
        </is>
      </c>
      <c r="AA84" t="inlineStr">
        <is>
          <t>equipment specifically designed or adapted for military purposes and intended for use as an arm, munitions or war material</t>
        </is>
      </c>
      <c r="AB84" s="2" t="inlineStr">
        <is>
          <t>equipo militar|
material de defensa</t>
        </is>
      </c>
      <c r="AC84" s="2" t="inlineStr">
        <is>
          <t>3|
3</t>
        </is>
      </c>
      <c r="AD84" s="2" t="inlineStr">
        <is>
          <t xml:space="preserve">|
</t>
        </is>
      </c>
      <c r="AE84" t="inlineStr">
        <is>
          <t>Equipo específicamente diseñado o adaptado para fines militares destinado a ser utilizado como armas, municiones o material de guerra.</t>
        </is>
      </c>
      <c r="AF84" s="2" t="inlineStr">
        <is>
          <t>sõjaline varustus|
kaitseotstarbeline varustus</t>
        </is>
      </c>
      <c r="AG84" s="2" t="inlineStr">
        <is>
          <t>2|
3</t>
        </is>
      </c>
      <c r="AH84" s="2" t="inlineStr">
        <is>
          <t xml:space="preserve">|
</t>
        </is>
      </c>
      <c r="AI84" t="inlineStr">
        <is>
          <t>varustus, mis on spetsiaalselt projekteeritud või kohandatud sõjaliseks otstarbeks ning mõeldud kasutamiseks relvana, laskemoonana või sõjavarustusena</t>
        </is>
      </c>
      <c r="AJ84" s="2" t="inlineStr">
        <is>
          <t>sotilaskalusto|
puolustustarvikkeet</t>
        </is>
      </c>
      <c r="AK84" s="2" t="inlineStr">
        <is>
          <t>3|
3</t>
        </is>
      </c>
      <c r="AL84" s="2" t="inlineStr">
        <is>
          <t xml:space="preserve">|
</t>
        </is>
      </c>
      <c r="AM84" t="inlineStr">
        <is>
          <t>kalusto, joka on erityisesti suunniteltu tai sovitettu sotilaallisiin tarkoituksiin ja tarkoitettu käytettäväksi aseena, ammuksena tai sotamateriaalina</t>
        </is>
      </c>
      <c r="AN84" s="2" t="inlineStr">
        <is>
          <t>matériel militaire|
équipement militaire|
équipement de défense</t>
        </is>
      </c>
      <c r="AO84" s="2" t="inlineStr">
        <is>
          <t>3|
3|
3</t>
        </is>
      </c>
      <c r="AP84" s="2" t="inlineStr">
        <is>
          <t xml:space="preserve">|
|
</t>
        </is>
      </c>
      <c r="AQ84" t="inlineStr">
        <is>
          <t>équipement spécifiquement conçu ou adapté à des fins militaires, destiné à être utilisé comme arme, munitions ou matériel de guerre</t>
        </is>
      </c>
      <c r="AR84" s="2" t="inlineStr">
        <is>
          <t>trealamh míleata</t>
        </is>
      </c>
      <c r="AS84" s="2" t="inlineStr">
        <is>
          <t>3</t>
        </is>
      </c>
      <c r="AT84" s="2" t="inlineStr">
        <is>
          <t/>
        </is>
      </c>
      <c r="AU84" t="inlineStr">
        <is>
          <t>trealamh atá deartha nó oiriúnaithe go sonrach chun críoch míleata agus atá ceaptha lena úsáid mar airm, armlóin nó ábhar cogaidh</t>
        </is>
      </c>
      <c r="AV84" s="2" t="inlineStr">
        <is>
          <t>vojna oprema|
obrambena oprema</t>
        </is>
      </c>
      <c r="AW84" s="2" t="inlineStr">
        <is>
          <t>3|
3</t>
        </is>
      </c>
      <c r="AX84" s="2" t="inlineStr">
        <is>
          <t xml:space="preserve">|
</t>
        </is>
      </c>
      <c r="AY84" t="inlineStr">
        <is>
          <t/>
        </is>
      </c>
      <c r="AZ84" s="2" t="inlineStr">
        <is>
          <t>védelmi felszerelés|
katonai felszerelés</t>
        </is>
      </c>
      <c r="BA84" s="2" t="inlineStr">
        <is>
          <t>3|
3</t>
        </is>
      </c>
      <c r="BB84" s="2" t="inlineStr">
        <is>
          <t xml:space="preserve">|
</t>
        </is>
      </c>
      <c r="BC84" t="inlineStr">
        <is>
          <t>speciálisan katonai célokra tervezett vagy alkalmazott, fegyverként, lőszerként vagy hadianyagként történő felhasználásra szánt eszközök</t>
        </is>
      </c>
      <c r="BD84" s="2" t="inlineStr">
        <is>
          <t>materiale di difesa|
materiale militare</t>
        </is>
      </c>
      <c r="BE84" s="2" t="inlineStr">
        <is>
          <t>3|
3</t>
        </is>
      </c>
      <c r="BF84" s="2" t="inlineStr">
        <is>
          <t xml:space="preserve">|
</t>
        </is>
      </c>
      <c r="BG84" t="inlineStr">
        <is>
          <t>l'insieme di armamenti (sistemi d'offesa, vale a dire le armi), equipaggiamenti (individuali, ossia la dotazione del singolo, o generali, ad es. l'equipaggiamento di un aereo militare) e mezzi (veicoli ma non solo) necessari per la difesa</t>
        </is>
      </c>
      <c r="BH84" s="2" t="inlineStr">
        <is>
          <t>gynybos įranga|
karinė įranga</t>
        </is>
      </c>
      <c r="BI84" s="2" t="inlineStr">
        <is>
          <t>3|
3</t>
        </is>
      </c>
      <c r="BJ84" s="2" t="inlineStr">
        <is>
          <t xml:space="preserve">|
</t>
        </is>
      </c>
      <c r="BK84" t="inlineStr">
        <is>
          <t>įranga, specialiai sukurta ar pritaikyta kariniams tikslams, kuri skirta naudoti kaip ginklai, amunicija arba karinės medžiagos</t>
        </is>
      </c>
      <c r="BL84" s="2" t="inlineStr">
        <is>
          <t>militārais aprīkojums|
aizsardzības ekipējums|
aizsardzības aprīkojums|
militārais ekipējums</t>
        </is>
      </c>
      <c r="BM84" s="2" t="inlineStr">
        <is>
          <t>2|
2|
2|
2</t>
        </is>
      </c>
      <c r="BN84" s="2" t="inlineStr">
        <is>
          <t>|
preferred|
|
preferred</t>
        </is>
      </c>
      <c r="BO84" t="inlineStr">
        <is>
          <t>priekšmeti, kas īpaši izstrādāti vai pielāgoti militārām vajadzībām un ko var izmantot kā ieročus, munīciju vai militāro aprīkojumu</t>
        </is>
      </c>
      <c r="BP84" s="2" t="inlineStr">
        <is>
          <t>tagħmir ta' difiża|
tagħmir militari</t>
        </is>
      </c>
      <c r="BQ84" s="2" t="inlineStr">
        <is>
          <t>3|
3</t>
        </is>
      </c>
      <c r="BR84" s="2" t="inlineStr">
        <is>
          <t xml:space="preserve">|
</t>
        </is>
      </c>
      <c r="BS84" t="inlineStr">
        <is>
          <t>tagħmir speċifikament iddisinjat jew adattat għal skopijiet militari, maħsub biex jintuża bħala arma, munizzjon jew materjal tal-gwerra</t>
        </is>
      </c>
      <c r="BT84" s="2" t="inlineStr">
        <is>
          <t>militair materieel|
militaire goederen|
militaire uitrusting</t>
        </is>
      </c>
      <c r="BU84" s="2" t="inlineStr">
        <is>
          <t>3|
3|
3</t>
        </is>
      </c>
      <c r="BV84" s="2" t="inlineStr">
        <is>
          <t xml:space="preserve">|
|
</t>
        </is>
      </c>
      <c r="BW84" t="inlineStr">
        <is>
          <t/>
        </is>
      </c>
      <c r="BX84" s="2" t="inlineStr">
        <is>
          <t>sprzęt wojskowy|
wyposażenie obronne|
wyposażenie wojskowe</t>
        </is>
      </c>
      <c r="BY84" s="2" t="inlineStr">
        <is>
          <t>3|
3|
3</t>
        </is>
      </c>
      <c r="BZ84" s="2" t="inlineStr">
        <is>
          <t xml:space="preserve">|
|
</t>
        </is>
      </c>
      <c r="CA84" t="inlineStr">
        <is>
          <t/>
        </is>
      </c>
      <c r="CB84" s="2" t="inlineStr">
        <is>
          <t>equipamento de defesa|
equipamento militar</t>
        </is>
      </c>
      <c r="CC84" s="2" t="inlineStr">
        <is>
          <t>2|
3</t>
        </is>
      </c>
      <c r="CD84" s="2" t="inlineStr">
        <is>
          <t xml:space="preserve">|
</t>
        </is>
      </c>
      <c r="CE84" t="inlineStr">
        <is>
          <t>Equipamento especificamente concebido ou adaptado para fins militares, destinado a ser usado como arma, munição ou material de guerra.</t>
        </is>
      </c>
      <c r="CF84" s="2" t="inlineStr">
        <is>
          <t>echipament militar|
echipament de apărare</t>
        </is>
      </c>
      <c r="CG84" s="2" t="inlineStr">
        <is>
          <t>3|
3</t>
        </is>
      </c>
      <c r="CH84" s="2" t="inlineStr">
        <is>
          <t xml:space="preserve">|
</t>
        </is>
      </c>
      <c r="CI84" t="inlineStr">
        <is>
          <t>echipament proiectat sau adaptat în mod special pentru scopuri militare și destinat utilizării în calitate de armă, muniție sau material de război</t>
        </is>
      </c>
      <c r="CJ84" s="2" t="inlineStr">
        <is>
          <t>vojenská technika|
obranné vybavenie|
vojenské vybavenie</t>
        </is>
      </c>
      <c r="CK84" s="2" t="inlineStr">
        <is>
          <t>3|
3|
3</t>
        </is>
      </c>
      <c r="CL84" s="2" t="inlineStr">
        <is>
          <t xml:space="preserve">admitted|
|
</t>
        </is>
      </c>
      <c r="CM84" t="inlineStr">
        <is>
          <t>vybavenie osobitne navrhnuté alebo prispôsobené na vojenské účely a určené na použitie ako zbrane, munícia alebo vojenský materiál</t>
        </is>
      </c>
      <c r="CN84" s="2" t="inlineStr">
        <is>
          <t>vojaška oprema|
obrambna oprema</t>
        </is>
      </c>
      <c r="CO84" s="2" t="inlineStr">
        <is>
          <t>3|
3</t>
        </is>
      </c>
      <c r="CP84" s="2" t="inlineStr">
        <is>
          <t xml:space="preserve">|
</t>
        </is>
      </c>
      <c r="CQ84" t="inlineStr">
        <is>
          <t>oprema, ki je specifično načrtovana ali prilagojena za vojaške namene, namenjena uporabi kot orožje, strelivo ali vojaško sredstvo</t>
        </is>
      </c>
      <c r="CR84" s="2" t="inlineStr">
        <is>
          <t>försvarsmateriel|
militär utrustning</t>
        </is>
      </c>
      <c r="CS84" s="2" t="inlineStr">
        <is>
          <t>3|
3</t>
        </is>
      </c>
      <c r="CT84" s="2" t="inlineStr">
        <is>
          <t xml:space="preserve">|
</t>
        </is>
      </c>
      <c r="CU84" t="inlineStr">
        <is>
          <t>utrustning som är särskilt utformad eller anpassad för militära syften och som är avsedd att användas som vapen, ammunition eller krigsmateriel</t>
        </is>
      </c>
    </row>
    <row r="85">
      <c r="A85" s="1" t="str">
        <f>HYPERLINK("https://iate.europa.eu/entry/result/3557144/all", "3557144")</f>
        <v>3557144</v>
      </c>
      <c r="B85" t="inlineStr">
        <is>
          <t>GEOGRAPHY</t>
        </is>
      </c>
      <c r="C85" t="inlineStr">
        <is>
          <t>GEOGRAPHY|Europe|Eastern Europe|Ukraine</t>
        </is>
      </c>
      <c r="D85" s="2" t="inlineStr">
        <is>
          <t>Донецк</t>
        </is>
      </c>
      <c r="E85" s="2" t="inlineStr">
        <is>
          <t>4</t>
        </is>
      </c>
      <c r="F85" s="2" t="inlineStr">
        <is>
          <t/>
        </is>
      </c>
      <c r="G85" t="inlineStr">
        <is>
          <t>административният център на Донецка област в Източна Украйна</t>
        </is>
      </c>
      <c r="H85" s="2" t="inlineStr">
        <is>
          <t>Doněck</t>
        </is>
      </c>
      <c r="I85" s="2" t="inlineStr">
        <is>
          <t>3</t>
        </is>
      </c>
      <c r="J85" s="2" t="inlineStr">
        <is>
          <t/>
        </is>
      </c>
      <c r="K85" t="inlineStr">
        <is>
          <t>průmyslové město na východní Ukrajině</t>
        </is>
      </c>
      <c r="L85" s="2" t="inlineStr">
        <is>
          <t>Donetsk</t>
        </is>
      </c>
      <c r="M85" s="2" t="inlineStr">
        <is>
          <t>3</t>
        </is>
      </c>
      <c r="N85" s="2" t="inlineStr">
        <is>
          <t/>
        </is>
      </c>
      <c r="O85" t="inlineStr">
        <is>
          <t>by i det østlige Ukraine</t>
        </is>
      </c>
      <c r="P85" s="2" t="inlineStr">
        <is>
          <t>Donezk</t>
        </is>
      </c>
      <c r="Q85" s="2" t="inlineStr">
        <is>
          <t>3</t>
        </is>
      </c>
      <c r="R85" s="2" t="inlineStr">
        <is>
          <t/>
        </is>
      </c>
      <c r="S85" t="inlineStr">
        <is>
          <t>Stadt in der Ostukraine, Zentrum des Kohlereviers &lt;a href="https://iate.europa.eu/entry/result/3557147/de" target="_blank"&gt;Donbas (Donezbecken)&lt;/a&gt; und Hauptstadt der Oblast Donezk (Region Donezk)</t>
        </is>
      </c>
      <c r="T85" s="2" t="inlineStr">
        <is>
          <t>Ντονέτσκ</t>
        </is>
      </c>
      <c r="U85" s="2" t="inlineStr">
        <is>
          <t>3</t>
        </is>
      </c>
      <c r="V85" s="2" t="inlineStr">
        <is>
          <t/>
        </is>
      </c>
      <c r="W85" t="inlineStr">
        <is>
          <t/>
        </is>
      </c>
      <c r="X85" s="2" t="inlineStr">
        <is>
          <t>Donetsk</t>
        </is>
      </c>
      <c r="Y85" s="2" t="inlineStr">
        <is>
          <t>3</t>
        </is>
      </c>
      <c r="Z85" s="2" t="inlineStr">
        <is>
          <t/>
        </is>
      </c>
      <c r="AA85" t="inlineStr">
        <is>
          <t>city in southeastern Ukraine, capital of Donetsk oblast (Donetsk region)</t>
        </is>
      </c>
      <c r="AB85" s="2" t="inlineStr">
        <is>
          <t>Donetsk</t>
        </is>
      </c>
      <c r="AC85" s="2" t="inlineStr">
        <is>
          <t>3</t>
        </is>
      </c>
      <c r="AD85" s="2" t="inlineStr">
        <is>
          <t/>
        </is>
      </c>
      <c r="AE85" t="inlineStr">
        <is>
          <t>Ciudad del este de &lt;a href="https://iate.europa.eu/entry/result/861209/es" target="_blank"&gt;Ucrania&lt;/a&gt; y capital de la provincia del mismo nombre.</t>
        </is>
      </c>
      <c r="AF85" s="2" t="inlineStr">
        <is>
          <t>Donetsk</t>
        </is>
      </c>
      <c r="AG85" s="2" t="inlineStr">
        <is>
          <t>3</t>
        </is>
      </c>
      <c r="AH85" s="2" t="inlineStr">
        <is>
          <t/>
        </is>
      </c>
      <c r="AI85" t="inlineStr">
        <is>
          <t>oblastilinn Ukraina idaosas Donbassis</t>
        </is>
      </c>
      <c r="AJ85" s="2" t="inlineStr">
        <is>
          <t>Donetsk</t>
        </is>
      </c>
      <c r="AK85" s="2" t="inlineStr">
        <is>
          <t>3</t>
        </is>
      </c>
      <c r="AL85" s="2" t="inlineStr">
        <is>
          <t/>
        </is>
      </c>
      <c r="AM85" t="inlineStr">
        <is>
          <t>kaupunki ja hallinnollinen alue Itä-Ukrainassa</t>
        </is>
      </c>
      <c r="AN85" s="2" t="inlineStr">
        <is>
          <t>Donetsk</t>
        </is>
      </c>
      <c r="AO85" s="2" t="inlineStr">
        <is>
          <t>3</t>
        </is>
      </c>
      <c r="AP85" s="2" t="inlineStr">
        <is>
          <t/>
        </is>
      </c>
      <c r="AQ85" t="inlineStr">
        <is>
          <t>capitale du grand bassin houiller du Donbass et première ville industrielle d'Ukraine, 
&lt;b&gt;Donetsk&lt;/b&gt; est la capitale administrative de l'oblast du même nom</t>
        </is>
      </c>
      <c r="AR85" s="2" t="inlineStr">
        <is>
          <t>Donetsk</t>
        </is>
      </c>
      <c r="AS85" s="2" t="inlineStr">
        <is>
          <t>3</t>
        </is>
      </c>
      <c r="AT85" s="2" t="inlineStr">
        <is>
          <t/>
        </is>
      </c>
      <c r="AU85" t="inlineStr">
        <is>
          <t>in oirdheisceart na hÚcráine, príomhchathair riaracháin Oblast Donetsk agus an chathair is mó i réigiún tionsclaíochta imchuach Donets</t>
        </is>
      </c>
      <c r="AV85" s="2" t="inlineStr">
        <is>
          <t>Doneck</t>
        </is>
      </c>
      <c r="AW85" s="2" t="inlineStr">
        <is>
          <t>3</t>
        </is>
      </c>
      <c r="AX85" s="2" t="inlineStr">
        <is>
          <t/>
        </is>
      </c>
      <c r="AY85" t="inlineStr">
        <is>
          <t>grad u istočnoj Ukrajini</t>
        </is>
      </c>
      <c r="AZ85" s="2" t="inlineStr">
        <is>
          <t>Donyeck|
Doneck</t>
        </is>
      </c>
      <c r="BA85" s="2" t="inlineStr">
        <is>
          <t>4|
4</t>
        </is>
      </c>
      <c r="BB85" s="2" t="inlineStr">
        <is>
          <t xml:space="preserve">|
</t>
        </is>
      </c>
      <c r="BC85" t="inlineStr">
        <is>
          <t>Város Ukrajna keleti részében, a Donecki terület közigazgatási központja, Ukrajna ötödik legnagyobb városa.</t>
        </is>
      </c>
      <c r="BD85" s="2" t="inlineStr">
        <is>
          <t>Donetsk</t>
        </is>
      </c>
      <c r="BE85" s="2" t="inlineStr">
        <is>
          <t>3</t>
        </is>
      </c>
      <c r="BF85" s="2" t="inlineStr">
        <is>
          <t/>
        </is>
      </c>
      <c r="BG85" t="inlineStr">
        <is>
          <t>città dell'Ucraina orientale che, il 7 aprile 2014, ha dichiarato la propria indipendenza dallo stato centrale e si è autoproclamata repubblica autonoma</t>
        </is>
      </c>
      <c r="BH85" s="2" t="inlineStr">
        <is>
          <t>Doneckas</t>
        </is>
      </c>
      <c r="BI85" s="2" t="inlineStr">
        <is>
          <t>3</t>
        </is>
      </c>
      <c r="BJ85" s="2" t="inlineStr">
        <is>
          <t/>
        </is>
      </c>
      <c r="BK85" t="inlineStr">
        <is>
          <t>miestas Rytų Ukrainoje, Donecko srities administracinis centras</t>
        </is>
      </c>
      <c r="BL85" s="2" t="inlineStr">
        <is>
          <t>Donecka</t>
        </is>
      </c>
      <c r="BM85" s="2" t="inlineStr">
        <is>
          <t>3</t>
        </is>
      </c>
      <c r="BN85" s="2" t="inlineStr">
        <is>
          <t/>
        </is>
      </c>
      <c r="BO85" t="inlineStr">
        <is>
          <t/>
        </is>
      </c>
      <c r="BP85" s="2" t="inlineStr">
        <is>
          <t>Donetsk</t>
        </is>
      </c>
      <c r="BQ85" s="2" t="inlineStr">
        <is>
          <t>3</t>
        </is>
      </c>
      <c r="BR85" s="2" t="inlineStr">
        <is>
          <t/>
        </is>
      </c>
      <c r="BS85" t="inlineStr">
        <is>
          <t>belt industrijali fl-Ukrajna qrib ix-xmara Kalmius u ċentru amministrattiv tar-Reġjun ta' Donetsk (Donetsk Oblast)</t>
        </is>
      </c>
      <c r="BT85" s="2" t="inlineStr">
        <is>
          <t>Donetsk</t>
        </is>
      </c>
      <c r="BU85" s="2" t="inlineStr">
        <is>
          <t>2</t>
        </is>
      </c>
      <c r="BV85" s="2" t="inlineStr">
        <is>
          <t/>
        </is>
      </c>
      <c r="BW85" t="inlineStr">
        <is>
          <t>stad in het oosten van Oekraïne, op vier na de grootste stad van het land, hoofdstad van de oblast Donetsk</t>
        </is>
      </c>
      <c r="BX85" s="2" t="inlineStr">
        <is>
          <t>Donieck</t>
        </is>
      </c>
      <c r="BY85" s="2" t="inlineStr">
        <is>
          <t>3</t>
        </is>
      </c>
      <c r="BZ85" s="2" t="inlineStr">
        <is>
          <t/>
        </is>
      </c>
      <c r="CA85" t="inlineStr">
        <is>
          <t>miasto na Ukrainie, w Donieckim Zagłębiu Węglowym [ &lt;a href="/entry/result/3557147/all" id="ENTRY_TO_ENTRY_CONVERTER" target="_blank"&gt;IATE:3557147&lt;/a&gt; ], ośrodek administracyjny obwodu donieckiego</t>
        </is>
      </c>
      <c r="CB85" s="2" t="inlineStr">
        <is>
          <t>Donetsk</t>
        </is>
      </c>
      <c r="CC85" s="2" t="inlineStr">
        <is>
          <t>3</t>
        </is>
      </c>
      <c r="CD85" s="2" t="inlineStr">
        <is>
          <t/>
        </is>
      </c>
      <c r="CE85" t="inlineStr">
        <is>
          <t>Principal cidade da região de &lt;a href="https://iate.europa.eu/entry/result/3557147/pt" target="_blank"&gt;Donbass&lt;/a&gt; (leste da Ucrânia), centro administrativo da província (&lt;i&gt;oblast&lt;/i&gt;) de Donetsk e, desde 2014, capital da autoproclamada &lt;a href="https://iate.europa.eu/entry/result/3627104/pt" target="_blank"&gt;República Popular de Donetsk&lt;/a&gt;.</t>
        </is>
      </c>
      <c r="CF85" s="2" t="inlineStr">
        <is>
          <t>Donețk</t>
        </is>
      </c>
      <c r="CG85" s="2" t="inlineStr">
        <is>
          <t>3</t>
        </is>
      </c>
      <c r="CH85" s="2" t="inlineStr">
        <is>
          <t/>
        </is>
      </c>
      <c r="CI85" t="inlineStr">
        <is>
          <t>oraș în estul Ucrainei</t>
        </is>
      </c>
      <c r="CJ85" s="2" t="inlineStr">
        <is>
          <t>Doneck</t>
        </is>
      </c>
      <c r="CK85" s="2" t="inlineStr">
        <is>
          <t>3</t>
        </is>
      </c>
      <c r="CL85" s="2" t="inlineStr">
        <is>
          <t/>
        </is>
      </c>
      <c r="CM85" t="inlineStr">
        <is>
          <t>priemyselné mesto na východe Ukrajiny, ktoré je administratívnym centrom Doneckej oblasti</t>
        </is>
      </c>
      <c r="CN85" s="2" t="inlineStr">
        <is>
          <t>Doneck</t>
        </is>
      </c>
      <c r="CO85" s="2" t="inlineStr">
        <is>
          <t>3</t>
        </is>
      </c>
      <c r="CP85" s="2" t="inlineStr">
        <is>
          <t/>
        </is>
      </c>
      <c r="CQ85" t="inlineStr">
        <is>
          <t>&lt;i&gt;de iure&lt;/i&gt; glavno mesto Donecke oblasti v Ukrajini</t>
        </is>
      </c>
      <c r="CR85" s="2" t="inlineStr">
        <is>
          <t>Donetsk</t>
        </is>
      </c>
      <c r="CS85" s="2" t="inlineStr">
        <is>
          <t>3</t>
        </is>
      </c>
      <c r="CT85" s="2" t="inlineStr">
        <is>
          <t/>
        </is>
      </c>
      <c r="CU85" t="inlineStr">
        <is>
          <t>Län (oblast) och stad i östra Ukraina.</t>
        </is>
      </c>
    </row>
    <row r="86">
      <c r="A86" s="1" t="str">
        <f>HYPERLINK("https://iate.europa.eu/entry/result/798268/all", "798268")</f>
        <v>798268</v>
      </c>
      <c r="B86" t="inlineStr">
        <is>
          <t>FINANCE</t>
        </is>
      </c>
      <c r="C86" t="inlineStr">
        <is>
          <t>FINANCE|free movement of capital|financial market|securities</t>
        </is>
      </c>
      <c r="D86" s="2" t="inlineStr">
        <is>
          <t>прехвърлима ценна книга</t>
        </is>
      </c>
      <c r="E86" s="2" t="inlineStr">
        <is>
          <t>3</t>
        </is>
      </c>
      <c r="F86" s="2" t="inlineStr">
        <is>
          <t/>
        </is>
      </c>
      <c r="G86" t="inlineStr">
        <is>
          <t>ценна книга от класовете ценни книжа, които могат да се търгуват на капиталовия пазар, с изключение на платежни инструменти като: а) акции в дружества и други ценни книжа, еквивалентни на акции в дружества, съдружия или други субекти, както и депозитарни разписки във връзка с акции; б) облигации или други форми на секюритизиран дълг, включително депозитарни разписки във връзка с тези ценни книжа; в) всякакви други ценни книжа, които дават правото на придобиване или продажба на такива прехвърлими ценни книжа или водещи до паричен сетълмент, определен въз основа на прехвърлими ценни книжа, валути, лихвени проценти или доходност, стоки или други индекси или мерки</t>
        </is>
      </c>
      <c r="H86" s="2" t="inlineStr">
        <is>
          <t>převoditelný cenný papír</t>
        </is>
      </c>
      <c r="I86" s="2" t="inlineStr">
        <is>
          <t>3</t>
        </is>
      </c>
      <c r="J86" s="2" t="inlineStr">
        <is>
          <t/>
        </is>
      </c>
      <c r="K86" t="inlineStr">
        <is>
          <t>druh cenných papírů, který je obchodovatelný na kapitálovém trhu, s výjimkou platebních nástrojů, jako například: | a) | akcie společností a další cenné papíry rovnocenné akciím společností, podílům v osobních společnostech či jiných subjektech, včetně cenných papírů nahrazujících akcie; | b) | dluhopisy a jiné formy dluhových cenných papírů, včetně cenných papírů nahrazujících tyto cenné papíry; | c) | všechny ostatní cenné papíry, se kterými je spojeno právo nabývat nebo prodávat takové převoditelné cenné papíry nebo ze kterých vyplývá právo na vypořádání v penězích, jež se určuje odkazem na převoditelné cenné papíry, měny, úrokové sazby nebo výnosy, komodity nebo jiné indexy či míry</t>
        </is>
      </c>
      <c r="L86" s="2" t="inlineStr">
        <is>
          <t>værdipapir</t>
        </is>
      </c>
      <c r="M86" s="2" t="inlineStr">
        <is>
          <t>3</t>
        </is>
      </c>
      <c r="N86" s="2" t="inlineStr">
        <is>
          <t/>
        </is>
      </c>
      <c r="O86" t="inlineStr">
        <is>
          <t>kategori af værdipapir, der kan omsættes på kapitalmarkedet (bortset fra betalingsinstrumenter), som f.eks.: 
&lt;br&gt;a) aktier i selskaber og andre værdipapirer, der kan sidestilles med aktier i selskaber, partnerskaber og andre foretagender, samt depotbeviser vedrørende aktier 
&lt;br&gt;b) obligationer eller andre gældsinstrumenter, herunder depotbeviser vedrørende sådanne værdipapirer 
&lt;br&gt;c) alle andre værdipapirer, hvormed ovennævnte værdipapirer kan erhverves eller sælges, eller som afregnes kontant med et beløb, hvis størrelse fastsættes med værdipapirer, valutaer, rentesatser eller afkast, råvareindeks samt andre indeks og mål som reference</t>
        </is>
      </c>
      <c r="P86" s="2" t="inlineStr">
        <is>
          <t>übertragbares Wertpapier</t>
        </is>
      </c>
      <c r="Q86" s="2" t="inlineStr">
        <is>
          <t>3</t>
        </is>
      </c>
      <c r="R86" s="2" t="inlineStr">
        <is>
          <t/>
        </is>
      </c>
      <c r="S86" t="inlineStr">
        <is>
          <t>Kategorie von Wertpapieren, die auf dem Kapitalmarkt gehandelt werden können, mit Ausnahme von Zahlungsinstrumenten, wie a) Aktien und andere, Aktien oder Anteilen an Gesellschaften, Personengesellschaften oder anderen Rechtspersönlichkeiten gleichzustellende Wertpapiere sowie Aktienzertifikate; b) Schuldverschreibungen oder andere verbriefte Schuldtitel, einschließlich Zertifikaten (Hinterlegungsscheinen) für solche Wertpapiere; c) alle sonstigen Wertpapiere, die zum Kauf oder Verkauf solcher Wertpapiere berechtigen oder zu einer Barzahlung führen, die anhand von übertragbaren Wertpapieren, Währungen, Zinssätzen oder -erträgen, Waren oder anderen Indizes oder Messgrößen bestimmt wird</t>
        </is>
      </c>
      <c r="T86" s="2" t="inlineStr">
        <is>
          <t>κινητή αξία</t>
        </is>
      </c>
      <c r="U86" s="2" t="inlineStr">
        <is>
          <t>3</t>
        </is>
      </c>
      <c r="V86" s="2" t="inlineStr">
        <is>
          <t/>
        </is>
      </c>
      <c r="W86" t="inlineStr">
        <is>
          <t/>
        </is>
      </c>
      <c r="X86" s="2" t="inlineStr">
        <is>
          <t>transferable security|
transferable securities</t>
        </is>
      </c>
      <c r="Y86" s="2" t="inlineStr">
        <is>
          <t>3|
3</t>
        </is>
      </c>
      <c r="Z86" s="2" t="inlineStr">
        <is>
          <t xml:space="preserve">|
</t>
        </is>
      </c>
      <c r="AA86" t="inlineStr">
        <is>
          <t>class of security, including in the form of crypto-assets, which is negotiable on the capital market, with the exception of instruments of payment, such as: &lt;div&gt;(a) shares in companies and other securities equivalent to shares in companies, partnerships or other entities, and depositary receipts in respect of shares; &lt;/div&gt;&lt;div&gt;(b) bonds or other forms of securitised debt, including depositary receipts in respect of such securities; &lt;/div&gt;&lt;div&gt;(c) any other securities giving the right to acquire or sell any such transferable securities or giving rise to a cash settlement determined by reference to transferable securities, currencies, interest rates or yields, commodities or other indices or measures&lt;/div&gt;</t>
        </is>
      </c>
      <c r="AB86" s="2" t="inlineStr">
        <is>
          <t>valor negociable</t>
        </is>
      </c>
      <c r="AC86" s="2" t="inlineStr">
        <is>
          <t>3</t>
        </is>
      </c>
      <c r="AD86" s="2" t="inlineStr">
        <is>
          <t/>
        </is>
      </c>
      <c r="AE86" t="inlineStr">
        <is>
          <t>Instrumento financiero que 
&lt;p&gt;- forma parte de una emisión, efectuada por personas o entidades, públicas o privadas&lt;/p&gt; 
&lt;p&gt;- representa un derecho, que puede consistir bien una cuota de capital (p. ej., la acción) o bien una parte de un crédito (p. ej., la obligación)&lt;/p&gt; 
&lt;p&gt;- y es susceptible de tráfico generalizado e impersonal en un mercado de índole financiera.&lt;/p&gt;</t>
        </is>
      </c>
      <c r="AF86" s="2" t="inlineStr">
        <is>
          <t>vabalt võõrandatav väärtpaber</t>
        </is>
      </c>
      <c r="AG86" s="2" t="inlineStr">
        <is>
          <t>2</t>
        </is>
      </c>
      <c r="AH86" s="2" t="inlineStr">
        <is>
          <t/>
        </is>
      </c>
      <c r="AI86" t="inlineStr">
        <is>
          <t>sellist liiki väärtpaber, mis on kapitaliturul kaubeldav, välja arvatud maksevahend, näiteks: 
&lt;div&gt;
 a) äriühingute aktsiad, osad ja muud väärtpaberid, mis on samaväärsed äriühingute, seltsingute või muude üksuste aktsiate või osadega, ning aktsiate hoidmistunnistused; &lt;/div&gt; 
&lt;div&gt;
 b) võlakirjad või muus vormis väärtpaberistatud võlad, sealhulgas selliste väärtpaberite hoidmistunnistused; &lt;/div&gt; 
&lt;div&gt;
 c) muud väärtpaberid, mis annavad õiguse omandada või võõrandada selliseid vabalt võõrandatavaid väärtpabereid või millest tuleneb rahaline arveldus, mille kindlaksmääramise aluseks on vabalt võõrandatavad väärtpaberid, valuutad, intressimäärad või tootlused, kaubad või muud indeksid või näitajad;&lt;/div&gt;</t>
        </is>
      </c>
      <c r="AJ86" s="2" t="inlineStr">
        <is>
          <t>siirtokelpoinen arvopaperi</t>
        </is>
      </c>
      <c r="AK86" s="2" t="inlineStr">
        <is>
          <t>3</t>
        </is>
      </c>
      <c r="AL86" s="2" t="inlineStr">
        <is>
          <t/>
        </is>
      </c>
      <c r="AM86" t="inlineStr">
        <is>
          <t>pääomamarkkinoilla vaihdantakelpoisia arvopaperilajeja</t>
        </is>
      </c>
      <c r="AN86" s="2" t="inlineStr">
        <is>
          <t>valeur mobilière</t>
        </is>
      </c>
      <c r="AO86" s="2" t="inlineStr">
        <is>
          <t>3</t>
        </is>
      </c>
      <c r="AP86" s="2" t="inlineStr">
        <is>
          <t/>
        </is>
      </c>
      <c r="AQ86" t="inlineStr">
        <is>
          <t>catégorie de titres négociable sur le marché des capitaux (à l'exception des instruments de paiement), telle que: 
&lt;br&gt;a) les actions de sociétés et autres titres équivalents à des actions de sociétés, de sociétés de type partnership ou d'autres entités ainsi que les certificats représentatifs d'actions; 
&lt;div&gt;
 b) les obligations et autres titres de créance, y compris les certificats représentatifs de tels titres;&lt;/div&gt;&lt;div&gt;
 c) toute autre valeur donnant le droit d'acquérir ou de vendre de telles valeurs mobilières ou donnant lieu à un règlement en espèces, fixé par référence à des valeurs mobilières, à une monnaie, à un taux d'intérêt ou rendement, aux matières premières ou à d'autres indices ou mesures&lt;/div&gt;</t>
        </is>
      </c>
      <c r="AR86" s="2" t="inlineStr">
        <is>
          <t>urrús inaistrithe</t>
        </is>
      </c>
      <c r="AS86" s="2" t="inlineStr">
        <is>
          <t>3</t>
        </is>
      </c>
      <c r="AT86" s="2" t="inlineStr">
        <is>
          <t/>
        </is>
      </c>
      <c r="AU86" t="inlineStr">
        <is>
          <t/>
        </is>
      </c>
      <c r="AV86" s="2" t="inlineStr">
        <is>
          <t>prenosivi vrijednosni papir</t>
        </is>
      </c>
      <c r="AW86" s="2" t="inlineStr">
        <is>
          <t>3</t>
        </is>
      </c>
      <c r="AX86" s="2" t="inlineStr">
        <is>
          <t/>
        </is>
      </c>
      <c r="AY86" t="inlineStr">
        <is>
          <t>vrsta vrijednosnih papira koji su prenosivi na tržištu kapitala, osim instrumenata plaćanja, kao što su:&lt;div&gt;(a) dionice i drugi vrijednosni papiri istog značaja koji predstavljaju udio u kapitalu ili članskim pravima u društvima ili drugim subjektima, te potvrde o deponiranim dionicama; &lt;/div&gt;&lt;div&gt;(b) obveznice i drugi oblici sekuritiziranog duga, uključujući i potvrde o deponiranim takvim vrijednosnim papirima; &lt;/div&gt;&lt;div&gt;(c) svi ostali vrijednosni papiri koji daju pravo na stjecanje ili prodaju takvih prenosivih vrijednosnih papira ili na temelju kojih se može obavljati plaćanje u novcu koje se utvrđuje na temelju prenosivih vrijednosnih papira, valuta, kamatnih stopa ili prinosa, robe ili drugih indeksa ili mjernih veličina&lt;br&gt;&lt;/div&gt;</t>
        </is>
      </c>
      <c r="AZ86" s="2" t="inlineStr">
        <is>
          <t>átruházható értékpapír</t>
        </is>
      </c>
      <c r="BA86" s="2" t="inlineStr">
        <is>
          <t>4</t>
        </is>
      </c>
      <c r="BB86" s="2" t="inlineStr">
        <is>
          <t/>
        </is>
      </c>
      <c r="BC86" t="inlineStr">
        <is>
          <t>i. részvények és a részvényekkel egyenértékű egyéb értékpapírok ("részvények"); ii. kötvények és egyéb értékpapírrá alakított követelések ("hitelviszonyt megtestesítő értékpapírok"); iii. bármely más átruházható értékpapír, amely jegyzés vagy csere útján ezen átruházható értékpapírok megszerzésére jogosít;</t>
        </is>
      </c>
      <c r="BD86" s="2" t="inlineStr">
        <is>
          <t>valore mobiliare</t>
        </is>
      </c>
      <c r="BE86" s="2" t="inlineStr">
        <is>
          <t>3</t>
        </is>
      </c>
      <c r="BF86" s="2" t="inlineStr">
        <is>
          <t>preferred</t>
        </is>
      </c>
      <c r="BG86" t="inlineStr">
        <is>
          <t>categoria di valori, esclusi gli strumenti di pagamento, che possono essere negoziati nel mercato dei capitali, ad esempio: 
&lt;br&gt;a) azioni di società e altri titoli equivalenti ad azioni di società, di partnership o di altri soggetti e certificati di deposito azionario; 
&lt;br&gt;b) obbligazioni ed altri titoli di credito compresi i certificati di deposito relativi a tali titoli; 
&lt;br&gt;c) qualsiasi altro valore mobiliare che permetta di acquisire o di vendere tali valori mobiliari o che comporti un regolamento a pronti determinato con riferimento a valori mobiliari, valute, tassi di interesse o rendimenti, merci o altri indici o misure</t>
        </is>
      </c>
      <c r="BH86" s="2" t="inlineStr">
        <is>
          <t>perleidžiamasis vertybinis popierius</t>
        </is>
      </c>
      <c r="BI86" s="2" t="inlineStr">
        <is>
          <t>4</t>
        </is>
      </c>
      <c r="BJ86" s="2" t="inlineStr">
        <is>
          <t/>
        </is>
      </c>
      <c r="BK86" t="inlineStr">
        <is>
          <t>kapitalo rinkoje galintys cirkuliuoti vertybiniai popieriai (išskyrus mokėjimo priemones), įskaitant, bet neapsiribojant šiais vertybiniais popieriais: 
&lt;br&gt;1) bendrovių akcijos ir kiti vertybiniai popieriai, lygiaverčiai bendrovių, partnerystės pagrindu veikiančių bendrijų ir kitų subjektų akcijoms, taip pat depozitoriumo pakvitavimai dėl akcijų; 
&lt;br&gt;2) obligacijos ir kitų formų ne nuosavybės vertybiniai popieriai, įskaitant depozitoriumo pakvitavimus dėl ne nuosavybės vertybinių popierių; 
&lt;br&gt;3) kiti vertybiniai popieriai, suteikiantys teisę įsigyti ar perleisti perleidžiamuosius vertybinius popierius arba lemiantys piniginius atsiskaitymus, nustatomus atsižvelgiant į perleidžiamuosius vertybinius popierius, valiutas, palūkanų normas, pajamingumą, biržos prekes arba kitus indeksus ar priemones</t>
        </is>
      </c>
      <c r="BL86" s="2" t="inlineStr">
        <is>
          <t>pārvedams vērtspapīrs</t>
        </is>
      </c>
      <c r="BM86" s="2" t="inlineStr">
        <is>
          <t>3</t>
        </is>
      </c>
      <c r="BN86" s="2" t="inlineStr">
        <is>
          <t/>
        </is>
      </c>
      <c r="BO86" t="inlineStr">
        <is>
          <t>tādas vērtspapīru kategorijas, kas ir tirgojamas kapitāla tirgū, izņemot maksāšanas līdzekļus, piemēram: 
&lt;div&gt;
 a) uzņēmumu akcijas un citi vērtspapīri, kas ir līdzvērtīgi uzņēmumu, personālsabiedrību vai citu vienību akcijām, un depozitārie sertifikāti attiecībā uz akcijām; &lt;/div&gt; 
&lt;div&gt;
 b) obligācijas vai cita veida parāda vērtspapīri, tostarp depozitārie sertifikāti attiecībā uz šādiem vērtspapīriem;&lt;/div&gt; 
&lt;div&gt;
 c) jebkādi citi vērtspapīri, kas dod tiesības iegādāties vai pārdot šādus pārvedamus vērtspapīrus vai paredz norēķinu naudā, ko nosaka, atsaucoties uz pārvedamiem vērtspapīriem, valūtām, procentu likmēm vai ienesīgumu, precēm vai citiem rādītājiem&lt;/div&gt;</t>
        </is>
      </c>
      <c r="BP86" s="2" t="inlineStr">
        <is>
          <t>titolu trasferibbli</t>
        </is>
      </c>
      <c r="BQ86" s="2" t="inlineStr">
        <is>
          <t>3</t>
        </is>
      </c>
      <c r="BR86" s="2" t="inlineStr">
        <is>
          <t/>
        </is>
      </c>
      <c r="BS86" t="inlineStr">
        <is>
          <t>dawk il-klassijiet ta’ titoli li huma negozjabbli fis-suq kapitali, bl-eċċezzjoni tal-istrumenti ta’ ħlas, bħal: 
&lt;br&gt;(a) ishma f’kumpaniji u titoli oħra ekwivalenti għal ishma f’kumpaniji, sħubijiet jew entitajiet oħra, u l-irċevuti ta’ depożiti fir-rigward ta’ ishma; 
&lt;br&gt;(b) bonds jew forom oħra ta’ dejn titolizzat, inklużi l-irċevuti ta’ depożiti fir-rigward ta’ tali titoli; 
&lt;br&gt;(c) kull titolu ieħor li jagħti d-dritt għax-xiri jew bejgħ ta’ kwalunkwe tali titolu trasferibbli jew li jwassal għal saldu fi flus determinat minn referenza għal titoli trasferibbli, muniti, rati tal-imgħax jew renditi, komoditajiet jew indiċi jew miżuri oħra</t>
        </is>
      </c>
      <c r="BT86" s="2" t="inlineStr">
        <is>
          <t>effect</t>
        </is>
      </c>
      <c r="BU86" s="2" t="inlineStr">
        <is>
          <t>3</t>
        </is>
      </c>
      <c r="BV86" s="2" t="inlineStr">
        <is>
          <t/>
        </is>
      </c>
      <c r="BW86" t="inlineStr">
        <is>
          <t>alle categorieën op de kapitaalmarkt verhandelbare waardepapieren, betaalinstrumenten uitgezonderd, zoals: 
&lt;div&gt;
 a) aandelen in vennootschappen en andere met aandelen in vennootschappen, partnerships of andere entiteiten gelijk te stellen waardepapieren, alsmede aandelencertificaten (depositary receipts); &lt;/div&gt; 
&lt;div&gt;
 b) obligaties en andere schuldinstrumenten, alsmede certificaten (depositary receipts) betreffende dergelijke effecten; &lt;/div&gt; 
&lt;div&gt;
 c) alle andere waardepapieren die het recht verlenen die effecten te verwerven of te verkopen of die aanleiding geven tot een afwikkeling in contanten waarvan het bedrag wordt bepaald op grond van effecten, valuta’s, rentevoeten of rendementen, grondstoffenprijzen of andere indexen of maatstaven&lt;/div&gt;</t>
        </is>
      </c>
      <c r="BX86" s="2" t="inlineStr">
        <is>
          <t>zbywalne papiery wartościowe</t>
        </is>
      </c>
      <c r="BY86" s="2" t="inlineStr">
        <is>
          <t>3</t>
        </is>
      </c>
      <c r="BZ86" s="2" t="inlineStr">
        <is>
          <t/>
        </is>
      </c>
      <c r="CA86" t="inlineStr">
        <is>
          <t>rodzaje papierów wartościowych, które podlegają zbyciu na rynku kapitałowym, z wyjątkiem instrumentów płatniczych, takich jak: 
&lt;br&gt;a) akcje w spółkach oraz innego rodzaju papiery wartościowe ekwiwalentne do akcji w spółkach, spółkach osobowych lub innych podmiotach, a także wpływy gotówkowe depozytariuszy w odniesieniu do akcji; 
&lt;br&gt;b) akcji i innych form zadłużenia w papierach wartościowych, w tym wpływy gotówkowe depozytariuszy w odniesieniu do takich papierów wartościowych; 
&lt;br&gt;c) dowolnego rodzaju inne papiery wartościowe dające prawo nabywania lub zbywania, takie jak zbywalne papiery wartościowe albo powodujące rozliczanie środków pieniężnych przez odniesienie do zbywalnych papierów wartościowych, dewiz, stóp procentowych lub stóp zwrotu, towarów, albo innego rodzaju indeksów lub aktywów;</t>
        </is>
      </c>
      <c r="CB86" s="2" t="inlineStr">
        <is>
          <t>valor mobiliário</t>
        </is>
      </c>
      <c r="CC86" s="2" t="inlineStr">
        <is>
          <t>3</t>
        </is>
      </c>
      <c r="CD86" s="2" t="inlineStr">
        <is>
          <t/>
        </is>
      </c>
      <c r="CE86" t="inlineStr">
        <is>
          <t>Categorias de valores negociáveis no mercado de capitais, com exceção dos meios de pagamento, como por exemplo:&lt;br&gt;a) Ações de sociedades e outros valores equivalentes a ações de sociedades, de sociedades de responsabilidade ilimitada (partnership) ou de outras entidades, bem como certificados de depósito de ações;&lt;br&gt;b) Obrigações ou outras formas de dívida titularizada, incluindo certificados de depósito desses títulos;&lt;br&gt;c) Quaisquer outros valores que confiram o direito à compra ou venda desses valores mobiliários ou que deem origem a uma liquidação em dinheiro, determinada por referência a valores mobiliários, divisas, taxas de juro ou de rendimento, mercadorias ou outros índices ou indicadores.</t>
        </is>
      </c>
      <c r="CF86" s="2" t="inlineStr">
        <is>
          <t>valoare mobiliară</t>
        </is>
      </c>
      <c r="CG86" s="2" t="inlineStr">
        <is>
          <t>3</t>
        </is>
      </c>
      <c r="CH86" s="2" t="inlineStr">
        <is>
          <t/>
        </is>
      </c>
      <c r="CI86" t="inlineStr">
        <is>
          <t>clasă de titluri de valoare care pot fi negociate pe piața de capital, cu excepția instrumentelor de plată, ca, de exemplu:&lt;div&gt;(a) acțiunile deținute la societăți și alte titluri de valoare echivalente acțiunilor deținute la societăți, la societăți de tip parteneriat sau la alte entități, precum și certificatele de depozit pentru acțiuni; &lt;/div&gt;&lt;div&gt;(b) obligațiunile și alte titluri de creanță securitizate, inclusiv certificatele de depozit pentru astfel de titluri; &lt;/div&gt;&lt;div&gt;(c) orice alte titluri de valoare care conferă dreptul de a cumpăra sau de a vinde asemenea valori mobiliare sau care conduc la o decontare în numerar, stabilită în raport cu valori mobiliare, monede, rate ale dobânzii sau rentabilității, mărfuri sau alți indici ori unități de măsură&lt;/div&gt;</t>
        </is>
      </c>
      <c r="CJ86" s="2" t="inlineStr">
        <is>
          <t>prevoditeľný cenný papier</t>
        </is>
      </c>
      <c r="CK86" s="2" t="inlineStr">
        <is>
          <t>3</t>
        </is>
      </c>
      <c r="CL86" s="2" t="inlineStr">
        <is>
          <t/>
        </is>
      </c>
      <c r="CM86" t="inlineStr">
        <is>
          <t>triedy cenných papierov, ktoré sú obchodovateľné na kapitálovom trhu, s výnimkou platobných nástrojov</t>
        </is>
      </c>
      <c r="CN86" s="2" t="inlineStr">
        <is>
          <t>prenosljivi vrednostni papir</t>
        </is>
      </c>
      <c r="CO86" s="2" t="inlineStr">
        <is>
          <t>4</t>
        </is>
      </c>
      <c r="CP86" s="2" t="inlineStr">
        <is>
          <t/>
        </is>
      </c>
      <c r="CQ86" t="inlineStr">
        <is>
          <t>razredi 
&lt;b&gt;vrednostnih papirjev&lt;/b&gt; [ &lt;a href="/entry/result/754316/all" id="ENTRY_TO_ENTRY_CONVERTER" target="_blank"&gt;IATE:754316&lt;/a&gt; ], ki se lahko tržijo na trgu kapitala (razen plačilnih instrumentov), kot so: 
&lt;div&gt;
 a) delnice družb in drugi vrednostni papirji, enakovredni delnicam v podjetjih, partnerskih podjetjih ali drugih subjektih, ter potrdila o lastništvu v zvezi z delnicami;&lt;/div&gt; 
&lt;div&gt;
 b) obveznice in druge oblike listinjenega dolga, vključno s potrdili o lastništvu v zvezi s takimi vrednostnimi papirji;&lt;/div&gt; 
&lt;div&gt;
 c) vsi drugi vrednostni papirji, ki dajejo pravico do pridobitve ali prodaje kakršnega koli takega prenosljivega vrednostnega papirja ali ki privedejo do denarnega plačila, določeni glede na prenosljive vrednostne papirje, valute, obrestne mere ali donose, blago ali druge indekse ali ukrepe &lt;/div&gt;</t>
        </is>
      </c>
      <c r="CR86" s="2" t="inlineStr">
        <is>
          <t>överlåtbart värdepapper</t>
        </is>
      </c>
      <c r="CS86" s="2" t="inlineStr">
        <is>
          <t>3</t>
        </is>
      </c>
      <c r="CT86" s="2" t="inlineStr">
        <is>
          <t/>
        </is>
      </c>
      <c r="CU86" t="inlineStr">
        <is>
          <t>värdepapper, utom betalningsmedel, som kan bli föremål för handel på kapitalmarknaden</t>
        </is>
      </c>
    </row>
    <row r="87">
      <c r="A87" s="1" t="str">
        <f>HYPERLINK("https://iate.europa.eu/entry/result/1085548/all", "1085548")</f>
        <v>1085548</v>
      </c>
      <c r="B87" t="inlineStr">
        <is>
          <t>POLITICS;INTERNATIONAL RELATIONS</t>
        </is>
      </c>
      <c r="C87" t="inlineStr">
        <is>
          <t>POLITICS|politics and public safety|public safety;INTERNATIONAL RELATIONS|cooperation policy|humanitarian aid</t>
        </is>
      </c>
      <c r="D87" s="2" t="inlineStr">
        <is>
          <t>подслон</t>
        </is>
      </c>
      <c r="E87" s="2" t="inlineStr">
        <is>
          <t>3</t>
        </is>
      </c>
      <c r="F87" s="2" t="inlineStr">
        <is>
          <t/>
        </is>
      </c>
      <c r="G87" t="inlineStr">
        <is>
          <t>структура или място, осигуряващо закрила от околната среда, от опасност или нападение, по-специално служеща за убежище на хора в спешна ситуация</t>
        </is>
      </c>
      <c r="H87" s="2" t="inlineStr">
        <is>
          <t>kryt|
úkryt|
útočiště|
přístřeší</t>
        </is>
      </c>
      <c r="I87" s="2" t="inlineStr">
        <is>
          <t>3|
3|
3|
3</t>
        </is>
      </c>
      <c r="J87" s="2" t="inlineStr">
        <is>
          <t xml:space="preserve">|
|
|
</t>
        </is>
      </c>
      <c r="K87" t="inlineStr">
        <is>
          <t>místo sloužící ke skrytí a k ochraně, například před leteckým útokem</t>
        </is>
      </c>
      <c r="L87" s="2" t="inlineStr">
        <is>
          <t>tilflugtssted|
ly</t>
        </is>
      </c>
      <c r="M87" s="2" t="inlineStr">
        <is>
          <t>3|
3</t>
        </is>
      </c>
      <c r="N87" s="2" t="inlineStr">
        <is>
          <t xml:space="preserve">|
</t>
        </is>
      </c>
      <c r="O87" t="inlineStr">
        <is>
          <t>dækning for eller beskyttelse mod ubehageligt vejr eller faretruende fænomener samt sted,der yder en sådan dækning eller beskyttelse</t>
        </is>
      </c>
      <c r="P87" s="2" t="inlineStr">
        <is>
          <t>Schutzbau|
Schutzraum</t>
        </is>
      </c>
      <c r="Q87" s="2" t="inlineStr">
        <is>
          <t>3|
3</t>
        </is>
      </c>
      <c r="R87" s="2" t="inlineStr">
        <is>
          <t xml:space="preserve">|
</t>
        </is>
      </c>
      <c r="S87" t="inlineStr">
        <is>
          <t>Raum, der im Falle eines bewaffneten Konflikts eine sichere Unterbringung der Bevölkerung gewährleisten soll und bei Katastrophen und in Notlagen als Notunterkunft genutzt werden kann</t>
        </is>
      </c>
      <c r="T87" s="2" t="inlineStr">
        <is>
          <t>κατάλυμα|
καταφύγιο</t>
        </is>
      </c>
      <c r="U87" s="2" t="inlineStr">
        <is>
          <t>3|
3</t>
        </is>
      </c>
      <c r="V87" s="2" t="inlineStr">
        <is>
          <t xml:space="preserve">|
</t>
        </is>
      </c>
      <c r="W87" t="inlineStr">
        <is>
          <t>Απλές εγκαταστάσεις για την παροχή ασύλου ή την προσωρινή στέγαση ατόμων ή ομάδων σε περιπτώσεις έκτακτης ανάγκης</t>
        </is>
      </c>
      <c r="X87" s="2" t="inlineStr">
        <is>
          <t>shelter</t>
        </is>
      </c>
      <c r="Y87" s="2" t="inlineStr">
        <is>
          <t>3</t>
        </is>
      </c>
      <c r="Z87" s="2" t="inlineStr">
        <is>
          <t/>
        </is>
      </c>
      <c r="AA87" t="inlineStr">
        <is>
          <t>structure or facilities affording protection from the elements, or from danger or attack, in particular serving as a place of refuge for individuals in an emergency situation</t>
        </is>
      </c>
      <c r="AB87" s="2" t="inlineStr">
        <is>
          <t>refugio</t>
        </is>
      </c>
      <c r="AC87" s="2" t="inlineStr">
        <is>
          <t>3</t>
        </is>
      </c>
      <c r="AD87" s="2" t="inlineStr">
        <is>
          <t/>
        </is>
      </c>
      <c r="AE87" t="inlineStr">
        <is>
          <t>Estructura o instalación destinada a alojar a individuos o grupos en situaciones de emergencia.</t>
        </is>
      </c>
      <c r="AF87" s="2" t="inlineStr">
        <is>
          <t>varjupaik</t>
        </is>
      </c>
      <c r="AG87" s="2" t="inlineStr">
        <is>
          <t>3</t>
        </is>
      </c>
      <c r="AH87" s="2" t="inlineStr">
        <is>
          <t/>
        </is>
      </c>
      <c r="AI87" t="inlineStr">
        <is>
          <t>isikutele ajutist ööpäevast abi ja tuge ning kaitset pakkuv asutus</t>
        </is>
      </c>
      <c r="AJ87" s="2" t="inlineStr">
        <is>
          <t>suojapaikka|
väestönsuoja|
suojatila</t>
        </is>
      </c>
      <c r="AK87" s="2" t="inlineStr">
        <is>
          <t>3|
3|
3</t>
        </is>
      </c>
      <c r="AL87" s="2" t="inlineStr">
        <is>
          <t xml:space="preserve">|
|
</t>
        </is>
      </c>
      <c r="AM87" t="inlineStr">
        <is>
          <t/>
        </is>
      </c>
      <c r="AN87" s="2" t="inlineStr">
        <is>
          <t>refuge|
abri|
hébergement</t>
        </is>
      </c>
      <c r="AO87" s="2" t="inlineStr">
        <is>
          <t>3|
3|
2</t>
        </is>
      </c>
      <c r="AP87" s="2" t="inlineStr">
        <is>
          <t xml:space="preserve">|
|
</t>
        </is>
      </c>
      <c r="AQ87" t="inlineStr">
        <is>
          <t>lieu ou installation qui permet à une personne poursuivie ou menacée par un danger (guerre, conflit, intempéries) de se mettre à l'abri</t>
        </is>
      </c>
      <c r="AR87" s="2" t="inlineStr">
        <is>
          <t>dídean</t>
        </is>
      </c>
      <c r="AS87" s="2" t="inlineStr">
        <is>
          <t>3</t>
        </is>
      </c>
      <c r="AT87" s="2" t="inlineStr">
        <is>
          <t/>
        </is>
      </c>
      <c r="AU87" t="inlineStr">
        <is>
          <t>áit foscaidh nó fothana; cosaint</t>
        </is>
      </c>
      <c r="AV87" s="2" t="inlineStr">
        <is>
          <t>sklonište|
utočište</t>
        </is>
      </c>
      <c r="AW87" s="2" t="inlineStr">
        <is>
          <t>3|
3</t>
        </is>
      </c>
      <c r="AX87" s="2" t="inlineStr">
        <is>
          <t xml:space="preserve">|
</t>
        </is>
      </c>
      <c r="AY87" t="inlineStr">
        <is>
          <t/>
        </is>
      </c>
      <c r="AZ87" s="2" t="inlineStr">
        <is>
          <t>menedékhely|
óvóhely</t>
        </is>
      </c>
      <c r="BA87" s="2" t="inlineStr">
        <is>
          <t>3|
3</t>
        </is>
      </c>
      <c r="BB87" s="2" t="inlineStr">
        <is>
          <t xml:space="preserve">|
</t>
        </is>
      </c>
      <c r="BC87" t="inlineStr">
        <is>
          <t>olyan struktúra vagy létesítmény, amely védelmet nyújt a természeti
elemekkel, valamilyen veszéllyel vagy támadással szemben, és különösen arra
szolgál, hogy az emberek vészhelyzetben védelmet találjanak</t>
        </is>
      </c>
      <c r="BD87" s="2" t="inlineStr">
        <is>
          <t>rifugio|
riparo|
ricovero</t>
        </is>
      </c>
      <c r="BE87" s="2" t="inlineStr">
        <is>
          <t>3|
3|
2</t>
        </is>
      </c>
      <c r="BF87" s="2" t="inlineStr">
        <is>
          <t>|
|
admitted</t>
        </is>
      </c>
      <c r="BG87" t="inlineStr">
        <is>
          <t>riparo costruito e attrezzato in modo da poter proteggere persone, e anche materiali o beni, dalle offese nemiche, o da limitare gli effetti di queste</t>
        </is>
      </c>
      <c r="BH87" s="2" t="inlineStr">
        <is>
          <t>slėptuvė</t>
        </is>
      </c>
      <c r="BI87" s="2" t="inlineStr">
        <is>
          <t>3</t>
        </is>
      </c>
      <c r="BJ87" s="2" t="inlineStr">
        <is>
          <t/>
        </is>
      </c>
      <c r="BK87" t="inlineStr">
        <is>
          <t>specialios paskirties statinys arba įrengta patalpa žmonėms apsaugoti nuo gyvybei ir sveikatai pavojingų veiksnių ekstremaliųjų situacijų ar karo metu</t>
        </is>
      </c>
      <c r="BL87" s="2" t="inlineStr">
        <is>
          <t>patvertne</t>
        </is>
      </c>
      <c r="BM87" s="2" t="inlineStr">
        <is>
          <t>3</t>
        </is>
      </c>
      <c r="BN87" s="2" t="inlineStr">
        <is>
          <t/>
        </is>
      </c>
      <c r="BO87" t="inlineStr">
        <is>
          <t>aizsargbūve (parasti cilvēku) aizsargāšanai no pretinieka apšaudes vai aviācijas, raķešu uzbrukumiem</t>
        </is>
      </c>
      <c r="BP87" s="2" t="inlineStr">
        <is>
          <t>refuġju</t>
        </is>
      </c>
      <c r="BQ87" s="2" t="inlineStr">
        <is>
          <t>3</t>
        </is>
      </c>
      <c r="BR87" s="2" t="inlineStr">
        <is>
          <t/>
        </is>
      </c>
      <c r="BS87" t="inlineStr">
        <is>
          <t>struttura jew faċilitajiet li joffru kenn mill-elementi, jew minn periklu jew attakk, b'mod partikolari bħala refuġju għal individwi f'sitwazzjoni ta' emerġenza</t>
        </is>
      </c>
      <c r="BT87" s="2" t="inlineStr">
        <is>
          <t>schuilplaats|
onderdak|
toevluchtsoord</t>
        </is>
      </c>
      <c r="BU87" s="2" t="inlineStr">
        <is>
          <t>3|
3|
3</t>
        </is>
      </c>
      <c r="BV87" s="2" t="inlineStr">
        <is>
          <t xml:space="preserve">|
|
</t>
        </is>
      </c>
      <c r="BW87" t="inlineStr">
        <is>
          <t>Eenvoudige voorziening voor het (tijdelijk) onderbrengen van personen of groepen in noodsituaties</t>
        </is>
      </c>
      <c r="BX87" s="2" t="inlineStr">
        <is>
          <t>schron</t>
        </is>
      </c>
      <c r="BY87" s="2" t="inlineStr">
        <is>
          <t>3</t>
        </is>
      </c>
      <c r="BZ87" s="2" t="inlineStr">
        <is>
          <t/>
        </is>
      </c>
      <c r="CA87" t="inlineStr">
        <is>
          <t>obiekt stanowiący jeden ze zbiorowych środków ochrony ludności przed działaniem broni masowego rażenia, broni klasycznej, a także niebezpiecznych środków chemicznych</t>
        </is>
      </c>
      <c r="CB87" s="2" t="inlineStr">
        <is>
          <t>abrigo</t>
        </is>
      </c>
      <c r="CC87" s="2" t="inlineStr">
        <is>
          <t>3</t>
        </is>
      </c>
      <c r="CD87" s="2" t="inlineStr">
        <is>
          <t/>
        </is>
      </c>
      <c r="CE87" t="inlineStr">
        <is>
          <t>Instalações simples para refúgio ou para alojamento provisório de indivíduos ou de grupos, em situações de emergência</t>
        </is>
      </c>
      <c r="CF87" t="inlineStr">
        <is>
          <t/>
        </is>
      </c>
      <c r="CG87" t="inlineStr">
        <is>
          <t/>
        </is>
      </c>
      <c r="CH87" t="inlineStr">
        <is>
          <t/>
        </is>
      </c>
      <c r="CI87" t="inlineStr">
        <is>
          <t/>
        </is>
      </c>
      <c r="CJ87" s="2" t="inlineStr">
        <is>
          <t>skrýša|
útočisko|
kryt|
úkryt|
prístrešok</t>
        </is>
      </c>
      <c r="CK87" s="2" t="inlineStr">
        <is>
          <t>3|
3|
3|
3|
3</t>
        </is>
      </c>
      <c r="CL87" s="2" t="inlineStr">
        <is>
          <t xml:space="preserve">|
|
|
|
</t>
        </is>
      </c>
      <c r="CM87" t="inlineStr">
        <is>
          <t>pevná miestnosť, budova, obvykle v podzemí, slúžiaca na ochranu pred bombardovaním alebo pred ohrozením života</t>
        </is>
      </c>
      <c r="CN87" s="2" t="inlineStr">
        <is>
          <t>zatočišče|
zaklonišče</t>
        </is>
      </c>
      <c r="CO87" s="2" t="inlineStr">
        <is>
          <t>3|
3</t>
        </is>
      </c>
      <c r="CP87" s="2" t="inlineStr">
        <is>
          <t xml:space="preserve">|
</t>
        </is>
      </c>
      <c r="CQ87" t="inlineStr">
        <is>
          <t>1. kraj, prostor, kamor se kdo zateče&lt;br&gt;2. kraj, prostor, kjer je kdo zavarovan, zaščiten pred čim</t>
        </is>
      </c>
      <c r="CR87" s="2" t="inlineStr">
        <is>
          <t>tillflyktsort|
tillflykt</t>
        </is>
      </c>
      <c r="CS87" s="2" t="inlineStr">
        <is>
          <t>3|
3</t>
        </is>
      </c>
      <c r="CT87" s="2" t="inlineStr">
        <is>
          <t xml:space="preserve">|
</t>
        </is>
      </c>
      <c r="CU87" t="inlineStr">
        <is>
          <t>skyddad plats som man söker
upp för att undgå någon fara</t>
        </is>
      </c>
    </row>
    <row r="88">
      <c r="A88" s="1" t="str">
        <f>HYPERLINK("https://iate.europa.eu/entry/result/898262/all", "898262")</f>
        <v>898262</v>
      </c>
      <c r="B88" t="inlineStr">
        <is>
          <t>EUROPEAN UNION;SOCIAL QUESTIONS</t>
        </is>
      </c>
      <c r="C88" t="inlineStr">
        <is>
          <t>EUROPEAN UNION|European construction|European Union|area of freedom, security and justice;SOCIAL QUESTIONS|migration|migration|migration policy</t>
        </is>
      </c>
      <c r="D88" s="2" t="inlineStr">
        <is>
          <t>временна закрила</t>
        </is>
      </c>
      <c r="E88" s="2" t="inlineStr">
        <is>
          <t>3</t>
        </is>
      </c>
      <c r="F88" s="2" t="inlineStr">
        <is>
          <t/>
        </is>
      </c>
      <c r="G88" t="inlineStr">
        <is>
          <t>„процедура, която има характер на изключителна мярка. Временната закрила цели, в случай на масово навлизане или заплаха от масово навлизане на разселени лица от трети страни, които не могат да се завърнат в страната по произход, предоставяне на незабавна и временна закрила, особено когато съществува също и опасност системата за убежище да изпадне в невъзможност да разгледа всички искания, без това да доведе до неблагоприятни последици за нейното ефективно функциониране. Тази изключителна мярка се предприема в интерес на горепосочените засегнати лица и на други лица, търсещи закрила“</t>
        </is>
      </c>
      <c r="H88" s="2" t="inlineStr">
        <is>
          <t>dočasná ochrana|
dočasná ochrana vysídlených osob|
mechanismus dočasné ochrany</t>
        </is>
      </c>
      <c r="I88" s="2" t="inlineStr">
        <is>
          <t>3|
3|
3</t>
        </is>
      </c>
      <c r="J88" s="2" t="inlineStr">
        <is>
          <t xml:space="preserve">|
|
</t>
        </is>
      </c>
      <c r="K88" t="inlineStr">
        <is>
          <t>Ochranný institut výjimečné povahy existující vedle mezinárodní ochrany [ &lt;a href="/entry/result/3534182/all" id="ENTRY_TO_ENTRY_CONVERTER" target="_blank"&gt;IATE:3534182&lt;/a&gt; ], jehož smyslem je rychle a účinně reagovat na hromadné přílivy vysídlených osob ze třetích zemí, které se nemohou vrátit do země svého původu.</t>
        </is>
      </c>
      <c r="L88" s="2" t="inlineStr">
        <is>
          <t>midlertidig beskyttelse af fordrevne|
midlertidig beskyttelse</t>
        </is>
      </c>
      <c r="M88" s="2" t="inlineStr">
        <is>
          <t>3|
3</t>
        </is>
      </c>
      <c r="N88" s="2" t="inlineStr">
        <is>
          <t xml:space="preserve">|
</t>
        </is>
      </c>
      <c r="O88" t="inlineStr">
        <is>
          <t>en usædvanlig procedure, som i tilfælde af massetilstrømning eller forestående massetilstrømning af fordrevne personer fra tredjelande, der ikke kan vende tilbage til deres hjemland, sikrer de pågældende øjeblikkelig, midlertidig beskyttelse, især hvis der også er risiko for, at asylsystemet ikke kan håndtere denne tilstrømning, uden at det vil gå ud over dets effektivitet og uden ulemper for de pågældende personer og for andre, der anmoder om beskyttelse</t>
        </is>
      </c>
      <c r="P88" s="2" t="inlineStr">
        <is>
          <t>vorübergehender Schutz|
vorübergehender Schutz Vertriebener</t>
        </is>
      </c>
      <c r="Q88" s="2" t="inlineStr">
        <is>
          <t>3|
3</t>
        </is>
      </c>
      <c r="R88" s="2" t="inlineStr">
        <is>
          <t xml:space="preserve">|
</t>
        </is>
      </c>
      <c r="S88" t="inlineStr">
        <is>
          <t>ein ausnahmehalber durchzuführendes Verfahren, das im Falle eines Massenzustroms oder eines bevorstehenden Massenzustroms von Vertriebenen aus Drittländern, die nicht in ihr Herkunftsland zurückkehren können, diesen Personen sofortigen, vorübergehenden Schutz garantiert, insbesondere wenn auch die Gefahr besteht, dass das Asylsystem diesen Zustrom nicht ohne Beeinträchtigung seiner Funktionsweise und ohne Nachteile für die betroffenen Personen oder andere um Schutz nachsuchende Personen auffangen kann</t>
        </is>
      </c>
      <c r="T88" s="2" t="inlineStr">
        <is>
          <t>προσωρινή προστασία|
προσωρινή προστασία για τους εκτοπισθέντες|
προσωρινή προστασία των εκτοπισθέντων|
μηχανισμός προσωρινής προστασίας</t>
        </is>
      </c>
      <c r="U88" s="2" t="inlineStr">
        <is>
          <t>3|
3|
3|
3</t>
        </is>
      </c>
      <c r="V88" s="2" t="inlineStr">
        <is>
          <t xml:space="preserve">|
|
|
</t>
        </is>
      </c>
      <c r="W88" t="inlineStr">
        <is>
          <t>μία διαδικασία με έκτακτο χαρακτήρα που εξασφαλίζει, σε περίπτωση μαζικής εισροής ή εάν επίκειται μαζική εισροή εκτοπισθέντων από τρίτες χώρες, οι οποίοι δεν μπορούν να επιστρέψουν στη χώρα καταγωγής τους, άμεση και προσωρινή προστασία σε αυτά τα άτομα, ιδίως εάν υπάρχει επίσης κίνδυνος το σύστημα ασύλου να μην μπορεί να αντιμετωπίσει αυτήν την εισροή χωρίς αρνητικές συνέπειες για τηνκαλή λειτουργία του, το συμφέρον των ενδιαφερομένων ατόμων και το συμφέρον άλλων ατόμων που ζητούν προστασία</t>
        </is>
      </c>
      <c r="X88" s="2" t="inlineStr">
        <is>
          <t>temporary protection for displaced persons|
temporary protection|
temporary protection mechanism|
TP</t>
        </is>
      </c>
      <c r="Y88" s="2" t="inlineStr">
        <is>
          <t>3|
3|
3|
2</t>
        </is>
      </c>
      <c r="Z88" s="2" t="inlineStr">
        <is>
          <t xml:space="preserve">|
|
|
</t>
        </is>
      </c>
      <c r="AA88" t="inlineStr">
        <is>
          <t>procedure of exceptional character to provide, in the event of a mass influx or imminent mass influx of displaced persons from third countries who are unable to return to their country of origin, immediate and temporary protection to such persons, in particular if there is also a risk that the asylum system will be unable to process this influx without adverse effects for its efficient operation, in the interests of the persons concerned and other persons requesting protection</t>
        </is>
      </c>
      <c r="AB88" s="2" t="inlineStr">
        <is>
          <t>protección temporal de las personas desplazadas|
mecanismo de protección temporal|
protección temporal</t>
        </is>
      </c>
      <c r="AC88" s="2" t="inlineStr">
        <is>
          <t>3|
3|
3</t>
        </is>
      </c>
      <c r="AD88" s="2" t="inlineStr">
        <is>
          <t xml:space="preserve">|
|
</t>
        </is>
      </c>
      <c r="AE88" t="inlineStr">
        <is>
          <t>Procedimiento de carácter excepcional por el que, en caso de afluencia masiva o inminencia de afluencia masiva de &lt;a href="https://iate.europa.eu/entry/result/750305/es" target="_blank"&gt;personas desplazadas&lt;/a&gt; procedentes de terceros países que no puedan volver a entrar en su país de origen, se garantiza a dichas personas una protección inmediata y de carácter temporal, en especial si existe también el riesgo de que el sistema de asilo no pueda gestionar esa afluencia sin que se vea afectado su buen funcionamiento o el interés de las personas afectadas y de las otras personas que soliciten protección.</t>
        </is>
      </c>
      <c r="AF88" s="2" t="inlineStr">
        <is>
          <t>ajutine kaitse|
ajutise kaitse mehhanism</t>
        </is>
      </c>
      <c r="AG88" s="2" t="inlineStr">
        <is>
          <t>3|
3</t>
        </is>
      </c>
      <c r="AH88" s="2" t="inlineStr">
        <is>
          <t xml:space="preserve">|
</t>
        </is>
      </c>
      <c r="AI88" t="inlineStr">
        <is>
          <t>erandlik menetlus, mille eesmärk on anda massilise sissevoolu või eeldatava massilise sissevoolu korral viivitamatut ja ajutist kaitset kolmandatest riikidest pärit &lt;a href="https://iate.europa.eu/entry/result/750305/et" target="_blank"&gt;&lt;i&gt;põgenikele&lt;/i&gt;&lt;/a&gt;, kes ei saa päritoluriiki tagasi pöörduda, eelkõige kui valitseb oht, et varjupaigasüsteem ei suuda nimetatud sissevoolu menetleda kahjustamata oma tõhusat toimimist kõnealuste isikute ning teiste kaitset taotlevate isikute huvides</t>
        </is>
      </c>
      <c r="AJ88" s="2" t="inlineStr">
        <is>
          <t>kotiseudultaan siirtymään joutuneiden henkilöiden tilapäinen suojelu|
tilapäinen suojelu|
tilapäisen suojelun mekanismi</t>
        </is>
      </c>
      <c r="AK88" s="2" t="inlineStr">
        <is>
          <t>3|
3|
3</t>
        </is>
      </c>
      <c r="AL88" s="2" t="inlineStr">
        <is>
          <t xml:space="preserve">|
|
</t>
        </is>
      </c>
      <c r="AM88" t="inlineStr">
        <is>
          <t>asianomaisten ja muiden suojelua hakevien henkilöiden etua palveleva poikkeusluonteinen menettely välittömän ja tilapäisen suojelun antamiseksi siirtymään joutuneille henkilöille, jotka eivät voi palata kotimaahansa, kolmansista maista tapahtuvan tai tapahtuvaksi uhkaavan näiden henkilöiden joukottaisen maahantulon tilanteissa erityisesti, jos on myös vaara, että turvapaikkajärjestelmä ei kykene käsittelemään tätä maahantuloa ilman, että sen asianmukaiselle toiminnalle aiheutuu kielteisiä seurauksia</t>
        </is>
      </c>
      <c r="AN88" s="2" t="inlineStr">
        <is>
          <t>protection provisoire|
protection temporaire|
mécanisme de protection temporaire|
protection temporaire de personnes déplacées</t>
        </is>
      </c>
      <c r="AO88" s="2" t="inlineStr">
        <is>
          <t>2|
3|
3|
3</t>
        </is>
      </c>
      <c r="AP88" s="2" t="inlineStr">
        <is>
          <t xml:space="preserve">|
|
|
</t>
        </is>
      </c>
      <c r="AQ88" t="inlineStr">
        <is>
          <t>procédure de caractère exceptionnel assurant, en cas d'afflux massif ou d'afflux massif imminent de personnes déplacées en provenance de pays tiers qui ne peuvent rentrer dans leur pays d'origine, une protection immédiate et temporaire à ces personnes, notamment si le système d'asile risque également de ne pouvoir traiter cet afflux sans provoquer d'effets contraires à son bon fonctionnement, dans l'intérêt des personnes concernées et celui des autres personnes demandant une protection</t>
        </is>
      </c>
      <c r="AR88" s="2" t="inlineStr">
        <is>
          <t>cosaint shealadach do dhaoine easáitithe|
sásra cosanta sealadaí|
cosaint shealadach</t>
        </is>
      </c>
      <c r="AS88" s="2" t="inlineStr">
        <is>
          <t>3|
3|
3</t>
        </is>
      </c>
      <c r="AT88" s="2" t="inlineStr">
        <is>
          <t xml:space="preserve">|
|
</t>
        </is>
      </c>
      <c r="AU88" t="inlineStr">
        <is>
          <t/>
        </is>
      </c>
      <c r="AV88" s="2" t="inlineStr">
        <is>
          <t>privremena zaštita|
privremena zaštita za raseljene osobe</t>
        </is>
      </c>
      <c r="AW88" s="2" t="inlineStr">
        <is>
          <t>3|
3</t>
        </is>
      </c>
      <c r="AX88" s="2" t="inlineStr">
        <is>
          <t xml:space="preserve">|
</t>
        </is>
      </c>
      <c r="AY88" t="inlineStr">
        <is>
          <t/>
        </is>
      </c>
      <c r="AZ88" s="2" t="inlineStr">
        <is>
          <t>ideiglenes védelem|
átmeneti védelem</t>
        </is>
      </c>
      <c r="BA88" s="2" t="inlineStr">
        <is>
          <t>4|
4</t>
        </is>
      </c>
      <c r="BB88" s="2" t="inlineStr">
        <is>
          <t xml:space="preserve">preferred|
</t>
        </is>
      </c>
      <c r="BC88" t="inlineStr">
        <is>
          <t>kivételes jellegű eljárás, amelynek célja a hazájukba visszatérni nem képes, lakóhelyüket elhagyni kényszerült, harmadik országból származó személyek tömeges beáramlása vagy várható tömeges beáramlása esetén azonnali és átmeneti védelem biztosítása az ilyen személyek részére, különösen akkor, ha annak kockázata is fennáll, hogy a menekültügyi rendszer nem lesz képes ezt a beáramlást feldolgozni anélkül, hogy az hátrányosan ne érintené annak hatékony működését az érintett, illetve a védelemért folyamodó más személyek érdekében.</t>
        </is>
      </c>
      <c r="BD88" s="2" t="inlineStr">
        <is>
          <t>protezione temporanea degli sfollati|
meccanismo di protezione temporanea|
protezione temporanea</t>
        </is>
      </c>
      <c r="BE88" s="2" t="inlineStr">
        <is>
          <t>3|
3|
3</t>
        </is>
      </c>
      <c r="BF88" s="2" t="inlineStr">
        <is>
          <t xml:space="preserve">|
|
</t>
        </is>
      </c>
      <c r="BG88" t="inlineStr">
        <is>
          <t>procedura di carattere eccezionale che garantisce, nei casi di afflusso massiccio o di imminente afflusso massiccio di sfollati provenienti da paesi terzi che non possono rientrare nel loro paese d'origine, una tutela immediata e temporanea alle persone sfollate, in particolare qualora vi sia anche il rischio che il sistema d'asilo non possa far fronte a tale afflusso senza effetti pregiudizievoli per il suo corretto funzionamento, per gli interessi delle persone di cui trattasi e degli altri richiedenti protezione</t>
        </is>
      </c>
      <c r="BH88" s="2" t="inlineStr">
        <is>
          <t>laikinosios apsaugos mechanizmas|
laikinoji apsauga|
perkeltųjų asmenų laikinoji apsauga</t>
        </is>
      </c>
      <c r="BI88" s="2" t="inlineStr">
        <is>
          <t>3|
3|
3</t>
        </is>
      </c>
      <c r="BJ88" s="2" t="inlineStr">
        <is>
          <t xml:space="preserve">|
|
</t>
        </is>
      </c>
      <c r="BK88" t="inlineStr">
        <is>
          <t>išimtinė tvarka, kai, esant iš trečiųjų šalių perkeltųjų asmenų, negalinčių grįžti į savo kilmės šalį, masiniam srautui arba kylant tokio srauto pavojui, suteikiama tokiems asmenims neatidėliotina ir laikina apsauga, pirmiausia tais atvejais, kai kyla pavojus, kad pagal prieglobsčio sistemą bus neįmanoma suvaldyti šio srauto nepakenkus jos veiksmingam funkcionavimui atitinkamų ir kitų apsaugos prašančių asmenų labui</t>
        </is>
      </c>
      <c r="BL88" s="2" t="inlineStr">
        <is>
          <t>pagaidu aizsardzība|
pagaidu aizsardzības mehānisms</t>
        </is>
      </c>
      <c r="BM88" s="2" t="inlineStr">
        <is>
          <t>4|
3</t>
        </is>
      </c>
      <c r="BN88" s="2" t="inlineStr">
        <is>
          <t xml:space="preserve">|
</t>
        </is>
      </c>
      <c r="BO88" t="inlineStr">
        <is>
          <t>ārkārtēja procedūra, lai tādu pārvietoto personu no trešām valstīm, kas nespēj atgriezties savās izcelsmes valstīs, masveida pieplūduma vai tā draudu gadījumā nodrošinātu šīm personām tūlītēju un pagaidu aizsardzību, jo īpaši, ja ir arī draudi, ka patvēruma sistēma nespēs šo pieplūdumu regulēt attiecīgo personu un citu aizsardzību lūdzošu personu interesēs, bez nelabvēlīgām sekām tās efektīvai darbībai</t>
        </is>
      </c>
      <c r="BP88" s="2" t="inlineStr">
        <is>
          <t>protezzjoni temporanja|
mekkaniżmu ta’ protezzjoni temporanja|
protezzjoni temporanja għal persuni spostati</t>
        </is>
      </c>
      <c r="BQ88" s="2" t="inlineStr">
        <is>
          <t>3|
3|
3</t>
        </is>
      </c>
      <c r="BR88" s="2" t="inlineStr">
        <is>
          <t xml:space="preserve">|
|
</t>
        </is>
      </c>
      <c r="BS88" t="inlineStr">
        <is>
          <t>proċedura ta' natura eċċezzjonali li tipprovdi, f'każ ta' influss tal-massa jew influss tal-massa imminenti ta' rifuġjati minn pajjiżi terzi li ma jistgħux jirritornaw lejn il-pajjiż tal-oriġini tagħhom, protezzjoni immedjata u temporanja lil dawn il-persuni</t>
        </is>
      </c>
      <c r="BT88" s="2" t="inlineStr">
        <is>
          <t>tijdelijke bescherming|
mechanisme voor tijdelijke bescherming|
tijdelijke bescherming van ontheemden</t>
        </is>
      </c>
      <c r="BU88" s="2" t="inlineStr">
        <is>
          <t>3|
3|
3</t>
        </is>
      </c>
      <c r="BV88" s="2" t="inlineStr">
        <is>
          <t xml:space="preserve">|
|
</t>
        </is>
      </c>
      <c r="BW88" t="inlineStr">
        <is>
          <t>procedure met een uitzonderlijk karakter die, in geval van massale toestroom of een imminente massale toestroom van ontheemden afkomstig uit derde landen die niet naar hun land van oorsprong kunnen terugkeren, aan deze mensen onmiddellijke en tijdelijke bescherming biedt, met name wanneer tevens het risico bestaat dat het asielsysteem deze toestroom niet kan verwerken zonder dat dit leidt tot met de goede werking ervan strijdige gevolgen, in het belang van de betrokkenen en andere personen die om bescherming vragen</t>
        </is>
      </c>
      <c r="BX88" s="2" t="inlineStr">
        <is>
          <t>tymczasowa ochrona wysiedleńców|
ochrona czasowa|
mechanizm tymczasowej ochrony|
tymczasowa ochrona</t>
        </is>
      </c>
      <c r="BY88" s="2" t="inlineStr">
        <is>
          <t>3|
3|
3|
3</t>
        </is>
      </c>
      <c r="BZ88" s="2" t="inlineStr">
        <is>
          <t>|
|
|
preferred</t>
        </is>
      </c>
      <c r="CA88" t="inlineStr">
        <is>
          <t>szczególnego rodzaju procedura, celem zapewnienia, w przypadku zagrożenia wystąpienia bądź rzeczywistego wystąpienia masowego napływu wysiedleńców z państw trzecich, którzy nie mogą powrócić do państwa pochodzenia, a których celem jest przyznanie natychmiastowej tymczasowej ochrony takim osobom, w szczególności, gdy uzasadnione jest przypuszczenie, że system udzielania azylu nie będzie w stanie udźwignąć ciężaru takiego napływu bez negatywnych skutków dla działania tego systemu, ze szkodą dla zainteresowanych i innych osób poszukujących ochrony</t>
        </is>
      </c>
      <c r="CB88" s="2" t="inlineStr">
        <is>
          <t>proteção temporária|
mecanismo de proteção temporária|
proteção temporária de pessoas deslocadas</t>
        </is>
      </c>
      <c r="CC88" s="2" t="inlineStr">
        <is>
          <t>4|
3|
3</t>
        </is>
      </c>
      <c r="CD88" s="2" t="inlineStr">
        <is>
          <t xml:space="preserve">|
|
</t>
        </is>
      </c>
      <c r="CE88" t="inlineStr">
        <is>
          <t>Proteção concedida com caráter excecional, de forma imediata e por um período de tempo limitado a pessoas deslocadas de países terceiros, impossibilitadas de regressar ao seu país de origem, em caso de um seu afluxo maciço efetivo ou iminente.</t>
        </is>
      </c>
      <c r="CF88" s="2" t="inlineStr">
        <is>
          <t>protecție temporară</t>
        </is>
      </c>
      <c r="CG88" s="2" t="inlineStr">
        <is>
          <t>3</t>
        </is>
      </c>
      <c r="CH88" s="2" t="inlineStr">
        <is>
          <t/>
        </is>
      </c>
      <c r="CI88" t="inlineStr">
        <is>
          <t>procedură cu caracter excepțional menită să asigure, în cazul unui aflux masiv sau a unui aflux masiv iminent de persoane strămutate din țări terțe care nu se pot întoarce în țara lor de origine, o protecție imediată și temporară unor astfel de persoane, în special în cazul în care există și riscul ca sistemul de azil să nu poată gestiona acest aflux, fără efecte adverse pentru funcționarea să eficientă, în interesul persoanelor în cauză și al altor persoane care cer protecție</t>
        </is>
      </c>
      <c r="CJ88" s="2" t="inlineStr">
        <is>
          <t>dočasná ochrana</t>
        </is>
      </c>
      <c r="CK88" s="2" t="inlineStr">
        <is>
          <t>3</t>
        </is>
      </c>
      <c r="CL88" s="2" t="inlineStr">
        <is>
          <t/>
        </is>
      </c>
      <c r="CM88" t="inlineStr">
        <is>
          <t>postup výnimočného charakteru na to, aby v prípade hromadného prílevu alebo bezprostredne hroziaceho hromadného prílevu vysídlených osôb z tretích krajín, ktoré sa nemôžu vrátiť do svojej krajiny pôvodu, bola takýmto osobám poskytnutá okamžitá a dočasná ochrana, najmä ak existuje riziko, že azylový systém nebude schopný zvládnuť takýto prílev bez nepriaznivých účinkov na jeho efektívne fungovanie, v záujme osôb, ktorých sa to týka a ostatných osôb, ktoré žiadajú o ochranu</t>
        </is>
      </c>
      <c r="CN88" s="2" t="inlineStr">
        <is>
          <t>začasna zaščita|
začasno zatočišče</t>
        </is>
      </c>
      <c r="CO88" s="2" t="inlineStr">
        <is>
          <t>3|
2</t>
        </is>
      </c>
      <c r="CP88" s="2" t="inlineStr">
        <is>
          <t xml:space="preserve">|
</t>
        </is>
      </c>
      <c r="CQ88" t="inlineStr">
        <is>
          <t>poseben postopek, v katerem se v primeru množičnega priliva ali grozečega množičnega priliva oseb iz tretjih držav, ki se ne morejo vrniti v izvorno državo, nudi takojšnje in začasno zatočišče, zlasti če obstaja tveganje, da azilni sistem ne bi prenesel takšnega priliva brez škode za učinkovito delovanje, in sicer v interesu teh oseb in drugih oseb, ki prosijo za zatočišče</t>
        </is>
      </c>
      <c r="CR88" s="2" t="inlineStr">
        <is>
          <t>mekanism för tillfälligt skydd|
tillfälligt skydd för fördrivna personer|
tillfälligt skydd</t>
        </is>
      </c>
      <c r="CS88" s="2" t="inlineStr">
        <is>
          <t>3|
3|
3</t>
        </is>
      </c>
      <c r="CT88" s="2" t="inlineStr">
        <is>
          <t xml:space="preserve">|
|
</t>
        </is>
      </c>
      <c r="CU88" t="inlineStr">
        <is>
          <t>Förfarande av undantagskaraktär som, vid massiv tillströmning eller vid omedelbart förestående massiv tillströmning av fördrivna personer från tredjeländer vilka inte kan återvända till sitt ursprungsland, ger ett omedelbart och tillfälligt skydd för dessa personer, särskilt om det även finns risk för att tillströmningen inte kan hanteras av asylsystemet utan negativa följder för detta systems funktion, i berörda personers och i övriga skyddssökandes intresse.</t>
        </is>
      </c>
    </row>
    <row r="89">
      <c r="A89" s="1" t="str">
        <f>HYPERLINK("https://iate.europa.eu/entry/result/856352/all", "856352")</f>
        <v>856352</v>
      </c>
      <c r="B89" t="inlineStr">
        <is>
          <t>INTERNATIONAL RELATIONS;LAW</t>
        </is>
      </c>
      <c r="C89" t="inlineStr">
        <is>
          <t>INTERNATIONAL RELATIONS|international balance;LAW|international law</t>
        </is>
      </c>
      <c r="D89" s="2" t="inlineStr">
        <is>
          <t>цивилно население|
гражданско население</t>
        </is>
      </c>
      <c r="E89" s="2" t="inlineStr">
        <is>
          <t>3|
3</t>
        </is>
      </c>
      <c r="F89" s="2" t="inlineStr">
        <is>
          <t xml:space="preserve">|
</t>
        </is>
      </c>
      <c r="G89" t="inlineStr">
        <is>
          <t/>
        </is>
      </c>
      <c r="H89" s="2" t="inlineStr">
        <is>
          <t>civilní obyvatelstvo</t>
        </is>
      </c>
      <c r="I89" s="2" t="inlineStr">
        <is>
          <t>3</t>
        </is>
      </c>
      <c r="J89" s="2" t="inlineStr">
        <is>
          <t/>
        </is>
      </c>
      <c r="K89" t="inlineStr">
        <is>
          <t>část obyvatelstva tvořená všemi osobami, které nejsou členy ozbrojených sil</t>
        </is>
      </c>
      <c r="L89" s="2" t="inlineStr">
        <is>
          <t>civilbefolkning</t>
        </is>
      </c>
      <c r="M89" s="2" t="inlineStr">
        <is>
          <t>3</t>
        </is>
      </c>
      <c r="N89" s="2" t="inlineStr">
        <is>
          <t/>
        </is>
      </c>
      <c r="O89" t="inlineStr">
        <is>
          <t>et lands almindelige befolkning, der er uden tilknytning til de væbnede styrker</t>
        </is>
      </c>
      <c r="P89" s="2" t="inlineStr">
        <is>
          <t>Zivilbevölkerung</t>
        </is>
      </c>
      <c r="Q89" s="2" t="inlineStr">
        <is>
          <t>3</t>
        </is>
      </c>
      <c r="R89" s="2" t="inlineStr">
        <is>
          <t/>
        </is>
      </c>
      <c r="S89" t="inlineStr">
        <is>
          <t>nicht den Streitkräften angehörender Teil der Bevölkerung</t>
        </is>
      </c>
      <c r="T89" s="2" t="inlineStr">
        <is>
          <t>άμαχος πληθυσμός</t>
        </is>
      </c>
      <c r="U89" s="2" t="inlineStr">
        <is>
          <t>3</t>
        </is>
      </c>
      <c r="V89" s="2" t="inlineStr">
        <is>
          <t/>
        </is>
      </c>
      <c r="W89" t="inlineStr">
        <is>
          <t/>
        </is>
      </c>
      <c r="X89" s="2" t="inlineStr">
        <is>
          <t>civilian population</t>
        </is>
      </c>
      <c r="Y89" s="2" t="inlineStr">
        <is>
          <t>3</t>
        </is>
      </c>
      <c r="Z89" s="2" t="inlineStr">
        <is>
          <t/>
        </is>
      </c>
      <c r="AA89" t="inlineStr">
        <is>
          <t>the part of the population that comprises all persons who are not members of the armed forces</t>
        </is>
      </c>
      <c r="AB89" s="2" t="inlineStr">
        <is>
          <t>población civil</t>
        </is>
      </c>
      <c r="AC89" s="2" t="inlineStr">
        <is>
          <t>3</t>
        </is>
      </c>
      <c r="AD89" s="2" t="inlineStr">
        <is>
          <t/>
        </is>
      </c>
      <c r="AE89" t="inlineStr">
        <is>
          <t>Parte de la población formada por las personas que no son miembros de las fuerzas armadas.</t>
        </is>
      </c>
      <c r="AF89" s="2" t="inlineStr">
        <is>
          <t>tsiviilelanikkond</t>
        </is>
      </c>
      <c r="AG89" s="2" t="inlineStr">
        <is>
          <t>3</t>
        </is>
      </c>
      <c r="AH89" s="2" t="inlineStr">
        <is>
          <t/>
        </is>
      </c>
      <c r="AI89" t="inlineStr">
        <is>
          <t>kõiki&lt;i&gt; &lt;a href="https://iate.europa.eu/entry/result/3543216/et" target="_blank"&gt;tsiviilisikuid &lt;/a&gt;&lt;/i&gt;hõlmav elanikkonna osa</t>
        </is>
      </c>
      <c r="AJ89" s="2" t="inlineStr">
        <is>
          <t>siviiliväestö</t>
        </is>
      </c>
      <c r="AK89" s="2" t="inlineStr">
        <is>
          <t>3</t>
        </is>
      </c>
      <c r="AL89" s="2" t="inlineStr">
        <is>
          <t/>
        </is>
      </c>
      <c r="AM89" t="inlineStr">
        <is>
          <t/>
        </is>
      </c>
      <c r="AN89" s="2" t="inlineStr">
        <is>
          <t>population civile</t>
        </is>
      </c>
      <c r="AO89" s="2" t="inlineStr">
        <is>
          <t>3</t>
        </is>
      </c>
      <c r="AP89" s="2" t="inlineStr">
        <is>
          <t/>
        </is>
      </c>
      <c r="AQ89" t="inlineStr">
        <is>
          <t>population comprenant toutes les personnes civiles, c'est-à-dire les personnes qui ne sont pas membres des forces armées</t>
        </is>
      </c>
      <c r="AR89" s="2" t="inlineStr">
        <is>
          <t>pobal sibhialta</t>
        </is>
      </c>
      <c r="AS89" s="2" t="inlineStr">
        <is>
          <t>3</t>
        </is>
      </c>
      <c r="AT89" s="2" t="inlineStr">
        <is>
          <t/>
        </is>
      </c>
      <c r="AU89" t="inlineStr">
        <is>
          <t>an chuid sin den phobal nach baill foirne de na fórsaí armtha iad</t>
        </is>
      </c>
      <c r="AV89" s="2" t="inlineStr">
        <is>
          <t>civilno stanovništvo</t>
        </is>
      </c>
      <c r="AW89" s="2" t="inlineStr">
        <is>
          <t>3</t>
        </is>
      </c>
      <c r="AX89" s="2" t="inlineStr">
        <is>
          <t/>
        </is>
      </c>
      <c r="AY89" t="inlineStr">
        <is>
          <t/>
        </is>
      </c>
      <c r="AZ89" s="2" t="inlineStr">
        <is>
          <t>polgári lakosság</t>
        </is>
      </c>
      <c r="BA89" s="2" t="inlineStr">
        <is>
          <t>3</t>
        </is>
      </c>
      <c r="BB89" s="2" t="inlineStr">
        <is>
          <t/>
        </is>
      </c>
      <c r="BC89" t="inlineStr">
        <is>
          <t>a lakosság &lt;a href="https://iate.europa.eu/entry/result/3543216/hu" target="_blank"&gt;polgári személyekből&lt;/a&gt; álló része</t>
        </is>
      </c>
      <c r="BD89" s="2" t="inlineStr">
        <is>
          <t>popolazione civile</t>
        </is>
      </c>
      <c r="BE89" s="2" t="inlineStr">
        <is>
          <t>3</t>
        </is>
      </c>
      <c r="BF89" s="2" t="inlineStr">
        <is>
          <t/>
        </is>
      </c>
      <c r="BG89" t="inlineStr">
        <is>
          <t>i cittadini che, in uno stato in guerra, non fanno parte delle forze armate</t>
        </is>
      </c>
      <c r="BH89" s="2" t="inlineStr">
        <is>
          <t>civiliai gyventojai</t>
        </is>
      </c>
      <c r="BI89" s="2" t="inlineStr">
        <is>
          <t>3</t>
        </is>
      </c>
      <c r="BJ89" s="2" t="inlineStr">
        <is>
          <t/>
        </is>
      </c>
      <c r="BK89" t="inlineStr">
        <is>
          <t>gyventojų dalis, nepriklausanti ginkluotosioms pajėgoms ir tiesiogiai
nedalyvaujanti karo veiksmuose</t>
        </is>
      </c>
      <c r="BL89" s="2" t="inlineStr">
        <is>
          <t>civiliedzīvotāji</t>
        </is>
      </c>
      <c r="BM89" s="2" t="inlineStr">
        <is>
          <t>3</t>
        </is>
      </c>
      <c r="BN89" s="2" t="inlineStr">
        <is>
          <t/>
        </is>
      </c>
      <c r="BO89" t="inlineStr">
        <is>
          <t>personas, kas neieņem valsts amatu, nav policijas vai bruņoto spēku sastāvā vai arī ir, bet savā darbībā ārpus amata pienākumu un tiesību vai pilnvaru realizācijas darbojas privātā kvalitātē, piemēram, savā vārdā slēdz civiltiesiskus darījumus, attiecībās ar saviem līdzcilvēkiem un sabiedrībā uzstājas kā privātpersonas</t>
        </is>
      </c>
      <c r="BP89" s="2" t="inlineStr">
        <is>
          <t>popolazzjoni ċivili</t>
        </is>
      </c>
      <c r="BQ89" s="2" t="inlineStr">
        <is>
          <t>3</t>
        </is>
      </c>
      <c r="BR89" s="2" t="inlineStr">
        <is>
          <t/>
        </is>
      </c>
      <c r="BS89" t="inlineStr">
        <is>
          <t>il-parti tal-popolazzjoni li tinkludi l-persuni kollha li huma &lt;a href="https://iate.europa.eu/entry/result/3543216/mt" target="_blank"&gt;ċivili&lt;/a&gt;</t>
        </is>
      </c>
      <c r="BT89" s="2" t="inlineStr">
        <is>
          <t>burgerbevolking</t>
        </is>
      </c>
      <c r="BU89" s="2" t="inlineStr">
        <is>
          <t>3</t>
        </is>
      </c>
      <c r="BV89" s="2" t="inlineStr">
        <is>
          <t/>
        </is>
      </c>
      <c r="BW89" t="inlineStr">
        <is>
          <t>deel van de bevolking dat alle personen omvat die geen militairen zijn</t>
        </is>
      </c>
      <c r="BX89" s="2" t="inlineStr">
        <is>
          <t>ludność cywilna</t>
        </is>
      </c>
      <c r="BY89" s="2" t="inlineStr">
        <is>
          <t>3</t>
        </is>
      </c>
      <c r="BZ89" s="2" t="inlineStr">
        <is>
          <t/>
        </is>
      </c>
      <c r="CA89" t="inlineStr">
        <is>
          <t>zbiór osób niebędących w czynnej służbie wojskowej</t>
        </is>
      </c>
      <c r="CB89" s="2" t="inlineStr">
        <is>
          <t>população civil</t>
        </is>
      </c>
      <c r="CC89" s="2" t="inlineStr">
        <is>
          <t>3</t>
        </is>
      </c>
      <c r="CD89" s="2" t="inlineStr">
        <is>
          <t/>
        </is>
      </c>
      <c r="CE89" t="inlineStr">
        <is>
          <t>Pessoas fora de combate e aquelas que não participam diretamente das hostilidades.</t>
        </is>
      </c>
      <c r="CF89" t="inlineStr">
        <is>
          <t/>
        </is>
      </c>
      <c r="CG89" t="inlineStr">
        <is>
          <t/>
        </is>
      </c>
      <c r="CH89" t="inlineStr">
        <is>
          <t/>
        </is>
      </c>
      <c r="CI89" t="inlineStr">
        <is>
          <t/>
        </is>
      </c>
      <c r="CJ89" s="2" t="inlineStr">
        <is>
          <t>civilné obyvateľstvo</t>
        </is>
      </c>
      <c r="CK89" s="2" t="inlineStr">
        <is>
          <t>3</t>
        </is>
      </c>
      <c r="CL89" s="2" t="inlineStr">
        <is>
          <t/>
        </is>
      </c>
      <c r="CM89" t="inlineStr">
        <is>
          <t>výraz označujúci všetkých ľudí nachádzajúcich sa počas vojny na území bojujúcich štátov, ktorí nie sú v službe v pravidelných &lt;a href="https://sk.wikipedia.org/wiki/Ozbrojen%C3%A9_sily" target="_blank"&gt;o&lt;/a&gt;zbrojených silách akejkoľvek z bojujúcich strán a nezúčastňujú sa priamo &lt;a href="https://sk.wikipedia.org/w/index.php?title=Bojov%C3%A1_oper%C3%A1cia&amp;amp;action=edit&amp;amp;redlink=1" target="_blank"&gt;b&lt;/a&gt;ojových operácií</t>
        </is>
      </c>
      <c r="CN89" s="2" t="inlineStr">
        <is>
          <t>civilisti|
civilno prebivalstvo</t>
        </is>
      </c>
      <c r="CO89" s="2" t="inlineStr">
        <is>
          <t>3|
3</t>
        </is>
      </c>
      <c r="CP89" s="2" t="inlineStr">
        <is>
          <t xml:space="preserve">|
</t>
        </is>
      </c>
      <c r="CQ89" t="inlineStr">
        <is>
          <t/>
        </is>
      </c>
      <c r="CR89" s="2" t="inlineStr">
        <is>
          <t>civilbefolkning</t>
        </is>
      </c>
      <c r="CS89" s="2" t="inlineStr">
        <is>
          <t>3</t>
        </is>
      </c>
      <c r="CT89" s="2" t="inlineStr">
        <is>
          <t/>
        </is>
      </c>
      <c r="CU89" t="inlineStr">
        <is>
          <t>den del av befolkningen som i en väpnad konflikt inte tillhör de stridande styrkorna</t>
        </is>
      </c>
    </row>
    <row r="90">
      <c r="A90" s="1" t="str">
        <f>HYPERLINK("https://iate.europa.eu/entry/result/3557548/all", "3557548")</f>
        <v>3557548</v>
      </c>
      <c r="B90" t="inlineStr">
        <is>
          <t>GEOGRAPHY</t>
        </is>
      </c>
      <c r="C90" t="inlineStr">
        <is>
          <t>GEOGRAPHY|Europe|Eastern Europe|Ukraine</t>
        </is>
      </c>
      <c r="D90" s="2" t="inlineStr">
        <is>
          <t>Довжански</t>
        </is>
      </c>
      <c r="E90" s="2" t="inlineStr">
        <is>
          <t>3</t>
        </is>
      </c>
      <c r="F90" s="2" t="inlineStr">
        <is>
          <t/>
        </is>
      </c>
      <c r="G90" t="inlineStr">
        <is>
          <t>сухопътен граничен пропускателен пункт между Украйна и Русия от украинска страна</t>
        </is>
      </c>
      <c r="H90" s="2" t="inlineStr">
        <is>
          <t>Dovžanskyj</t>
        </is>
      </c>
      <c r="I90" s="2" t="inlineStr">
        <is>
          <t>3</t>
        </is>
      </c>
      <c r="J90" s="2" t="inlineStr">
        <is>
          <t/>
        </is>
      </c>
      <c r="K90" t="inlineStr">
        <is>
          <t>hraniční přechod mezi Ukrajinou a Ruskem</t>
        </is>
      </c>
      <c r="L90" s="2" t="inlineStr">
        <is>
          <t>Dovzjanskyj</t>
        </is>
      </c>
      <c r="M90" s="2" t="inlineStr">
        <is>
          <t>3</t>
        </is>
      </c>
      <c r="N90" s="2" t="inlineStr">
        <is>
          <t/>
        </is>
      </c>
      <c r="O90" t="inlineStr">
        <is>
          <t>landgrænseovergang mellem Ukraine og Rusland på den ukrainske side</t>
        </is>
      </c>
      <c r="P90" s="2" t="inlineStr">
        <is>
          <t>Dowschanskyj</t>
        </is>
      </c>
      <c r="Q90" s="2" t="inlineStr">
        <is>
          <t>3</t>
        </is>
      </c>
      <c r="R90" s="2" t="inlineStr">
        <is>
          <t/>
        </is>
      </c>
      <c r="S90" t="inlineStr">
        <is>
          <t>Kontrollpunkt an der Grenze zwischen der Ukraine und Russland</t>
        </is>
      </c>
      <c r="T90" t="inlineStr">
        <is>
          <t/>
        </is>
      </c>
      <c r="U90" t="inlineStr">
        <is>
          <t/>
        </is>
      </c>
      <c r="V90" t="inlineStr">
        <is>
          <t/>
        </is>
      </c>
      <c r="W90" t="inlineStr">
        <is>
          <t/>
        </is>
      </c>
      <c r="X90" s="2" t="inlineStr">
        <is>
          <t>Dolzhanskyi|
Dolzhanskii|
Dovzhansky|
Dolzhansky|
Dolzhanskiy|
Dovzhanske|
Dovzhanskyi</t>
        </is>
      </c>
      <c r="Y90" s="2" t="inlineStr">
        <is>
          <t>1|
1|
1|
1|
3|
1|
3</t>
        </is>
      </c>
      <c r="Z90" s="2" t="inlineStr">
        <is>
          <t xml:space="preserve">|
|
|
|
deprecated|
|
</t>
        </is>
      </c>
      <c r="AA90" t="inlineStr">
        <is>
          <t>land border crossing between Ukraine and Russia on the Ukrainian side</t>
        </is>
      </c>
      <c r="AB90" s="2" t="inlineStr">
        <is>
          <t>Dovzhanskyi</t>
        </is>
      </c>
      <c r="AC90" s="2" t="inlineStr">
        <is>
          <t>3</t>
        </is>
      </c>
      <c r="AD90" s="2" t="inlineStr">
        <is>
          <t/>
        </is>
      </c>
      <c r="AE90" t="inlineStr">
        <is>
          <t>Paso fronterizo entre Ucrania y Rusia situado en la provincia ucraniana de Luhansk.</t>
        </is>
      </c>
      <c r="AF90" s="2" t="inlineStr">
        <is>
          <t>Dovžanskõi</t>
        </is>
      </c>
      <c r="AG90" s="2" t="inlineStr">
        <is>
          <t>3</t>
        </is>
      </c>
      <c r="AH90" s="2" t="inlineStr">
        <is>
          <t/>
        </is>
      </c>
      <c r="AI90" t="inlineStr">
        <is>
          <t>Ukraina ja Venemaa piiril Ukraina poolel asuv suletud piiriületuspunkt</t>
        </is>
      </c>
      <c r="AJ90" s="2" t="inlineStr">
        <is>
          <t>Dovžanske</t>
        </is>
      </c>
      <c r="AK90" s="2" t="inlineStr">
        <is>
          <t>3</t>
        </is>
      </c>
      <c r="AL90" s="2" t="inlineStr">
        <is>
          <t/>
        </is>
      </c>
      <c r="AM90" t="inlineStr">
        <is>
          <t>Ukrainan ja Venäjän rajanylityspaikka Ukrainan puolella Luhanskin alueella</t>
        </is>
      </c>
      <c r="AN90" s="2" t="inlineStr">
        <is>
          <t>Dolzhansky|
Dovjansky</t>
        </is>
      </c>
      <c r="AO90" s="2" t="inlineStr">
        <is>
          <t>2|
2</t>
        </is>
      </c>
      <c r="AP90" s="2" t="inlineStr">
        <is>
          <t xml:space="preserve">|
</t>
        </is>
      </c>
      <c r="AQ90" t="inlineStr">
        <is>
          <t>point de passage à la frontière entre l'Ukraine et la Russie, dans l'oblast de Louhansk</t>
        </is>
      </c>
      <c r="AR90" s="2" t="inlineStr">
        <is>
          <t>Dovzhanskyi</t>
        </is>
      </c>
      <c r="AS90" s="2" t="inlineStr">
        <is>
          <t>3</t>
        </is>
      </c>
      <c r="AT90" s="2" t="inlineStr">
        <is>
          <t/>
        </is>
      </c>
      <c r="AU90" t="inlineStr">
        <is>
          <t>pointe trasnaithe teorann talún idir an Úcráin agus an Rúis, in Oblast Luhansk</t>
        </is>
      </c>
      <c r="AV90" s="2" t="inlineStr">
        <is>
          <t>Dovžanskij</t>
        </is>
      </c>
      <c r="AW90" s="2" t="inlineStr">
        <is>
          <t>3</t>
        </is>
      </c>
      <c r="AX90" s="2" t="inlineStr">
        <is>
          <t/>
        </is>
      </c>
      <c r="AY90" t="inlineStr">
        <is>
          <t>granični prijelaz između Ukrajine i Rusije (na ukrajinskoj strani)</t>
        </is>
      </c>
      <c r="AZ90" s="2" t="inlineStr">
        <is>
          <t>Dolzsanszkij</t>
        </is>
      </c>
      <c r="BA90" s="2" t="inlineStr">
        <is>
          <t>3</t>
        </is>
      </c>
      <c r="BB90" s="2" t="inlineStr">
        <is>
          <t/>
        </is>
      </c>
      <c r="BC90" t="inlineStr">
        <is>
          <t>ukrán határellenőrző pont az Ukrajna és Oroszország közötti határon</t>
        </is>
      </c>
      <c r="BD90" t="inlineStr">
        <is>
          <t/>
        </is>
      </c>
      <c r="BE90" t="inlineStr">
        <is>
          <t/>
        </is>
      </c>
      <c r="BF90" t="inlineStr">
        <is>
          <t/>
        </is>
      </c>
      <c r="BG90" t="inlineStr">
        <is>
          <t/>
        </is>
      </c>
      <c r="BH90" s="2" t="inlineStr">
        <is>
          <t>Dovžanskės sienos perėjimo punktas|
Dolžanskij</t>
        </is>
      </c>
      <c r="BI90" s="2" t="inlineStr">
        <is>
          <t>3|
3</t>
        </is>
      </c>
      <c r="BJ90" s="2" t="inlineStr">
        <is>
          <t xml:space="preserve">|
</t>
        </is>
      </c>
      <c r="BK90" t="inlineStr">
        <is>
          <t>sausumos sienos perėjimo punktas tarp Ukrainos ir Rusijos, Luhansko srityje, Ukrainos pusėje</t>
        </is>
      </c>
      <c r="BL90" s="2" t="inlineStr">
        <is>
          <t>Dovžanskas robežkontroles punkts|
Dovžanska</t>
        </is>
      </c>
      <c r="BM90" s="2" t="inlineStr">
        <is>
          <t>3|
3</t>
        </is>
      </c>
      <c r="BN90" s="2" t="inlineStr">
        <is>
          <t xml:space="preserve">|
</t>
        </is>
      </c>
      <c r="BO90" t="inlineStr">
        <is>
          <t>Ukrainas un Krievijas robežas kontroles punkts, atrodas Ukrainā</t>
        </is>
      </c>
      <c r="BP90" t="inlineStr">
        <is>
          <t/>
        </is>
      </c>
      <c r="BQ90" t="inlineStr">
        <is>
          <t/>
        </is>
      </c>
      <c r="BR90" t="inlineStr">
        <is>
          <t/>
        </is>
      </c>
      <c r="BS90" t="inlineStr">
        <is>
          <t/>
        </is>
      </c>
      <c r="BT90" s="2" t="inlineStr">
        <is>
          <t>Dovzjanske|
Dovzjansky</t>
        </is>
      </c>
      <c r="BU90" s="2" t="inlineStr">
        <is>
          <t>3|
3</t>
        </is>
      </c>
      <c r="BV90" s="2" t="inlineStr">
        <is>
          <t xml:space="preserve">|
</t>
        </is>
      </c>
      <c r="BW90" t="inlineStr">
        <is>
          <t>grensovergang tussen Oekraïne en Rusland aan Oekraïense zijde, oblast Loehansk; aan de Russische zijde ligt Novosjachtinsk, oblast Rostov</t>
        </is>
      </c>
      <c r="BX90" s="2" t="inlineStr">
        <is>
          <t>Dołżański</t>
        </is>
      </c>
      <c r="BY90" s="2" t="inlineStr">
        <is>
          <t>2</t>
        </is>
      </c>
      <c r="BZ90" s="2" t="inlineStr">
        <is>
          <t/>
        </is>
      </c>
      <c r="CA90" t="inlineStr">
        <is>
          <t>przejście graniczne po stronie ukraińskiej na granicy Ukrainy z Rosją</t>
        </is>
      </c>
      <c r="CB90" t="inlineStr">
        <is>
          <t/>
        </is>
      </c>
      <c r="CC90" t="inlineStr">
        <is>
          <t/>
        </is>
      </c>
      <c r="CD90" t="inlineStr">
        <is>
          <t/>
        </is>
      </c>
      <c r="CE90" t="inlineStr">
        <is>
          <t/>
        </is>
      </c>
      <c r="CF90" s="2" t="inlineStr">
        <is>
          <t>Dovjanski</t>
        </is>
      </c>
      <c r="CG90" s="2" t="inlineStr">
        <is>
          <t>3</t>
        </is>
      </c>
      <c r="CH90" s="2" t="inlineStr">
        <is>
          <t/>
        </is>
      </c>
      <c r="CI90" t="inlineStr">
        <is>
          <t>punct de trecere a frontierei între Ucraina și Rusia</t>
        </is>
      </c>
      <c r="CJ90" s="2" t="inlineStr">
        <is>
          <t>Dolžanskij</t>
        </is>
      </c>
      <c r="CK90" s="2" t="inlineStr">
        <is>
          <t>3</t>
        </is>
      </c>
      <c r="CL90" s="2" t="inlineStr">
        <is>
          <t/>
        </is>
      </c>
      <c r="CM90" t="inlineStr">
        <is>
          <t/>
        </is>
      </c>
      <c r="CN90" t="inlineStr">
        <is>
          <t/>
        </is>
      </c>
      <c r="CO90" t="inlineStr">
        <is>
          <t/>
        </is>
      </c>
      <c r="CP90" t="inlineStr">
        <is>
          <t/>
        </is>
      </c>
      <c r="CQ90" t="inlineStr">
        <is>
          <t/>
        </is>
      </c>
      <c r="CR90" s="2" t="inlineStr">
        <is>
          <t>Dovzjanskyj</t>
        </is>
      </c>
      <c r="CS90" s="2" t="inlineStr">
        <is>
          <t>3</t>
        </is>
      </c>
      <c r="CT90" s="2" t="inlineStr">
        <is>
          <t/>
        </is>
      </c>
      <c r="CU90" t="inlineStr">
        <is>
          <t/>
        </is>
      </c>
    </row>
    <row r="91">
      <c r="A91" s="1" t="str">
        <f>HYPERLINK("https://iate.europa.eu/entry/result/321678/all", "321678")</f>
        <v>321678</v>
      </c>
      <c r="B91" t="inlineStr">
        <is>
          <t>INTERNATIONAL RELATIONS;PRODUCTION, TECHNOLOGY AND RESEARCH</t>
        </is>
      </c>
      <c r="C91" t="inlineStr">
        <is>
          <t>INTERNATIONAL RELATIONS|defence;PRODUCTION, TECHNOLOGY AND RESEARCH|technology and technical regulations</t>
        </is>
      </c>
      <c r="D91" s="2" t="inlineStr">
        <is>
          <t>основен боен танк|
боен танк|
MBT</t>
        </is>
      </c>
      <c r="E91" s="2" t="inlineStr">
        <is>
          <t>3|
3|
2</t>
        </is>
      </c>
      <c r="F91" s="2" t="inlineStr">
        <is>
          <t xml:space="preserve">|
|
</t>
        </is>
      </c>
      <c r="G91" t="inlineStr">
        <is>
          <t>самоходна бронирана бойна машина, притежаваща висока огнева мощ, преди всичко за сметка на основното оръдие с висока начална скорост на снаряда за стрелба с право мерене, необходимо за поразяване на бронирани и други цели, висока мобилност в пресечена местност, висока степен на защитеност и която не е конструирана и не е оборудвана с основна цел да транспортира бойни войски</t>
        </is>
      </c>
      <c r="H91" s="2" t="inlineStr">
        <is>
          <t>hlavní bojový tank|
bojový tank</t>
        </is>
      </c>
      <c r="I91" s="2" t="inlineStr">
        <is>
          <t>3|
3</t>
        </is>
      </c>
      <c r="J91" s="2" t="inlineStr">
        <is>
          <t xml:space="preserve">|
</t>
        </is>
      </c>
      <c r="K91" t="inlineStr">
        <is>
          <t>samohybné obrněné bojové vozidlo schopné vysoké palebné síly, vyzbrojené kanónem o velké úsťové rychlosti pro přímou střelbu na obrněné a jiné cíle, vysokou průchodivostí terénem, vysokou úrovní vlastní ochrany, a které není původně určeno a vybaveno především pro přepravu bojových jednotek</t>
        </is>
      </c>
      <c r="L91" s="2" t="inlineStr">
        <is>
          <t>kampvogn</t>
        </is>
      </c>
      <c r="M91" s="2" t="inlineStr">
        <is>
          <t>3</t>
        </is>
      </c>
      <c r="N91" s="2" t="inlineStr">
        <is>
          <t/>
        </is>
      </c>
      <c r="O91" t="inlineStr">
        <is>
          <t>motoriserede og pansrede kampkøretøjer, der normalt kører på bælter, larvefødder, og er bevæbnet med kanon og maskingeværer, monteret i et drejeligt tårn</t>
        </is>
      </c>
      <c r="P91" s="2" t="inlineStr">
        <is>
          <t>KPz|
Hauptkampfpanzer|
Kampfpanzer</t>
        </is>
      </c>
      <c r="Q91" s="2" t="inlineStr">
        <is>
          <t>3|
3|
3</t>
        </is>
      </c>
      <c r="R91" s="2" t="inlineStr">
        <is>
          <t xml:space="preserve">|
|
</t>
        </is>
      </c>
      <c r="S91" t="inlineStr">
        <is>
          <t>schwerer Panzer mit einem in einen drehbaren Turm eingebauten Schnellfeuergeschütz</t>
        </is>
      </c>
      <c r="T91" s="2" t="inlineStr">
        <is>
          <t>άρμα μάχης</t>
        </is>
      </c>
      <c r="U91" s="2" t="inlineStr">
        <is>
          <t>3</t>
        </is>
      </c>
      <c r="V91" s="2" t="inlineStr">
        <is>
          <t/>
        </is>
      </c>
      <c r="W91" t="inlineStr">
        <is>
          <t>Θωρακισμένο όχημα με ερπύστριες,οπλισμένο με διάφορα επιθετικά όπλα που είναι γενικά τοποθετημένα σε ένα ή περισσότερους περιστρεφόμενους πυργίσκους</t>
        </is>
      </c>
      <c r="X91" s="2" t="inlineStr">
        <is>
          <t>MBT|
battle tanks|
tank|
tk|
main battle tank|
battle tank|
universal tank</t>
        </is>
      </c>
      <c r="Y91" s="2" t="inlineStr">
        <is>
          <t>3|
1|
2|
1|
3|
3|
2</t>
        </is>
      </c>
      <c r="Z91" s="2" t="inlineStr">
        <is>
          <t xml:space="preserve">|
|
|
|
|
|
</t>
        </is>
      </c>
      <c r="AA91" t="inlineStr">
        <is>
          <t>self-propelled armoured fighting vehicle, capable of heavy firepower, primarily of a high muzzle velocity direct fire main gun necessary to engage armoured and other targets, with high cross-country mobility, with a high level of self-protection, and which is not designed and equipped primarily to transport combat troops</t>
        </is>
      </c>
      <c r="AB91" s="2" t="inlineStr">
        <is>
          <t>carro de combate principal|
carro de combate</t>
        </is>
      </c>
      <c r="AC91" s="2" t="inlineStr">
        <is>
          <t>2|
3</t>
        </is>
      </c>
      <c r="AD91" s="2" t="inlineStr">
        <is>
          <t xml:space="preserve">|
</t>
        </is>
      </c>
      <c r="AE91" t="inlineStr">
        <is>
          <t>Vehículo acorazado de combate autopropulsado, dotado de una gran potencia de fuego, fundamentalmente por medio de un cañón principal de tiro directo con alta velocidad inicial, necesaria para entrar en combate contra objetivos acorazados y de otro tipo, con un alto grado de movilidad campo a través, y que tiene una alta capacidad de autoprotección, y que no ha sido diseñado y equipado fundamentalmente para el transporte de tropas de combate.</t>
        </is>
      </c>
      <c r="AF91" s="2" t="inlineStr">
        <is>
          <t>lahingutank</t>
        </is>
      </c>
      <c r="AG91" s="2" t="inlineStr">
        <is>
          <t>3</t>
        </is>
      </c>
      <c r="AH91" s="2" t="inlineStr">
        <is>
          <t/>
        </is>
      </c>
      <c r="AI91" t="inlineStr">
        <is>
          <t>roomikutel või ratastel iseliikuv soomuk, mille tühikaal on vähemalt 16,5 tonni ning mis on hea maastikuläbivuse ja enesekaitsevõimega ning varustatud otsetulesuurtükiga, mis on vähemalt 75 mm kaliibriga ja annab mürsule suure algkiiruse</t>
        </is>
      </c>
      <c r="AJ91" s="2" t="inlineStr">
        <is>
          <t>taistelupanssarivaunu|
panssarivaunu</t>
        </is>
      </c>
      <c r="AK91" s="2" t="inlineStr">
        <is>
          <t>3|
3</t>
        </is>
      </c>
      <c r="AL91" s="2" t="inlineStr">
        <is>
          <t xml:space="preserve">|
</t>
        </is>
      </c>
      <c r="AM91" t="inlineStr">
        <is>
          <t>1) tela- tai pyöräalustainen panssaroitu taisteluajoneuvo, jolla on hyvä liikkumiskyky maastossa ja korkeatasoinen suojaus ja jonka omapaino on vähintään 16,5 tonnia ja pääaseena vähintään 75 millimetrin suorasuuntaustykki, jossa ammuksen lähtönopeus on korkea 2) tavallisesti telaketjuilla liikkuva panssaroitu ja aseistettu taisteluajoneuvo, panssari, "tankki"</t>
        </is>
      </c>
      <c r="AN91" s="2" t="inlineStr">
        <is>
          <t>MBT|
char|
char de combat|
char de bataille</t>
        </is>
      </c>
      <c r="AO91" s="2" t="inlineStr">
        <is>
          <t>3|
3|
3|
3</t>
        </is>
      </c>
      <c r="AP91" s="2" t="inlineStr">
        <is>
          <t xml:space="preserve">|
|
|
</t>
        </is>
      </c>
      <c r="AQ91" t="inlineStr">
        <is>
          <t>véhicule blindé de combat automoteur, qui est doté d'une grande puissance de feu, obtenue essentiellement par un canon principal à tir direct à grande vitesse initiale, nécessaire pour prendre à partie des objectifs blindés et autres, qui possède une grande mobilité tout terrain, qui assure un degré élevé d'autoprotection, et qui n'est ni conçu ni équipé au premier chef pour transporter des troupes de combat</t>
        </is>
      </c>
      <c r="AR91" s="2" t="inlineStr">
        <is>
          <t>tanc catha</t>
        </is>
      </c>
      <c r="AS91" s="2" t="inlineStr">
        <is>
          <t>3</t>
        </is>
      </c>
      <c r="AT91" s="2" t="inlineStr">
        <is>
          <t/>
        </is>
      </c>
      <c r="AU91" t="inlineStr">
        <is>
          <t/>
        </is>
      </c>
      <c r="AV91" s="2" t="inlineStr">
        <is>
          <t>borbeni tenk|
glavni borbeni tenk</t>
        </is>
      </c>
      <c r="AW91" s="2" t="inlineStr">
        <is>
          <t>3|
3</t>
        </is>
      </c>
      <c r="AX91" s="2" t="inlineStr">
        <is>
          <t xml:space="preserve">|
</t>
        </is>
      </c>
      <c r="AY91" t="inlineStr">
        <is>
          <t/>
        </is>
      </c>
      <c r="AZ91" s="2" t="inlineStr">
        <is>
          <t>harckocsi</t>
        </is>
      </c>
      <c r="BA91" s="2" t="inlineStr">
        <is>
          <t>4</t>
        </is>
      </c>
      <c r="BB91" s="2" t="inlineStr">
        <is>
          <t/>
        </is>
      </c>
      <c r="BC91" t="inlineStr">
        <is>
          <t>olyan, elsődlegesen nem a harcoló csapatok szállítására tervezett és felszerelt önjáró páncélozott harcjármű, amely főleg nagy kezdősebességű, közvetlen irányzású lövege - mint fő fegyverzete - révén páncélozott és egyéb célok leküzdéséhez szükséges nagy tűzerővel rendelkezik, továbbá nagyfokú terepjáró képességgel bír, és magas szintű önvédelmet biztosít</t>
        </is>
      </c>
      <c r="BD91" s="2" t="inlineStr">
        <is>
          <t>carro armato|
MBT|
carro armato da combattimento</t>
        </is>
      </c>
      <c r="BE91" s="2" t="inlineStr">
        <is>
          <t>3|
3|
3</t>
        </is>
      </c>
      <c r="BF91" s="2" t="inlineStr">
        <is>
          <t xml:space="preserve">|
|
</t>
        </is>
      </c>
      <c r="BG91" t="inlineStr">
        <is>
          <t>veicolo corazzato da combattimento semovente, capace di grande potenza di fuoco, essenzialmente a mezzo di un cannone principale ad alta velocità iniziale e a puntamento diretto, necessario per colpire obiettivi corazzati e altri con alta mobilità fuori-strada, con alto livello di protezione diretta e che non è progettato ed equipaggiato principalmente per il trasporto di truppe combattenti</t>
        </is>
      </c>
      <c r="BH91" s="2" t="inlineStr">
        <is>
          <t>tankas|
kovinis tankas|
pagrindinis kovinis tankas</t>
        </is>
      </c>
      <c r="BI91" s="2" t="inlineStr">
        <is>
          <t>3|
3|
3</t>
        </is>
      </c>
      <c r="BJ91" s="2" t="inlineStr">
        <is>
          <t xml:space="preserve">|
|
</t>
        </is>
      </c>
      <c r="BK91" t="inlineStr">
        <is>
          <t>visiškai šarvuota vikšrinė kovos mašina, ginkluota pabūklu, kulkosvaidžiais ir kt. ginklais įvairiems taikiniams mūšio lauke naikinti.</t>
        </is>
      </c>
      <c r="BL91" s="2" t="inlineStr">
        <is>
          <t>tanks|
kaujas tanks|
&lt;i&gt;MBT&lt;/i&gt;|
pamata kaujas tanks|
kaujas pamattanks</t>
        </is>
      </c>
      <c r="BM91" s="2" t="inlineStr">
        <is>
          <t>3|
3|
3|
2|
3</t>
        </is>
      </c>
      <c r="BN91" s="2" t="inlineStr">
        <is>
          <t>|
|
|
|
preferred</t>
        </is>
      </c>
      <c r="BO91" t="inlineStr">
        <is>
          <t>ar pretšāviņu bruņām aizsargāta kāpurķēžu kaujas
mašīna, apbruņota ar lielkalibra ieroci grozāmā tornī pretinieka bruņutehnikas un citu mērķu iznīcināšanai</t>
        </is>
      </c>
      <c r="BP91" s="2" t="inlineStr">
        <is>
          <t>karru armat|
karru armat ewlieni</t>
        </is>
      </c>
      <c r="BQ91" s="2" t="inlineStr">
        <is>
          <t>3|
3</t>
        </is>
      </c>
      <c r="BR91" s="2" t="inlineStr">
        <is>
          <t xml:space="preserve">|
</t>
        </is>
      </c>
      <c r="BS91" t="inlineStr">
        <is>
          <t>tip ta' karru li ġie żviluppat wara t-Tieni Gwerra Dinjija u maħsub biex isostni l-isforz prinċipali tal-ġlied, iwettaq il-manuvra (maħsuba bħala azzjoni tattika), u jaffronta u jeqred l-għadu</t>
        </is>
      </c>
      <c r="BT91" s="2" t="inlineStr">
        <is>
          <t>gevechtstank</t>
        </is>
      </c>
      <c r="BU91" s="2" t="inlineStr">
        <is>
          <t>2</t>
        </is>
      </c>
      <c r="BV91" s="2" t="inlineStr">
        <is>
          <t/>
        </is>
      </c>
      <c r="BW91" t="inlineStr">
        <is>
          <t>gepantserde gevechtswagen op rupsbanden of wielen met een grote aanvangssnelheid en terreinvaardigheid en een hoog niveau van zelfbescherming, die niet in hoofdzaak ontworpen en uitgerust is voor troepentransport, en met als hoofdbewapening een kanon dat als hoofdfunctie heeft om direct vuur af te geven en meestal opgenomen is in een 360° draaibare geschutskoepel</t>
        </is>
      </c>
      <c r="BX91" s="2" t="inlineStr">
        <is>
          <t>MBT|
czołg|
czołg podstawowy</t>
        </is>
      </c>
      <c r="BY91" s="2" t="inlineStr">
        <is>
          <t>3|
3|
3</t>
        </is>
      </c>
      <c r="BZ91" s="2" t="inlineStr">
        <is>
          <t xml:space="preserve">|
|
</t>
        </is>
      </c>
      <c r="CA91" t="inlineStr">
        <is>
          <t>1) gąsienicowy wóz bojowy, przeznaczony do walki z siłami przeciwnika na krótkich i średnich dystansach za pomocą prowadzenia ognia na wprost 2) pojazd gąsienicowy, opancerzony, uzbrojony w armatę na ruchomej wieży i 1–3 karabiny maszynowych</t>
        </is>
      </c>
      <c r="CB91" s="2" t="inlineStr">
        <is>
          <t>carro de combate</t>
        </is>
      </c>
      <c r="CC91" s="2" t="inlineStr">
        <is>
          <t>3</t>
        </is>
      </c>
      <c r="CD91" s="2" t="inlineStr">
        <is>
          <t/>
        </is>
      </c>
      <c r="CE91" t="inlineStr">
        <is>
          <t>Viatura de combate blindada e de autopropulsão, com forte poder de fogo, munida fundamentalmente com uma peça principal de alta velocidade inicial, capaz de fazer tiro direto para alvos blindados e outros, com elevada mobilidade em todo o terreno, com um elevado nível de autoproteção, e que não está vocacionado nem equipado para transporte de tropas de combate.</t>
        </is>
      </c>
      <c r="CF91" s="2" t="inlineStr">
        <is>
          <t>tanc|
tanc principal de luptă</t>
        </is>
      </c>
      <c r="CG91" s="2" t="inlineStr">
        <is>
          <t>4|
3</t>
        </is>
      </c>
      <c r="CH91" s="2" t="inlineStr">
        <is>
          <t xml:space="preserve">|
</t>
        </is>
      </c>
      <c r="CI91" t="inlineStr">
        <is>
          <t>mașină de luptă blindată, înzestrată cu tunuri, mitraliere etc. instalate în turelă și în partea din față a vehiculului, cu roțile montate pe șenile, care poate străbate terenuri accidentate</t>
        </is>
      </c>
      <c r="CJ91" s="2" t="inlineStr">
        <is>
          <t>hlavný bojový tank|
bojový tank</t>
        </is>
      </c>
      <c r="CK91" s="2" t="inlineStr">
        <is>
          <t>3|
3</t>
        </is>
      </c>
      <c r="CL91" s="2" t="inlineStr">
        <is>
          <t xml:space="preserve">|
</t>
        </is>
      </c>
      <c r="CM91" t="inlineStr">
        <is>
          <t>samohybné pásové &lt;a href="https://iate.europa.eu/entry/result/172647/sk" target="_blank"&gt;bojové obrnené vozidlo&lt;/a&gt;, ktoré sa vyznačuje veľkou priechodnosťou v teréne, silným pancierovaním a veľkou palebnou silou s vysokou počiatočnou kadenciou streľby umožňujúcou likvidovať obrnené a iné ciele a ktoré však nie je navrhnuté ani primárne vybavené na prepravu bojových jednotiek</t>
        </is>
      </c>
      <c r="CN91" s="2" t="inlineStr">
        <is>
          <t>MBT|
bojni tank|
glavni bojni tank</t>
        </is>
      </c>
      <c r="CO91" s="2" t="inlineStr">
        <is>
          <t>3|
3|
3</t>
        </is>
      </c>
      <c r="CP91" s="2" t="inlineStr">
        <is>
          <t xml:space="preserve">|
|
</t>
        </is>
      </c>
      <c r="CQ91" t="inlineStr">
        <is>
          <t/>
        </is>
      </c>
      <c r="CR91" s="2" t="inlineStr">
        <is>
          <t>stridsvagn|
huvudstridsvagn</t>
        </is>
      </c>
      <c r="CS91" s="2" t="inlineStr">
        <is>
          <t>3|
3</t>
        </is>
      </c>
      <c r="CT91" s="2" t="inlineStr">
        <is>
          <t xml:space="preserve">|
</t>
        </is>
      </c>
      <c r="CU91" t="inlineStr">
        <is>
          <t>beväpnat, pansrat fordon, ett stridsmedel som i sig förenar vapenverkan, rörlighet och skydd</t>
        </is>
      </c>
    </row>
    <row r="92">
      <c r="A92" s="1" t="str">
        <f>HYPERLINK("https://iate.europa.eu/entry/result/3581437/all", "3581437")</f>
        <v>3581437</v>
      </c>
      <c r="B92" t="inlineStr">
        <is>
          <t>GEOGRAPHY</t>
        </is>
      </c>
      <c r="C92" t="inlineStr">
        <is>
          <t>GEOGRAPHY|Europe|Eastern Europe|Ukraine</t>
        </is>
      </c>
      <c r="D92" s="2" t="inlineStr">
        <is>
          <t>Станция Луганск</t>
        </is>
      </c>
      <c r="E92" s="2" t="inlineStr">
        <is>
          <t>3</t>
        </is>
      </c>
      <c r="F92" s="2" t="inlineStr">
        <is>
          <t/>
        </is>
      </c>
      <c r="G92" t="inlineStr">
        <is>
          <t>селище от градски тип на брега на река Северски Донец в Луганска област, Украйна</t>
        </is>
      </c>
      <c r="H92" s="2" t="inlineStr">
        <is>
          <t>Stanycja Luhanska</t>
        </is>
      </c>
      <c r="I92" s="2" t="inlineStr">
        <is>
          <t>3</t>
        </is>
      </c>
      <c r="J92" s="2" t="inlineStr">
        <is>
          <t/>
        </is>
      </c>
      <c r="K92" t="inlineStr">
        <is>
          <t>sídlo městského typu v Luhanské oblasti na Ukrajině v blízkosti hranice s Ruskem</t>
        </is>
      </c>
      <c r="L92" s="2" t="inlineStr">
        <is>
          <t>Stanytsja Luhanska</t>
        </is>
      </c>
      <c r="M92" s="2" t="inlineStr">
        <is>
          <t>3</t>
        </is>
      </c>
      <c r="N92" s="2" t="inlineStr">
        <is>
          <t/>
        </is>
      </c>
      <c r="O92" t="inlineStr">
        <is>
          <t>bebyggelse i Luhansk Oblast i det østlige Ukraine</t>
        </is>
      </c>
      <c r="P92" s="2" t="inlineStr">
        <is>
          <t>Stanyzja Luhanska</t>
        </is>
      </c>
      <c r="Q92" s="2" t="inlineStr">
        <is>
          <t>3</t>
        </is>
      </c>
      <c r="R92" s="2" t="inlineStr">
        <is>
          <t/>
        </is>
      </c>
      <c r="S92" t="inlineStr">
        <is>
          <t>Siedlung städtischen Typs am Ufer des Donez in der Oblast Luhansk im Osten der Ukraine</t>
        </is>
      </c>
      <c r="T92" t="inlineStr">
        <is>
          <t/>
        </is>
      </c>
      <c r="U92" t="inlineStr">
        <is>
          <t/>
        </is>
      </c>
      <c r="V92" t="inlineStr">
        <is>
          <t/>
        </is>
      </c>
      <c r="W92" t="inlineStr">
        <is>
          <t/>
        </is>
      </c>
      <c r="X92" s="2" t="inlineStr">
        <is>
          <t>Stanytsia Luhanska</t>
        </is>
      </c>
      <c r="Y92" s="2" t="inlineStr">
        <is>
          <t>3</t>
        </is>
      </c>
      <c r="Z92" s="2" t="inlineStr">
        <is>
          <t/>
        </is>
      </c>
      <c r="AA92" t="inlineStr">
        <is>
          <t>settlement in Luhansk Oblast in eastern Ukraine</t>
        </is>
      </c>
      <c r="AB92" s="2" t="inlineStr">
        <is>
          <t>Stanytsia Luhanska</t>
        </is>
      </c>
      <c r="AC92" s="2" t="inlineStr">
        <is>
          <t>3</t>
        </is>
      </c>
      <c r="AD92" s="2" t="inlineStr">
        <is>
          <t/>
        </is>
      </c>
      <c r="AE92" t="inlineStr">
        <is>
          <t>Asentamiento urbano de la provincia de Luhansk, al este de &lt;a href="https://iate.europa.eu/entry/result/861209/es" target="_blank"&gt;Ucrania&lt;/a&gt;.</t>
        </is>
      </c>
      <c r="AF92" s="2" t="inlineStr">
        <is>
          <t>Stanõtsja Luhanska</t>
        </is>
      </c>
      <c r="AG92" s="2" t="inlineStr">
        <is>
          <t>3</t>
        </is>
      </c>
      <c r="AH92" s="2" t="inlineStr">
        <is>
          <t/>
        </is>
      </c>
      <c r="AI92" t="inlineStr">
        <is>
          <t>alev Ukrainas Luhanski oblastis Siverskõi Donetsi jõe kaldal</t>
        </is>
      </c>
      <c r="AJ92" s="2" t="inlineStr">
        <is>
          <t>Stanytsia Luhanska</t>
        </is>
      </c>
      <c r="AK92" s="2" t="inlineStr">
        <is>
          <t>3</t>
        </is>
      </c>
      <c r="AL92" s="2" t="inlineStr">
        <is>
          <t/>
        </is>
      </c>
      <c r="AM92" t="inlineStr">
        <is>
          <t>asutuskeskus Ukrainan itäosassa Luhanskin alueella</t>
        </is>
      </c>
      <c r="AN92" s="2" t="inlineStr">
        <is>
          <t>Stanytsia Louhanska|
Stanytsia Luhanska</t>
        </is>
      </c>
      <c r="AO92" s="2" t="inlineStr">
        <is>
          <t>3|
3</t>
        </is>
      </c>
      <c r="AP92" s="2" t="inlineStr">
        <is>
          <t xml:space="preserve">|
</t>
        </is>
      </c>
      <c r="AQ92" t="inlineStr">
        <is>
          <t>agglomération dans l'oblast de &lt;a href="https://iate.europa.eu/entry/result/3562880/fr" target="_blank"&gt;Louhansk&lt;/a&gt;, dans l'est de l'Ukraine</t>
        </is>
      </c>
      <c r="AR92" s="2" t="inlineStr">
        <is>
          <t>Stanytsia Luhanska</t>
        </is>
      </c>
      <c r="AS92" s="2" t="inlineStr">
        <is>
          <t>3</t>
        </is>
      </c>
      <c r="AT92" s="2" t="inlineStr">
        <is>
          <t/>
        </is>
      </c>
      <c r="AU92" t="inlineStr">
        <is>
          <t>ceirtleán uirbeach in Oblast Luhansk in oirthear na hÚcráine</t>
        </is>
      </c>
      <c r="AV92" t="inlineStr">
        <is>
          <t/>
        </is>
      </c>
      <c r="AW92" t="inlineStr">
        <is>
          <t/>
        </is>
      </c>
      <c r="AX92" t="inlineStr">
        <is>
          <t/>
        </is>
      </c>
      <c r="AY92" t="inlineStr">
        <is>
          <t/>
        </is>
      </c>
      <c r="AZ92" s="2" t="inlineStr">
        <is>
          <t>Sztanicja Luhanszka</t>
        </is>
      </c>
      <c r="BA92" s="2" t="inlineStr">
        <is>
          <t>3</t>
        </is>
      </c>
      <c r="BB92" s="2" t="inlineStr">
        <is>
          <t/>
        </is>
      </c>
      <c r="BC92" t="inlineStr">
        <is>
          <t>kelet-ukrajnai település</t>
        </is>
      </c>
      <c r="BD92" t="inlineStr">
        <is>
          <t/>
        </is>
      </c>
      <c r="BE92" t="inlineStr">
        <is>
          <t/>
        </is>
      </c>
      <c r="BF92" t="inlineStr">
        <is>
          <t/>
        </is>
      </c>
      <c r="BG92" t="inlineStr">
        <is>
          <t/>
        </is>
      </c>
      <c r="BH92" s="2" t="inlineStr">
        <is>
          <t>Luhansko Stanycia</t>
        </is>
      </c>
      <c r="BI92" s="2" t="inlineStr">
        <is>
          <t>3</t>
        </is>
      </c>
      <c r="BJ92" s="2" t="inlineStr">
        <is>
          <t/>
        </is>
      </c>
      <c r="BK92" t="inlineStr">
        <is>
          <t>miestas Luhansko srityje, rytų Ukrainoje</t>
        </is>
      </c>
      <c r="BL92" s="2" t="inlineStr">
        <is>
          <t>Staņica Luhanska</t>
        </is>
      </c>
      <c r="BM92" s="2" t="inlineStr">
        <is>
          <t>3</t>
        </is>
      </c>
      <c r="BN92" s="2" t="inlineStr">
        <is>
          <t/>
        </is>
      </c>
      <c r="BO92" t="inlineStr">
        <is>
          <t>apdzīvota vieta Ukrainas austrumu daļā</t>
        </is>
      </c>
      <c r="BP92" t="inlineStr">
        <is>
          <t/>
        </is>
      </c>
      <c r="BQ92" t="inlineStr">
        <is>
          <t/>
        </is>
      </c>
      <c r="BR92" t="inlineStr">
        <is>
          <t/>
        </is>
      </c>
      <c r="BS92" t="inlineStr">
        <is>
          <t/>
        </is>
      </c>
      <c r="BT92" s="2" t="inlineStr">
        <is>
          <t>Stanytsja Loehanska</t>
        </is>
      </c>
      <c r="BU92" s="2" t="inlineStr">
        <is>
          <t>3</t>
        </is>
      </c>
      <c r="BV92" s="2" t="inlineStr">
        <is>
          <t/>
        </is>
      </c>
      <c r="BW92" t="inlineStr">
        <is>
          <t>stadje in de oblast Loehansk</t>
        </is>
      </c>
      <c r="BX92" s="2" t="inlineStr">
        <is>
          <t>Stanica Ługańska</t>
        </is>
      </c>
      <c r="BY92" s="2" t="inlineStr">
        <is>
          <t>3</t>
        </is>
      </c>
      <c r="BZ92" s="2" t="inlineStr">
        <is>
          <t/>
        </is>
      </c>
      <c r="CA92" t="inlineStr">
        <is>
          <t>osiedle typu miejskiego na Ukrainie, w obwodzie ługańskim, na lewym brzegu Dońca</t>
        </is>
      </c>
      <c r="CB92" t="inlineStr">
        <is>
          <t/>
        </is>
      </c>
      <c r="CC92" t="inlineStr">
        <is>
          <t/>
        </is>
      </c>
      <c r="CD92" t="inlineStr">
        <is>
          <t/>
        </is>
      </c>
      <c r="CE92" t="inlineStr">
        <is>
          <t/>
        </is>
      </c>
      <c r="CF92" s="2" t="inlineStr">
        <is>
          <t>Stanîțea-Luhanska</t>
        </is>
      </c>
      <c r="CG92" s="2" t="inlineStr">
        <is>
          <t>3</t>
        </is>
      </c>
      <c r="CH92" s="2" t="inlineStr">
        <is>
          <t/>
        </is>
      </c>
      <c r="CI92" t="inlineStr">
        <is>
          <t>așezare de tip urban de reședință a raionului Stanîcino-Luhanske din regiunea Luhansk, Ucraina</t>
        </is>
      </c>
      <c r="CJ92" s="2" t="inlineStr">
        <is>
          <t>Stanica Luhanská</t>
        </is>
      </c>
      <c r="CK92" s="2" t="inlineStr">
        <is>
          <t>3</t>
        </is>
      </c>
      <c r="CL92" s="2" t="inlineStr">
        <is>
          <t/>
        </is>
      </c>
      <c r="CM92" t="inlineStr">
        <is>
          <t>obec mestského typu vo východnej Ukrajine v blízkosti ukrajinsko-ruskej hranice</t>
        </is>
      </c>
      <c r="CN92" t="inlineStr">
        <is>
          <t/>
        </is>
      </c>
      <c r="CO92" t="inlineStr">
        <is>
          <t/>
        </is>
      </c>
      <c r="CP92" t="inlineStr">
        <is>
          <t/>
        </is>
      </c>
      <c r="CQ92" t="inlineStr">
        <is>
          <t/>
        </is>
      </c>
      <c r="CR92" s="2" t="inlineStr">
        <is>
          <t>Stanytsia Luhanska</t>
        </is>
      </c>
      <c r="CS92" s="2" t="inlineStr">
        <is>
          <t>3</t>
        </is>
      </c>
      <c r="CT92" s="2" t="inlineStr">
        <is>
          <t/>
        </is>
      </c>
      <c r="CU92" t="inlineStr">
        <is>
          <t>By i
länet Luhansk.</t>
        </is>
      </c>
    </row>
    <row r="93">
      <c r="A93" s="1" t="str">
        <f>HYPERLINK("https://iate.europa.eu/entry/result/3627310/all", "3627310")</f>
        <v>3627310</v>
      </c>
      <c r="B93" t="inlineStr">
        <is>
          <t>EUROPEAN UNION;INTERNATIONAL RELATIONS</t>
        </is>
      </c>
      <c r="C93" t="inlineStr">
        <is>
          <t>EUROPEAN UNION|European construction|deepening of the European Union|economic and social cohesion;INTERNATIONAL RELATIONS|cooperation policy|humanitarian aid|aid to refugees</t>
        </is>
      </c>
      <c r="D93" s="2" t="inlineStr">
        <is>
          <t>CARE|
Действия по линия на сближаването за бежанците в Европа</t>
        </is>
      </c>
      <c r="E93" s="2" t="inlineStr">
        <is>
          <t>3|
3</t>
        </is>
      </c>
      <c r="F93" s="2" t="inlineStr">
        <is>
          <t xml:space="preserve">|
</t>
        </is>
      </c>
      <c r="G93" t="inlineStr">
        <is>
          <t>механизъм, с който се дава възможност на държавите членки и регионите да предоставят спешна подкрепа на хората, бягащи от руската инвазия в Украйна, като в правилата на &lt;a href="https://iate.europa.eu/entry/result/2102599/all" target="_blank"&gt;политиката на сближаване&lt;/a&gt; за периода 2014—2020 г. се въвежда необходимата гъвкавост, за да се даде възможност за бързо преразпределяне на наличното финансиране към подобна спешна подкрепа</t>
        </is>
      </c>
      <c r="H93" s="2" t="inlineStr">
        <is>
          <t>CARE|
Akce v rámci politiky soudržnosti na podporu uprchlíků v Evropě</t>
        </is>
      </c>
      <c r="I93" s="2" t="inlineStr">
        <is>
          <t>3|
3</t>
        </is>
      </c>
      <c r="J93" s="2" t="inlineStr">
        <is>
          <t xml:space="preserve">|
</t>
        </is>
      </c>
      <c r="K93" t="inlineStr">
        <is>
          <t>mechanismus financování, který má přinést dodatečnou flexibilitu při poskytování finančních prostředků v rámci politiky soudržnosti na podporu členských států EU, které přijímají osoby prchající před válkou na Ukrajině</t>
        </is>
      </c>
      <c r="L93" s="2" t="inlineStr">
        <is>
          <t>CARE|
samhørighedsaktion for flygtninge i Europa</t>
        </is>
      </c>
      <c r="M93" s="2" t="inlineStr">
        <is>
          <t>3|
3</t>
        </is>
      </c>
      <c r="N93" s="2" t="inlineStr">
        <is>
          <t xml:space="preserve">|
</t>
        </is>
      </c>
      <c r="O93" t="inlineStr">
        <is>
          <t>&lt;a href="https://iate.europa.eu/entry/result/2102599/da" target="_blank"&gt;samhørighedspolitik&lt;/a&gt;mekanisme. der giver EU's medlemsstater og regioner mulighed for at yde nødhjælp til mennesker, der flygter fra Ruslands invasion af Ukraine, ved at indføre den nødvendige fleksibilitet i samhørighedspolitikkens regler for 2014-2020 for at muliggøre en hurtig omfordeling af tilgængelige midler til sådan nødstøtte</t>
        </is>
      </c>
      <c r="P93" s="2" t="inlineStr">
        <is>
          <t>CARE|
Einsatz von Kohäsionsmitteln zugunsten von Flüchtlingen in Europa</t>
        </is>
      </c>
      <c r="Q93" s="2" t="inlineStr">
        <is>
          <t>3|
3</t>
        </is>
      </c>
      <c r="R93" s="2" t="inlineStr">
        <is>
          <t xml:space="preserve">|
</t>
        </is>
      </c>
      <c r="S93" t="inlineStr">
        <is>
          <t>Mechanismus im Rahmen der Kohäsionspolitik, der es den Mitgliedstaaten und Regionen ermöglichen soll, Menschen zu unterstützen, die vor der Invasion der Ukraine durch Russland fliehen, in dem die kohäsionspolitischen Vorschriften für den Zeitraum 2014-2020 die notwendige Flexibilität erhalten, damit die verfügbaren Mittel rasch auf solche Soforthilfen umgewidmet werden können</t>
        </is>
      </c>
      <c r="T93" s="2" t="inlineStr">
        <is>
          <t>δράση συνοχής για τους πρόσφυγες στην Ευρώπη|
CARE</t>
        </is>
      </c>
      <c r="U93" s="2" t="inlineStr">
        <is>
          <t>3|
3</t>
        </is>
      </c>
      <c r="V93" s="2" t="inlineStr">
        <is>
          <t xml:space="preserve">|
</t>
        </is>
      </c>
      <c r="W93" t="inlineStr">
        <is>
          <t>μηχανισμός &lt;a href="https://iate.europa.eu/entry/result/2102599/en-el" target="_blank"&gt;πολιτικής συνοχής&lt;/a&gt; που επιτρέπει στα κράτη μέλη και τις περιφέρειες της ΕΕ να παρέχουν στήριξη έκτακτης ανάγκης σε άτομα που προσπαθούν να ξεφύγουν από τη ρωσική εισβολή στην Ουκρανία, μέσω της θέσπισης της αναγκαίας ευελιξίας στους κανόνες πολιτικής συνοχής για την περίοδο 2014-2020, ώστε να καταστεί δυνατή η ταχεία ανακατανομή της διαθέσιμης χρηματοδότησης στην εν λόγω στήριξη έκτακτης ανάγκης</t>
        </is>
      </c>
      <c r="X93" s="2" t="inlineStr">
        <is>
          <t>CARE|
Cohesion's Action for Refugees in Europe|
Cohesion Action for Refugees in Europe</t>
        </is>
      </c>
      <c r="Y93" s="2" t="inlineStr">
        <is>
          <t>3|
3|
1</t>
        </is>
      </c>
      <c r="Z93" s="2" t="inlineStr">
        <is>
          <t xml:space="preserve">|
|
</t>
        </is>
      </c>
      <c r="AA93" t="inlineStr">
        <is>
          <t>mechanism of &lt;a href="https://iate.europa.eu/entry/result/2102599/en" target="_blank"&gt;cohesion policy&lt;/a&gt; that allows EU Member States and regions to provide emergency support to people fleeing from Russia's invasion of Ukraine, by introducing the necessary flexibility in the 2014-2020 Cohesion policy rules to allow a swift reallocation of available funding to such emergency support</t>
        </is>
      </c>
      <c r="AB93" s="2" t="inlineStr">
        <is>
          <t>Acción de Cohesión para los Refugiados en Europa|
CARE</t>
        </is>
      </c>
      <c r="AC93" s="2" t="inlineStr">
        <is>
          <t>3|
3</t>
        </is>
      </c>
      <c r="AD93" s="2" t="inlineStr">
        <is>
          <t xml:space="preserve">|
</t>
        </is>
      </c>
      <c r="AE93" t="inlineStr">
        <is>
          <t>Mecanismo de la &lt;a href="https://iate.europa.eu/entry/result/2102599/es" target="_blank"&gt;política de cohesión&lt;/a&gt; que permite a los Estados miembros y las regiones prestar asistencia urgente a las personas que huyen de la invasión de Ucrania por parte de Rusia, flexibilizando a tal efecto las normas de la política de cohesión de 2014-2020 para permitir una rápida reasignación de la financiación disponible para esa asistencia urgente.</t>
        </is>
      </c>
      <c r="AF93" s="2" t="inlineStr">
        <is>
          <t>ühtekuuluvusmeetmed pagulaste toetamiseks Euroopas|
CARE</t>
        </is>
      </c>
      <c r="AG93" s="2" t="inlineStr">
        <is>
          <t>3|
3</t>
        </is>
      </c>
      <c r="AH93" s="2" t="inlineStr">
        <is>
          <t xml:space="preserve">proposed|
</t>
        </is>
      </c>
      <c r="AI93" t="inlineStr">
        <is>
          <t>ühtekuuluvuspoliitika vahendite kasutamise mehhanism ELi liikmesriikides ja piirkondades, et toetada meetmeid Venemaa sõjalisest agressioonist tulenevate rändeprobleemide lahendamiseks</t>
        </is>
      </c>
      <c r="AJ93" s="2" t="inlineStr">
        <is>
          <t>koheesiopoliittinen tukitoimi Euroopan pakolaisten auttamiseksi|
CARE-tukitoimi|
CARE</t>
        </is>
      </c>
      <c r="AK93" s="2" t="inlineStr">
        <is>
          <t>3|
3|
3</t>
        </is>
      </c>
      <c r="AL93" s="2" t="inlineStr">
        <is>
          <t xml:space="preserve">|
|
</t>
        </is>
      </c>
      <c r="AM93" t="inlineStr">
        <is>
          <t>tukitoimi, jonka avulla jäsenvaltiot ja alueet voivat tarjota hätäapua ihmisille, jotka pakenevat Venäjän hyökkäyksen kohteeksi joutuneesta Ukrainasta ja jolla lisätään &lt;a href="https://iate.europa.eu/entry/result/2102599/fi" target="_blank"&gt;koheesiopolitiikan &lt;/a&gt;kauden 2014–2020 sääntöihin joustomahdollisuuksia, joiden turvin saatavilla olevaa rahoitusta voidaan siirtää nopeasti hätäapuun</t>
        </is>
      </c>
      <c r="AN93" s="2" t="inlineStr">
        <is>
          <t>CARE|
action de cohésion pour les réfugiés en Europe</t>
        </is>
      </c>
      <c r="AO93" s="2" t="inlineStr">
        <is>
          <t>3|
3</t>
        </is>
      </c>
      <c r="AP93" s="2" t="inlineStr">
        <is>
          <t xml:space="preserve">|
</t>
        </is>
      </c>
      <c r="AQ93" t="inlineStr">
        <is>
          <t>mécanisme dans le cadre de la politique de cohésion visant à aider les États membres et les régions de l'UE à accueillir et à fournir une aide d'urgence aux personnes qui fuient la guerre en Ukraine en introduisant dans les règles de financement au titre de la politique de cohésion une flexibilité accrue pour réaffecter rapidement les fonds disponibles</t>
        </is>
      </c>
      <c r="AR93" s="2" t="inlineStr">
        <is>
          <t>Gníomhaíocht Chomhtháthaithe le haghaidh Dídeanaithe san Eoraip|
CARE</t>
        </is>
      </c>
      <c r="AS93" s="2" t="inlineStr">
        <is>
          <t>3|
3</t>
        </is>
      </c>
      <c r="AT93" s="2" t="inlineStr">
        <is>
          <t xml:space="preserve">|
</t>
        </is>
      </c>
      <c r="AU93" t="inlineStr">
        <is>
          <t/>
        </is>
      </c>
      <c r="AV93" s="2" t="inlineStr">
        <is>
          <t>djelovanje kohezijske politike za izbjeglice u Europi|
CARE</t>
        </is>
      </c>
      <c r="AW93" s="2" t="inlineStr">
        <is>
          <t>3|
3</t>
        </is>
      </c>
      <c r="AX93" s="2" t="inlineStr">
        <is>
          <t xml:space="preserve">|
</t>
        </is>
      </c>
      <c r="AY93" t="inlineStr">
        <is>
          <t/>
        </is>
      </c>
      <c r="AZ93" s="2" t="inlineStr">
        <is>
          <t>az Európában lévő menekültekre irányuló kohéziós fellépés|
CARE</t>
        </is>
      </c>
      <c r="BA93" s="2" t="inlineStr">
        <is>
          <t>3|
3</t>
        </is>
      </c>
      <c r="BB93" s="2" t="inlineStr">
        <is>
          <t xml:space="preserve">|
</t>
        </is>
      </c>
      <c r="BC93" t="inlineStr">
        <is>
          <t>&lt;a href="https://iate.europa.eu/entry/result/2102599/hu" target="_blank"&gt;kohéziós politikai&lt;/a&gt; mechanizmus, amely lehetővé
teszi az EU tagállamai és régiói számára, hogy szükséghelyzeti támogatást
nyújtsanak az Oroszország ukrajnai inváziója elől menekülő személyek számára,
mégpedig azáltal, hogy bevezeti a 2014–2020-as időszakra vonatkozó kohéziós
politikai szabályokba az ahhoz szükséges rugalmasságot, hogy a rendelkezésre
álló finanszírozást gyorsan ilyen szükséghelyzeti támogatásra lehessen
átcsoportosítani</t>
        </is>
      </c>
      <c r="BD93" s="2" t="inlineStr">
        <is>
          <t>CARE|
azione di coesione a favore dei rifugiati in Europa</t>
        </is>
      </c>
      <c r="BE93" s="2" t="inlineStr">
        <is>
          <t>3|
3</t>
        </is>
      </c>
      <c r="BF93" s="2" t="inlineStr">
        <is>
          <t xml:space="preserve">|
</t>
        </is>
      </c>
      <c r="BG93" t="inlineStr">
        <is>
          <t>meccanismo della politica di coesione che consente agli Stati membri e alle regioni di fornire un sostegno di emergenza alle persone in fuga dall'invasione dell'Ucraina da parte della Russia, introducendo la flessibilità necessaria nelle norme della politica di coesione 2014-2020 per consentire una rapida riassegnazione a questo sostegno di emergenza dei finanziamenti disponibili</t>
        </is>
      </c>
      <c r="BH93" s="2" t="inlineStr">
        <is>
          <t>sanglaudos veiksmai dėl pabėgėlių Europoje|
CARE</t>
        </is>
      </c>
      <c r="BI93" s="2" t="inlineStr">
        <is>
          <t>3|
3</t>
        </is>
      </c>
      <c r="BJ93" s="2" t="inlineStr">
        <is>
          <t xml:space="preserve">|
</t>
        </is>
      </c>
      <c r="BK93" t="inlineStr">
        <is>
          <t/>
        </is>
      </c>
      <c r="BL93" s="2" t="inlineStr">
        <is>
          <t>kohēzijas rīcība bēgļu atbalstam Eiropā|
&lt;i&gt;CARE&lt;/i&gt;</t>
        </is>
      </c>
      <c r="BM93" s="2" t="inlineStr">
        <is>
          <t>3|
3</t>
        </is>
      </c>
      <c r="BN93" s="2" t="inlineStr">
        <is>
          <t xml:space="preserve">|
</t>
        </is>
      </c>
      <c r="BO93" t="inlineStr">
        <is>
          <t>&lt;a href="https://iate.europa.eu/entry/result/2102599/lv" target="_blank"&gt;kohēzijas politikas&lt;/a&gt; mehānisms, kas ļauj ES dalībvalstīm un reģioniem sniegt ārkārtas atbalstu cilvēkiem, kuri bēg no Krievijas iebrukuma Ukrainā; tas piešķir nepieciešamo elastību 2014.-2020. gada kohēzijas politikas noteikumiem, lai ļautu ātri pārvirzīt vajadzīgos līdzekļus šādam ārkārtas atbalstam</t>
        </is>
      </c>
      <c r="BP93" s="2" t="inlineStr">
        <is>
          <t>Azzjoni ta' Koeżjoni għar-Refuġjati fl-Ewropa|
CARE</t>
        </is>
      </c>
      <c r="BQ93" s="2" t="inlineStr">
        <is>
          <t>3|
3</t>
        </is>
      </c>
      <c r="BR93" s="2" t="inlineStr">
        <is>
          <t xml:space="preserve">|
</t>
        </is>
      </c>
      <c r="BS93" t="inlineStr">
        <is>
          <t>mekkaniżmu tal-&lt;a href="https://iate.europa.eu/entry/result/2102599/mt" target="_blank"&gt;politika ta' koeżjoni&lt;/a&gt; li jippermetti lill-Istati Membri u r-reġjuni tal-UE jipprovdu appoġġ ta' emerġenza lill-persuni li qed jaħarbu mill-invażjoni Russa tal-Ukrajna, billi jintroduċi l-flessibbiltà meħtieġa fir-regoli tal-Politika ta' Koeżjoni 2014-2020 biex tkun possibbli riallokazzjoni rapida tal-fondi disponibbli għal appoġġ f'każ ta' emerġenza simili</t>
        </is>
      </c>
      <c r="BT93" s="2" t="inlineStr">
        <is>
          <t>CARE|
cohesiebeleid ten behoeve van vluchtelingen in Europa</t>
        </is>
      </c>
      <c r="BU93" s="2" t="inlineStr">
        <is>
          <t>3|
3</t>
        </is>
      </c>
      <c r="BV93" s="2" t="inlineStr">
        <is>
          <t xml:space="preserve">|
</t>
        </is>
      </c>
      <c r="BW93" t="inlineStr">
        <is>
          <t>mechanisme
in het kader van het cohesiebeleid dat zorgt voor de nodige flexibiliteit in de regels van het
cohesiebeleid voor 2014-2020, zodat een snelle herverdeling van de beschikbare
financiering voor noodhulp mogelijk wordt en de lidstaten en regio's hulp
kunnen verlenen aan de mensen die op de vlucht zijn voor de Russische invasie
van Oekraïne</t>
        </is>
      </c>
      <c r="BX93" s="2" t="inlineStr">
        <is>
          <t>działania polityki spójności na rzecz uchodźców w Europie|
CARE</t>
        </is>
      </c>
      <c r="BY93" s="2" t="inlineStr">
        <is>
          <t>3|
3</t>
        </is>
      </c>
      <c r="BZ93" s="2" t="inlineStr">
        <is>
          <t xml:space="preserve">|
</t>
        </is>
      </c>
      <c r="CA93" t="inlineStr">
        <is>
          <t>środek zaproponowany przez Komisję w marcu 2022 w ramach polityki spójności umożliwiający państwom członkowskim i regionom udzielanie wsparcia w sytuacjach nadzwyczajnych osobom uciekającym przed inwazją rosyjską w Ukrainie</t>
        </is>
      </c>
      <c r="CB93" s="2" t="inlineStr">
        <is>
          <t>CARE|
Ação de Coesão a favor dos Refugiados na Europa</t>
        </is>
      </c>
      <c r="CC93" s="2" t="inlineStr">
        <is>
          <t>3|
3</t>
        </is>
      </c>
      <c r="CD93" s="2" t="inlineStr">
        <is>
          <t xml:space="preserve">|
</t>
        </is>
      </c>
      <c r="CE93" t="inlineStr">
        <is>
          <t>Mecanismo da &lt;a href="https://iate.europa.eu/entry/result/2102599/" target="_blank"&gt;política de coesão&lt;/a&gt; que permite aos Estados-Membros e às regiões prestar auxílio de emergência às pessoas que fogem da invasão russa da Ucrânia, introduzindo a flexibilidade necessária nas regras da política de coesão de 2014-2020, a fim de permitir uma rápida reafetação dos fundos disponíveis para esse apoio de emergência.</t>
        </is>
      </c>
      <c r="CF93" s="2" t="inlineStr">
        <is>
          <t>Acțiunea de coeziune pentru refugiații din Europa|
CARE</t>
        </is>
      </c>
      <c r="CG93" s="2" t="inlineStr">
        <is>
          <t>3|
3</t>
        </is>
      </c>
      <c r="CH93" s="2" t="inlineStr">
        <is>
          <t xml:space="preserve">|
</t>
        </is>
      </c>
      <c r="CI93" t="inlineStr">
        <is>
          <t/>
        </is>
      </c>
      <c r="CJ93" s="2" t="inlineStr">
        <is>
          <t>Kohézne opatrenia na podporu utečencov v Európe|
CARE</t>
        </is>
      </c>
      <c r="CK93" s="2" t="inlineStr">
        <is>
          <t>3|
3</t>
        </is>
      </c>
      <c r="CL93" s="2" t="inlineStr">
        <is>
          <t xml:space="preserve">|
</t>
        </is>
      </c>
      <c r="CM93" t="inlineStr">
        <is>
          <t>mechanizmus financovania, ktorý má poskytnúť dodatočnú flexibilitu čerpania prostriedkov na podporu politiky súdržnosti v záujme podpory členských štátov, ktoré prijímajú osoby utekajúce pred vojnou na Ukrajine</t>
        </is>
      </c>
      <c r="CN93" s="2" t="inlineStr">
        <is>
          <t>CARE|
kohezijski ukrep za begunce v Evropi</t>
        </is>
      </c>
      <c r="CO93" s="2" t="inlineStr">
        <is>
          <t>2|
2</t>
        </is>
      </c>
      <c r="CP93" s="2" t="inlineStr">
        <is>
          <t xml:space="preserve">|
</t>
        </is>
      </c>
      <c r="CQ93" t="inlineStr">
        <is>
          <t/>
        </is>
      </c>
      <c r="CR93" s="2" t="inlineStr">
        <is>
          <t>Care|
sammanhållningsinsatser för flyktingar i Europa</t>
        </is>
      </c>
      <c r="CS93" s="2" t="inlineStr">
        <is>
          <t>2|
2</t>
        </is>
      </c>
      <c r="CT93" s="2" t="inlineStr">
        <is>
          <t xml:space="preserve">|
</t>
        </is>
      </c>
      <c r="CU93" t="inlineStr">
        <is>
          <t/>
        </is>
      </c>
    </row>
    <row r="94">
      <c r="A94" s="1" t="str">
        <f>HYPERLINK("https://iate.europa.eu/entry/result/3593036/all", "3593036")</f>
        <v>3593036</v>
      </c>
      <c r="B94" t="inlineStr">
        <is>
          <t>GEOGRAPHY</t>
        </is>
      </c>
      <c r="C94" t="inlineStr">
        <is>
          <t>GEOGRAPHY|Europe|Eastern Europe|Ukraine</t>
        </is>
      </c>
      <c r="D94" s="2" t="inlineStr">
        <is>
          <t>Одеса</t>
        </is>
      </c>
      <c r="E94" s="2" t="inlineStr">
        <is>
          <t>3</t>
        </is>
      </c>
      <c r="F94" s="2" t="inlineStr">
        <is>
          <t/>
        </is>
      </c>
      <c r="G94" t="inlineStr">
        <is>
          <t>град в Югоизточна Украйна, разположен на Черно море</t>
        </is>
      </c>
      <c r="H94" s="2" t="inlineStr">
        <is>
          <t>Oděsa</t>
        </is>
      </c>
      <c r="I94" s="2" t="inlineStr">
        <is>
          <t>3</t>
        </is>
      </c>
      <c r="J94" s="2" t="inlineStr">
        <is>
          <t/>
        </is>
      </c>
      <c r="K94" t="inlineStr">
        <is>
          <t>město na jižní Ukrajině, hlavní město Oděské oblasti se dvěma největšími ukrajinskými přístavy na pobřeží Černého moře, 440 km jižně od Kyjeva a 45 km východně od moldavských hranic</t>
        </is>
      </c>
      <c r="L94" s="2" t="inlineStr">
        <is>
          <t>Odesa</t>
        </is>
      </c>
      <c r="M94" s="2" t="inlineStr">
        <is>
          <t>3</t>
        </is>
      </c>
      <c r="N94" s="2" t="inlineStr">
        <is>
          <t/>
        </is>
      </c>
      <c r="O94" t="inlineStr">
        <is>
          <t>by i det sydvestlige Ukraine ved Sortehavet ca. 443 km syd for hovedstaden Kyiv</t>
        </is>
      </c>
      <c r="P94" s="2" t="inlineStr">
        <is>
          <t>Odessa</t>
        </is>
      </c>
      <c r="Q94" s="2" t="inlineStr">
        <is>
          <t>3</t>
        </is>
      </c>
      <c r="R94" s="2" t="inlineStr">
        <is>
          <t/>
        </is>
      </c>
      <c r="S94" t="inlineStr">
        <is>
          <t>Millionenstadt am Schwarzen Meer und das administrative Zentrum der Oblast Odessa in der Ukraine</t>
        </is>
      </c>
      <c r="T94" s="2" t="inlineStr">
        <is>
          <t>Οδησσός</t>
        </is>
      </c>
      <c r="U94" s="2" t="inlineStr">
        <is>
          <t>3</t>
        </is>
      </c>
      <c r="V94" s="2" t="inlineStr">
        <is>
          <t/>
        </is>
      </c>
      <c r="W94" t="inlineStr">
        <is>
          <t/>
        </is>
      </c>
      <c r="X94" s="2" t="inlineStr">
        <is>
          <t>Odessa|
Odesa</t>
        </is>
      </c>
      <c r="Y94" s="2" t="inlineStr">
        <is>
          <t>1|
3</t>
        </is>
      </c>
      <c r="Z94" s="2" t="inlineStr">
        <is>
          <t xml:space="preserve">|
</t>
        </is>
      </c>
      <c r="AA94" t="inlineStr">
        <is>
          <t>city in southwestern Ukraine, located on the Black Sea coast approximately 443 km south of the capital Kyiv</t>
        </is>
      </c>
      <c r="AB94" s="2" t="inlineStr">
        <is>
          <t>Odesa</t>
        </is>
      </c>
      <c r="AC94" s="2" t="inlineStr">
        <is>
          <t>3</t>
        </is>
      </c>
      <c r="AD94" s="2" t="inlineStr">
        <is>
          <t/>
        </is>
      </c>
      <c r="AE94" t="inlineStr">
        <is>
          <t>Ciudad del suroeste de &lt;a href="https://iate.europa.eu/entry/result/861209/es" target="_blank"&gt;Ucrania&lt;/a&gt;, situada en la costa del mar Negro y capital de la provincia del mismo nombre.</t>
        </is>
      </c>
      <c r="AF94" s="2" t="inlineStr">
        <is>
          <t>Odessa</t>
        </is>
      </c>
      <c r="AG94" s="2" t="inlineStr">
        <is>
          <t>3</t>
        </is>
      </c>
      <c r="AH94" s="2" t="inlineStr">
        <is>
          <t/>
        </is>
      </c>
      <c r="AI94" t="inlineStr">
        <is>
          <t>oblastilinn Ukraina lõunaosas Musta mere ääres</t>
        </is>
      </c>
      <c r="AJ94" s="2" t="inlineStr">
        <is>
          <t>Odessa</t>
        </is>
      </c>
      <c r="AK94" s="2" t="inlineStr">
        <is>
          <t>3</t>
        </is>
      </c>
      <c r="AL94" s="2" t="inlineStr">
        <is>
          <t/>
        </is>
      </c>
      <c r="AM94" t="inlineStr">
        <is>
          <t>kaupunki Ukrainan etäosassa Mustanmeren rannalla</t>
        </is>
      </c>
      <c r="AN94" s="2" t="inlineStr">
        <is>
          <t>Odessa</t>
        </is>
      </c>
      <c r="AO94" s="2" t="inlineStr">
        <is>
          <t>3</t>
        </is>
      </c>
      <c r="AP94" s="2" t="inlineStr">
        <is>
          <t/>
        </is>
      </c>
      <c r="AQ94" t="inlineStr">
        <is>
          <t>ville du sud-ouest de l'Ukraine, située sur la &lt;a href="https://iate.europa.eu/entry/result/112580/fr" target="_blank"&gt;mer Noire&lt;/a&gt;</t>
        </is>
      </c>
      <c r="AR94" s="2" t="inlineStr">
        <is>
          <t>Odesa</t>
        </is>
      </c>
      <c r="AS94" s="2" t="inlineStr">
        <is>
          <t>3</t>
        </is>
      </c>
      <c r="AT94" s="2" t="inlineStr">
        <is>
          <t/>
        </is>
      </c>
      <c r="AU94" t="inlineStr">
        <is>
          <t>cathair in iardheisceart na hÚcráine, suite ar chósta na Mara Duibhe thart ar 450 km ón bpríomhchathair, Kyiv</t>
        </is>
      </c>
      <c r="AV94" s="2" t="inlineStr">
        <is>
          <t>Odesa</t>
        </is>
      </c>
      <c r="AW94" s="2" t="inlineStr">
        <is>
          <t>3</t>
        </is>
      </c>
      <c r="AX94" s="2" t="inlineStr">
        <is>
          <t/>
        </is>
      </c>
      <c r="AY94" t="inlineStr">
        <is>
          <t>grad na jugozapadu Ukrajine, smješten na obali Crnog mora, oko 443 km od Kijiva</t>
        </is>
      </c>
      <c r="AZ94" s="2" t="inlineStr">
        <is>
          <t>Odessza</t>
        </is>
      </c>
      <c r="BA94" s="2" t="inlineStr">
        <is>
          <t>3</t>
        </is>
      </c>
      <c r="BB94" s="2" t="inlineStr">
        <is>
          <t/>
        </is>
      </c>
      <c r="BC94" t="inlineStr">
        <is>
          <t>város Ukrajna délnyugati részén, amely a Fekete-tenger partján, Kijevtől kb. 443 km-re délre helyezkedik el</t>
        </is>
      </c>
      <c r="BD94" s="2" t="inlineStr">
        <is>
          <t>Odessa</t>
        </is>
      </c>
      <c r="BE94" s="2" t="inlineStr">
        <is>
          <t>3</t>
        </is>
      </c>
      <c r="BF94" s="2" t="inlineStr">
        <is>
          <t/>
        </is>
      </c>
      <c r="BG94" t="inlineStr">
        <is>
          <t>città dell'Ucraina situata su un altipiano nella parte sudoccidentale con affaccio sul Mar Nero</t>
        </is>
      </c>
      <c r="BH94" s="2" t="inlineStr">
        <is>
          <t>Odesa</t>
        </is>
      </c>
      <c r="BI94" s="2" t="inlineStr">
        <is>
          <t>3</t>
        </is>
      </c>
      <c r="BJ94" s="2" t="inlineStr">
        <is>
          <t/>
        </is>
      </c>
      <c r="BK94" t="inlineStr">
        <is>
          <t>miestas Ukrainos pietuose, prie Juodosios jūros, srities centras</t>
        </is>
      </c>
      <c r="BL94" s="2" t="inlineStr">
        <is>
          <t>Odesa</t>
        </is>
      </c>
      <c r="BM94" s="2" t="inlineStr">
        <is>
          <t>3</t>
        </is>
      </c>
      <c r="BN94" s="2" t="inlineStr">
        <is>
          <t/>
        </is>
      </c>
      <c r="BO94" t="inlineStr">
        <is>
          <t>pilsēta Ukrainas dienvidu daļā, osta Melnās jūras ziemeļrietumu krastā, apgabala administratīvais centrs</t>
        </is>
      </c>
      <c r="BP94" s="2" t="inlineStr">
        <is>
          <t>Odesa</t>
        </is>
      </c>
      <c r="BQ94" s="2" t="inlineStr">
        <is>
          <t>3</t>
        </is>
      </c>
      <c r="BR94" s="2" t="inlineStr">
        <is>
          <t/>
        </is>
      </c>
      <c r="BS94" t="inlineStr">
        <is>
          <t>belt fil-Lbiċ tal-Ukrajna li tinsab fuq il-kosta tal-Baħar l-Iswed madwar 443 km fin-Nofsinhar tal-belt ta' Kiev</t>
        </is>
      </c>
      <c r="BT94" s="2" t="inlineStr">
        <is>
          <t>Odessa</t>
        </is>
      </c>
      <c r="BU94" s="2" t="inlineStr">
        <is>
          <t>3</t>
        </is>
      </c>
      <c r="BV94" s="2" t="inlineStr">
        <is>
          <t/>
        </is>
      </c>
      <c r="BW94" t="inlineStr">
        <is>
          <t>havenstad in Oekraïne aan de Zwarte Zee, op vier na grootste stad van het land</t>
        </is>
      </c>
      <c r="BX94" s="2" t="inlineStr">
        <is>
          <t>Odessa</t>
        </is>
      </c>
      <c r="BY94" s="2" t="inlineStr">
        <is>
          <t>3</t>
        </is>
      </c>
      <c r="BZ94" s="2" t="inlineStr">
        <is>
          <t/>
        </is>
      </c>
      <c r="CA94" t="inlineStr">
        <is>
          <t>miasto i stolica obwodu odeskiego Ukrainy, położone nad Morzem Czarnym; na początku 2020 roku, z liczbą mieszkańców przekraczającą 1 mln, zajmowało trzecie miejsce (po Kijowie i Charkowie) wśród najludniejszych ukraińskich miast</t>
        </is>
      </c>
      <c r="CB94" t="inlineStr">
        <is>
          <t/>
        </is>
      </c>
      <c r="CC94" t="inlineStr">
        <is>
          <t/>
        </is>
      </c>
      <c r="CD94" t="inlineStr">
        <is>
          <t/>
        </is>
      </c>
      <c r="CE94" t="inlineStr">
        <is>
          <t/>
        </is>
      </c>
      <c r="CF94" s="2" t="inlineStr">
        <is>
          <t>Odesa</t>
        </is>
      </c>
      <c r="CG94" s="2" t="inlineStr">
        <is>
          <t>3</t>
        </is>
      </c>
      <c r="CH94" s="2" t="inlineStr">
        <is>
          <t/>
        </is>
      </c>
      <c r="CI94" t="inlineStr">
        <is>
          <t>important oraș și port ucrainean situat în nord-vestul Mării Negre, reședință a regiunii omonime</t>
        </is>
      </c>
      <c r="CJ94" s="2" t="inlineStr">
        <is>
          <t>Odesa</t>
        </is>
      </c>
      <c r="CK94" s="2" t="inlineStr">
        <is>
          <t>3</t>
        </is>
      </c>
      <c r="CL94" s="2" t="inlineStr">
        <is>
          <t/>
        </is>
      </c>
      <c r="CM94" t="inlineStr">
        <is>
          <t>tretie najväčšie mesto na Ukrajine, najväčší prístav Ukrajiny a najväčšie mesto na pobreží Čierneho mora</t>
        </is>
      </c>
      <c r="CN94" t="inlineStr">
        <is>
          <t/>
        </is>
      </c>
      <c r="CO94" t="inlineStr">
        <is>
          <t/>
        </is>
      </c>
      <c r="CP94" t="inlineStr">
        <is>
          <t/>
        </is>
      </c>
      <c r="CQ94" t="inlineStr">
        <is>
          <t/>
        </is>
      </c>
      <c r="CR94" s="2" t="inlineStr">
        <is>
          <t>Odessa</t>
        </is>
      </c>
      <c r="CS94" s="2" t="inlineStr">
        <is>
          <t>3</t>
        </is>
      </c>
      <c r="CT94" s="2" t="inlineStr">
        <is>
          <t/>
        </is>
      </c>
      <c r="CU94" t="inlineStr">
        <is>
          <t>Stad i Ukraina.</t>
        </is>
      </c>
    </row>
    <row r="95">
      <c r="A95" s="1" t="str">
        <f>HYPERLINK("https://iate.europa.eu/entry/result/3593045/all", "3593045")</f>
        <v>3593045</v>
      </c>
      <c r="B95" t="inlineStr">
        <is>
          <t>GEOGRAPHY</t>
        </is>
      </c>
      <c r="C95" t="inlineStr">
        <is>
          <t>GEOGRAPHY|Europe|Eastern Europe|Ukraine</t>
        </is>
      </c>
      <c r="D95" s="2" t="inlineStr">
        <is>
          <t>Золотое</t>
        </is>
      </c>
      <c r="E95" s="2" t="inlineStr">
        <is>
          <t>3</t>
        </is>
      </c>
      <c r="F95" s="2" t="inlineStr">
        <is>
          <t/>
        </is>
      </c>
      <c r="G95" t="inlineStr">
        <is>
          <t>град в Луганска област, Украйна</t>
        </is>
      </c>
      <c r="H95" s="2" t="inlineStr">
        <is>
          <t>Zolote</t>
        </is>
      </c>
      <c r="I95" s="2" t="inlineStr">
        <is>
          <t>3</t>
        </is>
      </c>
      <c r="J95" s="2" t="inlineStr">
        <is>
          <t/>
        </is>
      </c>
      <c r="K95" t="inlineStr">
        <is>
          <t>město v Luhanské oblasti na Ukrajině</t>
        </is>
      </c>
      <c r="L95" s="2" t="inlineStr">
        <is>
          <t>Zolote</t>
        </is>
      </c>
      <c r="M95" s="2" t="inlineStr">
        <is>
          <t>3</t>
        </is>
      </c>
      <c r="N95" s="2" t="inlineStr">
        <is>
          <t/>
        </is>
      </c>
      <c r="O95" t="inlineStr">
        <is>
          <t>by i Luhanskregionen i Ukraine</t>
        </is>
      </c>
      <c r="P95" s="2" t="inlineStr">
        <is>
          <t>Solote</t>
        </is>
      </c>
      <c r="Q95" s="2" t="inlineStr">
        <is>
          <t>3</t>
        </is>
      </c>
      <c r="R95" s="2" t="inlineStr">
        <is>
          <t/>
        </is>
      </c>
      <c r="S95" t="inlineStr">
        <is>
          <t>ukrainische Stadt in der Region Luhansk</t>
        </is>
      </c>
      <c r="T95" t="inlineStr">
        <is>
          <t/>
        </is>
      </c>
      <c r="U95" t="inlineStr">
        <is>
          <t/>
        </is>
      </c>
      <c r="V95" t="inlineStr">
        <is>
          <t/>
        </is>
      </c>
      <c r="W95" t="inlineStr">
        <is>
          <t/>
        </is>
      </c>
      <c r="X95" s="2" t="inlineStr">
        <is>
          <t>Zolote</t>
        </is>
      </c>
      <c r="Y95" s="2" t="inlineStr">
        <is>
          <t>3</t>
        </is>
      </c>
      <c r="Z95" s="2" t="inlineStr">
        <is>
          <t/>
        </is>
      </c>
      <c r="AA95" t="inlineStr">
        <is>
          <t>town in Luhansk region of Ukraine</t>
        </is>
      </c>
      <c r="AB95" s="2" t="inlineStr">
        <is>
          <t>Zolote</t>
        </is>
      </c>
      <c r="AC95" s="2" t="inlineStr">
        <is>
          <t>3</t>
        </is>
      </c>
      <c r="AD95" s="2" t="inlineStr">
        <is>
          <t/>
        </is>
      </c>
      <c r="AE95" t="inlineStr">
        <is>
          <t>Ciudad del este de &lt;a href="https://iate.europa.eu/entry/result/861209/es" target="_blank"&gt;Ucrania&lt;/a&gt; situada en la provincia de Luhansk.</t>
        </is>
      </c>
      <c r="AF95" s="2" t="inlineStr">
        <is>
          <t>Zolote</t>
        </is>
      </c>
      <c r="AG95" s="2" t="inlineStr">
        <is>
          <t>3</t>
        </is>
      </c>
      <c r="AH95" s="2" t="inlineStr">
        <is>
          <t/>
        </is>
      </c>
      <c r="AI95" t="inlineStr">
        <is>
          <t>linn Ukrainas &lt;i&gt;&lt;a href="https://iate.europa.eu/entry/result/3562880/et" target="_blank"&gt;Luhanski&lt;/a&gt;&lt;/i&gt; oblastis Sjevjerodonetski rajoonis</t>
        </is>
      </c>
      <c r="AJ95" s="2" t="inlineStr">
        <is>
          <t>Zolote</t>
        </is>
      </c>
      <c r="AK95" s="2" t="inlineStr">
        <is>
          <t>3</t>
        </is>
      </c>
      <c r="AL95" s="2" t="inlineStr">
        <is>
          <t/>
        </is>
      </c>
      <c r="AM95" t="inlineStr">
        <is>
          <t>kaupunki Ukrainassa Luhanskin alueella</t>
        </is>
      </c>
      <c r="AN95" s="2" t="inlineStr">
        <is>
          <t>Zolote</t>
        </is>
      </c>
      <c r="AO95" s="2" t="inlineStr">
        <is>
          <t>3</t>
        </is>
      </c>
      <c r="AP95" s="2" t="inlineStr">
        <is>
          <t/>
        </is>
      </c>
      <c r="AQ95" t="inlineStr">
        <is>
          <t>ville de l'est de l'Ukraine, située dans l'oblast de &lt;a href="https://iate.europa.eu/entry/result/3562880/fr" target="_blank"&gt;Louhansk&lt;/a&gt;</t>
        </is>
      </c>
      <c r="AR95" s="2" t="inlineStr">
        <is>
          <t>Zolote</t>
        </is>
      </c>
      <c r="AS95" s="2" t="inlineStr">
        <is>
          <t>3</t>
        </is>
      </c>
      <c r="AT95" s="2" t="inlineStr">
        <is>
          <t/>
        </is>
      </c>
      <c r="AU95" t="inlineStr">
        <is>
          <t>baile in oirthear na hÚcráine, in Oblast Luhansk</t>
        </is>
      </c>
      <c r="AV95" s="2" t="inlineStr">
        <is>
          <t>Zolote</t>
        </is>
      </c>
      <c r="AW95" s="2" t="inlineStr">
        <is>
          <t>3</t>
        </is>
      </c>
      <c r="AX95" s="2" t="inlineStr">
        <is>
          <t/>
        </is>
      </c>
      <c r="AY95" t="inlineStr">
        <is>
          <t>gradu regiji Luhansk (Ukrajina)</t>
        </is>
      </c>
      <c r="AZ95" s="2" t="inlineStr">
        <is>
          <t>Zolote</t>
        </is>
      </c>
      <c r="BA95" s="2" t="inlineStr">
        <is>
          <t>4</t>
        </is>
      </c>
      <c r="BB95" s="2" t="inlineStr">
        <is>
          <t/>
        </is>
      </c>
      <c r="BC95" t="inlineStr">
        <is>
          <t>település a Luhanszki terület (Ukrajna) Popaszna körzetében</t>
        </is>
      </c>
      <c r="BD95" t="inlineStr">
        <is>
          <t/>
        </is>
      </c>
      <c r="BE95" t="inlineStr">
        <is>
          <t/>
        </is>
      </c>
      <c r="BF95" t="inlineStr">
        <is>
          <t/>
        </is>
      </c>
      <c r="BG95" t="inlineStr">
        <is>
          <t/>
        </is>
      </c>
      <c r="BH95" s="2" t="inlineStr">
        <is>
          <t>Zolotė</t>
        </is>
      </c>
      <c r="BI95" s="2" t="inlineStr">
        <is>
          <t>3</t>
        </is>
      </c>
      <c r="BJ95" s="2" t="inlineStr">
        <is>
          <t/>
        </is>
      </c>
      <c r="BK95" t="inlineStr">
        <is>
          <t>miestas Luhansko srityje, rytų Ukrainoje</t>
        </is>
      </c>
      <c r="BL95" s="2" t="inlineStr">
        <is>
          <t>Zolote</t>
        </is>
      </c>
      <c r="BM95" s="2" t="inlineStr">
        <is>
          <t>3</t>
        </is>
      </c>
      <c r="BN95" s="2" t="inlineStr">
        <is>
          <t/>
        </is>
      </c>
      <c r="BO95" t="inlineStr">
        <is>
          <t>pilsēta Ukrainā, Luhanskas apgabalā</t>
        </is>
      </c>
      <c r="BP95" t="inlineStr">
        <is>
          <t/>
        </is>
      </c>
      <c r="BQ95" t="inlineStr">
        <is>
          <t/>
        </is>
      </c>
      <c r="BR95" t="inlineStr">
        <is>
          <t/>
        </is>
      </c>
      <c r="BS95" t="inlineStr">
        <is>
          <t/>
        </is>
      </c>
      <c r="BT95" s="2" t="inlineStr">
        <is>
          <t>Zolote</t>
        </is>
      </c>
      <c r="BU95" s="2" t="inlineStr">
        <is>
          <t>3</t>
        </is>
      </c>
      <c r="BV95" s="2" t="inlineStr">
        <is>
          <t/>
        </is>
      </c>
      <c r="BW95" t="inlineStr">
        <is>
          <t>Stad in de regio Loehansk, Oekraine</t>
        </is>
      </c>
      <c r="BX95" s="2" t="inlineStr">
        <is>
          <t>Zołote</t>
        </is>
      </c>
      <c r="BY95" s="2" t="inlineStr">
        <is>
          <t>3</t>
        </is>
      </c>
      <c r="BZ95" s="2" t="inlineStr">
        <is>
          <t/>
        </is>
      </c>
      <c r="CA95" t="inlineStr">
        <is>
          <t>miasto na Ukrainie w obwodzie ługańskim, ośrodek przemysłu spożywczego</t>
        </is>
      </c>
      <c r="CB95" t="inlineStr">
        <is>
          <t/>
        </is>
      </c>
      <c r="CC95" t="inlineStr">
        <is>
          <t/>
        </is>
      </c>
      <c r="CD95" t="inlineStr">
        <is>
          <t/>
        </is>
      </c>
      <c r="CE95" t="inlineStr">
        <is>
          <t/>
        </is>
      </c>
      <c r="CF95" s="2" t="inlineStr">
        <is>
          <t>Zolote</t>
        </is>
      </c>
      <c r="CG95" s="2" t="inlineStr">
        <is>
          <t>3</t>
        </is>
      </c>
      <c r="CH95" s="2" t="inlineStr">
        <is>
          <t/>
        </is>
      </c>
      <c r="CI95" t="inlineStr">
        <is>
          <t>oraș în regiunea Luhansk în Ucraina</t>
        </is>
      </c>
      <c r="CJ95" s="2" t="inlineStr">
        <is>
          <t>Zolote</t>
        </is>
      </c>
      <c r="CK95" s="2" t="inlineStr">
        <is>
          <t>3</t>
        </is>
      </c>
      <c r="CL95" s="2" t="inlineStr">
        <is>
          <t/>
        </is>
      </c>
      <c r="CM95" t="inlineStr">
        <is>
          <t>mesto v Luhanskej oblasti vo východnej časti Ukrajiny</t>
        </is>
      </c>
      <c r="CN95" t="inlineStr">
        <is>
          <t/>
        </is>
      </c>
      <c r="CO95" t="inlineStr">
        <is>
          <t/>
        </is>
      </c>
      <c r="CP95" t="inlineStr">
        <is>
          <t/>
        </is>
      </c>
      <c r="CQ95" t="inlineStr">
        <is>
          <t/>
        </is>
      </c>
      <c r="CR95" s="2" t="inlineStr">
        <is>
          <t>Zolote</t>
        </is>
      </c>
      <c r="CS95" s="2" t="inlineStr">
        <is>
          <t>3</t>
        </is>
      </c>
      <c r="CT95" s="2" t="inlineStr">
        <is>
          <t/>
        </is>
      </c>
      <c r="CU95" t="inlineStr">
        <is>
          <t>Stad i länet Luhansk.</t>
        </is>
      </c>
    </row>
    <row r="96">
      <c r="A96" s="1" t="str">
        <f>HYPERLINK("https://iate.europa.eu/entry/result/3581764/all", "3581764")</f>
        <v>3581764</v>
      </c>
      <c r="B96" t="inlineStr">
        <is>
          <t>GEOGRAPHY</t>
        </is>
      </c>
      <c r="C96" t="inlineStr">
        <is>
          <t>GEOGRAPHY|Europe|Eastern Europe|Ukraine</t>
        </is>
      </c>
      <c r="D96" s="2" t="inlineStr">
        <is>
          <t>Лвов</t>
        </is>
      </c>
      <c r="E96" s="2" t="inlineStr">
        <is>
          <t>3</t>
        </is>
      </c>
      <c r="F96" s="2" t="inlineStr">
        <is>
          <t/>
        </is>
      </c>
      <c r="G96" t="inlineStr">
        <is>
          <t>град в Западна Украйна</t>
        </is>
      </c>
      <c r="H96" s="2" t="inlineStr">
        <is>
          <t>Lvov</t>
        </is>
      </c>
      <c r="I96" s="2" t="inlineStr">
        <is>
          <t>3</t>
        </is>
      </c>
      <c r="J96" s="2" t="inlineStr">
        <is>
          <t/>
        </is>
      </c>
      <c r="K96" t="inlineStr">
        <is>
          <t>největší město západní Ukrajiny a kulturní, vzdělávací, dopravní a hospodářské centrum celé západní části země</t>
        </is>
      </c>
      <c r="L96" s="2" t="inlineStr">
        <is>
          <t>Lviv</t>
        </is>
      </c>
      <c r="M96" s="2" t="inlineStr">
        <is>
          <t>3</t>
        </is>
      </c>
      <c r="N96" s="2" t="inlineStr">
        <is>
          <t/>
        </is>
      </c>
      <c r="O96" t="inlineStr">
        <is>
          <t>by i det vestlige Ukraine ved floden Poltva</t>
        </is>
      </c>
      <c r="P96" s="2" t="inlineStr">
        <is>
          <t>Lwiw|
Lemberg</t>
        </is>
      </c>
      <c r="Q96" s="2" t="inlineStr">
        <is>
          <t>3|
3</t>
        </is>
      </c>
      <c r="R96" s="2" t="inlineStr">
        <is>
          <t xml:space="preserve">preferred|
</t>
        </is>
      </c>
      <c r="S96" t="inlineStr">
        <is>
          <t>Stadt in der westlichen Ukraine mit etwa 730 000 Einwohnern</t>
        </is>
      </c>
      <c r="T96" t="inlineStr">
        <is>
          <t/>
        </is>
      </c>
      <c r="U96" t="inlineStr">
        <is>
          <t/>
        </is>
      </c>
      <c r="V96" t="inlineStr">
        <is>
          <t/>
        </is>
      </c>
      <c r="W96" t="inlineStr">
        <is>
          <t/>
        </is>
      </c>
      <c r="X96" s="2" t="inlineStr">
        <is>
          <t>Lemberg|
Lvov|
Lviv</t>
        </is>
      </c>
      <c r="Y96" s="2" t="inlineStr">
        <is>
          <t>1|
1|
3</t>
        </is>
      </c>
      <c r="Z96" s="2" t="inlineStr">
        <is>
          <t xml:space="preserve">|
|
</t>
        </is>
      </c>
      <c r="AA96" t="inlineStr">
        <is>
          <t>city in western Ukraine</t>
        </is>
      </c>
      <c r="AB96" s="2" t="inlineStr">
        <is>
          <t>Leópolis|
Lviv</t>
        </is>
      </c>
      <c r="AC96" s="2" t="inlineStr">
        <is>
          <t>3|
3</t>
        </is>
      </c>
      <c r="AD96" s="2" t="inlineStr">
        <is>
          <t xml:space="preserve">|
</t>
        </is>
      </c>
      <c r="AE96" t="inlineStr">
        <is>
          <t>Ciudad del oeste de &lt;a href="https://iate.europa.eu/entry/result/861209/es" target="_blank"&gt;Ucrania&lt;/a&gt; y capital de la provincia del mismo nombre.</t>
        </is>
      </c>
      <c r="AF96" s="2" t="inlineStr">
        <is>
          <t>Lviv</t>
        </is>
      </c>
      <c r="AG96" s="2" t="inlineStr">
        <is>
          <t>3</t>
        </is>
      </c>
      <c r="AH96" s="2" t="inlineStr">
        <is>
          <t/>
        </is>
      </c>
      <c r="AI96" t="inlineStr">
        <is>
          <t>oblastilinn Ukraina lääneosas</t>
        </is>
      </c>
      <c r="AJ96" s="2" t="inlineStr">
        <is>
          <t>Lviv</t>
        </is>
      </c>
      <c r="AK96" s="2" t="inlineStr">
        <is>
          <t>3</t>
        </is>
      </c>
      <c r="AL96" s="2" t="inlineStr">
        <is>
          <t/>
        </is>
      </c>
      <c r="AM96" t="inlineStr">
        <is>
          <t>kaupunki läntisessä Ukrainassa</t>
        </is>
      </c>
      <c r="AN96" s="2" t="inlineStr">
        <is>
          <t>Lviv</t>
        </is>
      </c>
      <c r="AO96" s="2" t="inlineStr">
        <is>
          <t>3</t>
        </is>
      </c>
      <c r="AP96" s="2" t="inlineStr">
        <is>
          <t/>
        </is>
      </c>
      <c r="AQ96" t="inlineStr">
        <is>
          <t>ville de l'ouest de l'Urkraine</t>
        </is>
      </c>
      <c r="AR96" s="2" t="inlineStr">
        <is>
          <t>Lviv</t>
        </is>
      </c>
      <c r="AS96" s="2" t="inlineStr">
        <is>
          <t>3</t>
        </is>
      </c>
      <c r="AT96" s="2" t="inlineStr">
        <is>
          <t/>
        </is>
      </c>
      <c r="AU96" t="inlineStr">
        <is>
          <t>cathair in iarthar na hÚcráine</t>
        </is>
      </c>
      <c r="AV96" s="2" t="inlineStr">
        <is>
          <t>Ljviv</t>
        </is>
      </c>
      <c r="AW96" s="2" t="inlineStr">
        <is>
          <t>3</t>
        </is>
      </c>
      <c r="AX96" s="2" t="inlineStr">
        <is>
          <t/>
        </is>
      </c>
      <c r="AY96" t="inlineStr">
        <is>
          <t>grad na zapadu Ukrajine</t>
        </is>
      </c>
      <c r="AZ96" s="2" t="inlineStr">
        <is>
          <t>Lemberg|
Lviv</t>
        </is>
      </c>
      <c r="BA96" s="2" t="inlineStr">
        <is>
          <t>3|
3</t>
        </is>
      </c>
      <c r="BB96" s="2" t="inlineStr">
        <is>
          <t>|
preferred</t>
        </is>
      </c>
      <c r="BC96" t="inlineStr">
        <is>
          <t>nyugat-ukrajnai város</t>
        </is>
      </c>
      <c r="BD96" s="2" t="inlineStr">
        <is>
          <t>Leopoli</t>
        </is>
      </c>
      <c r="BE96" s="2" t="inlineStr">
        <is>
          <t>3</t>
        </is>
      </c>
      <c r="BF96" s="2" t="inlineStr">
        <is>
          <t/>
        </is>
      </c>
      <c r="BG96" t="inlineStr">
        <is>
          <t/>
        </is>
      </c>
      <c r="BH96" s="2" t="inlineStr">
        <is>
          <t>Lvivas</t>
        </is>
      </c>
      <c r="BI96" s="2" t="inlineStr">
        <is>
          <t>3</t>
        </is>
      </c>
      <c r="BJ96" s="2" t="inlineStr">
        <is>
          <t/>
        </is>
      </c>
      <c r="BK96" t="inlineStr">
        <is>
          <t>miestas vakarų Ukrainoje, srities centras</t>
        </is>
      </c>
      <c r="BL96" s="2" t="inlineStr">
        <is>
          <t>Ļviva|
Ļvova</t>
        </is>
      </c>
      <c r="BM96" s="2" t="inlineStr">
        <is>
          <t>3|
3</t>
        </is>
      </c>
      <c r="BN96" s="2" t="inlineStr">
        <is>
          <t xml:space="preserve">preferred|
</t>
        </is>
      </c>
      <c r="BO96" t="inlineStr">
        <is>
          <t>pilsēta Ukrainā</t>
        </is>
      </c>
      <c r="BP96" t="inlineStr">
        <is>
          <t/>
        </is>
      </c>
      <c r="BQ96" t="inlineStr">
        <is>
          <t/>
        </is>
      </c>
      <c r="BR96" t="inlineStr">
        <is>
          <t/>
        </is>
      </c>
      <c r="BS96" t="inlineStr">
        <is>
          <t/>
        </is>
      </c>
      <c r="BT96" s="2" t="inlineStr">
        <is>
          <t>Lviv</t>
        </is>
      </c>
      <c r="BU96" s="2" t="inlineStr">
        <is>
          <t>3</t>
        </is>
      </c>
      <c r="BV96" s="2" t="inlineStr">
        <is>
          <t/>
        </is>
      </c>
      <c r="BW96" t="inlineStr">
        <is>
          <t>stad in het westen van Oekraine op ongeveer 80 kilometer van de Poolse grens</t>
        </is>
      </c>
      <c r="BX96" s="2" t="inlineStr">
        <is>
          <t>Lwów</t>
        </is>
      </c>
      <c r="BY96" s="2" t="inlineStr">
        <is>
          <t>4</t>
        </is>
      </c>
      <c r="BZ96" s="2" t="inlineStr">
        <is>
          <t/>
        </is>
      </c>
      <c r="CA96" t="inlineStr">
        <is>
          <t/>
        </is>
      </c>
      <c r="CB96" t="inlineStr">
        <is>
          <t/>
        </is>
      </c>
      <c r="CC96" t="inlineStr">
        <is>
          <t/>
        </is>
      </c>
      <c r="CD96" t="inlineStr">
        <is>
          <t/>
        </is>
      </c>
      <c r="CE96" t="inlineStr">
        <is>
          <t/>
        </is>
      </c>
      <c r="CF96" s="2" t="inlineStr">
        <is>
          <t>Liov</t>
        </is>
      </c>
      <c r="CG96" s="2" t="inlineStr">
        <is>
          <t>3</t>
        </is>
      </c>
      <c r="CH96" s="2" t="inlineStr">
        <is>
          <t/>
        </is>
      </c>
      <c r="CI96" t="inlineStr">
        <is>
          <t>cel mai mare și cel mai important oraș din vestul Ucrainei</t>
        </is>
      </c>
      <c r="CJ96" s="2" t="inlineStr">
        <is>
          <t>Ľvov</t>
        </is>
      </c>
      <c r="CK96" s="2" t="inlineStr">
        <is>
          <t>3</t>
        </is>
      </c>
      <c r="CL96" s="2" t="inlineStr">
        <is>
          <t/>
        </is>
      </c>
      <c r="CM96" t="inlineStr">
        <is>
          <t>starobylé mesto na západnej Ukrajine, centrum historického územia (východná) Halič</t>
        </is>
      </c>
      <c r="CN96" t="inlineStr">
        <is>
          <t/>
        </is>
      </c>
      <c r="CO96" t="inlineStr">
        <is>
          <t/>
        </is>
      </c>
      <c r="CP96" t="inlineStr">
        <is>
          <t/>
        </is>
      </c>
      <c r="CQ96" t="inlineStr">
        <is>
          <t/>
        </is>
      </c>
      <c r="CR96" s="2" t="inlineStr">
        <is>
          <t>Lviv</t>
        </is>
      </c>
      <c r="CS96" s="2" t="inlineStr">
        <is>
          <t>3</t>
        </is>
      </c>
      <c r="CT96" s="2" t="inlineStr">
        <is>
          <t/>
        </is>
      </c>
      <c r="CU96" t="inlineStr">
        <is>
          <t>Stad i västra Ukraina.</t>
        </is>
      </c>
    </row>
    <row r="97">
      <c r="A97" s="1" t="str">
        <f>HYPERLINK("https://iate.europa.eu/entry/result/3564727/all", "3564727")</f>
        <v>3564727</v>
      </c>
      <c r="B97" t="inlineStr">
        <is>
          <t>GEOGRAPHY</t>
        </is>
      </c>
      <c r="C97" t="inlineStr">
        <is>
          <t>GEOGRAPHY|Europe|Eastern Europe|Ukraine</t>
        </is>
      </c>
      <c r="D97" s="2" t="inlineStr">
        <is>
          <t>Мариупол</t>
        </is>
      </c>
      <c r="E97" s="2" t="inlineStr">
        <is>
          <t>3</t>
        </is>
      </c>
      <c r="F97" s="2" t="inlineStr">
        <is>
          <t/>
        </is>
      </c>
      <c r="G97" t="inlineStr">
        <is>
          <t>пристанищен град в Югоизточна Украйна, разположен на Азовско море</t>
        </is>
      </c>
      <c r="H97" s="2" t="inlineStr">
        <is>
          <t>Mariupol</t>
        </is>
      </c>
      <c r="I97" s="2" t="inlineStr">
        <is>
          <t>3</t>
        </is>
      </c>
      <c r="J97" s="2" t="inlineStr">
        <is>
          <t/>
        </is>
      </c>
      <c r="K97" t="inlineStr">
        <is>
          <t>je přístavní a průmyslové město na severním pobřeží Azovského moře, resp. Taganrožského zálivu, při ústí řeky Kalmius v Doněcké oblasti</t>
        </is>
      </c>
      <c r="L97" s="2" t="inlineStr">
        <is>
          <t>Mariupol</t>
        </is>
      </c>
      <c r="M97" s="2" t="inlineStr">
        <is>
          <t>3</t>
        </is>
      </c>
      <c r="N97" s="2" t="inlineStr">
        <is>
          <t/>
        </is>
      </c>
      <c r="O97" t="inlineStr">
        <is>
          <t>ukrainsk havneby ved Det Asovske Hav</t>
        </is>
      </c>
      <c r="P97" s="2" t="inlineStr">
        <is>
          <t>Mariupol</t>
        </is>
      </c>
      <c r="Q97" s="2" t="inlineStr">
        <is>
          <t>3</t>
        </is>
      </c>
      <c r="R97" s="2" t="inlineStr">
        <is>
          <t/>
        </is>
      </c>
      <c r="S97" t="inlineStr">
        <is>
          <t>Stadt in der Oblast Donezk in der Ukraine</t>
        </is>
      </c>
      <c r="T97" t="inlineStr">
        <is>
          <t/>
        </is>
      </c>
      <c r="U97" t="inlineStr">
        <is>
          <t/>
        </is>
      </c>
      <c r="V97" t="inlineStr">
        <is>
          <t/>
        </is>
      </c>
      <c r="W97" t="inlineStr">
        <is>
          <t/>
        </is>
      </c>
      <c r="X97" s="2" t="inlineStr">
        <is>
          <t>Mariupol</t>
        </is>
      </c>
      <c r="Y97" s="2" t="inlineStr">
        <is>
          <t>3</t>
        </is>
      </c>
      <c r="Z97" s="2" t="inlineStr">
        <is>
          <t/>
        </is>
      </c>
      <c r="AA97" t="inlineStr">
        <is>
          <t>port city in southeastern Ukraine, located on the north coast of the Sea of Azov, on the estuary of the Kalmius and Kalchik rivers</t>
        </is>
      </c>
      <c r="AB97" s="2" t="inlineStr">
        <is>
          <t>Mariúpol</t>
        </is>
      </c>
      <c r="AC97" s="2" t="inlineStr">
        <is>
          <t>3</t>
        </is>
      </c>
      <c r="AD97" s="2" t="inlineStr">
        <is>
          <t/>
        </is>
      </c>
      <c r="AE97" t="inlineStr">
        <is>
          <t>Ciudad portuaria del sudeste de &lt;a href="https://iate.europa.eu/entry/result/861209/es" target="_blank"&gt;Ucrania&lt;/a&gt;, situada en la costa septentrional del mar de Azov, en la confluencia de los ríos Kalmius y Kalchyk.</t>
        </is>
      </c>
      <c r="AF97" s="2" t="inlineStr">
        <is>
          <t>Mariupol</t>
        </is>
      </c>
      <c r="AG97" s="2" t="inlineStr">
        <is>
          <t>3</t>
        </is>
      </c>
      <c r="AH97" s="2" t="inlineStr">
        <is>
          <t/>
        </is>
      </c>
      <c r="AI97" t="inlineStr">
        <is>
          <t>Aasovi mere äärne sadamalinn Ukrainas Donetski oblastis</t>
        </is>
      </c>
      <c r="AJ97" s="2" t="inlineStr">
        <is>
          <t>Mariupol</t>
        </is>
      </c>
      <c r="AK97" s="2" t="inlineStr">
        <is>
          <t>2</t>
        </is>
      </c>
      <c r="AL97" s="2" t="inlineStr">
        <is>
          <t/>
        </is>
      </c>
      <c r="AM97" t="inlineStr">
        <is>
          <t>satamakaupunki Ukrainan kaakkoisosassa Asovanmeren rannalla</t>
        </is>
      </c>
      <c r="AN97" s="2" t="inlineStr">
        <is>
          <t>Marioupol</t>
        </is>
      </c>
      <c r="AO97" s="2" t="inlineStr">
        <is>
          <t>3</t>
        </is>
      </c>
      <c r="AP97" s="2" t="inlineStr">
        <is>
          <t/>
        </is>
      </c>
      <c r="AQ97" t="inlineStr">
        <is>
          <t>ville portuaire et industrielle de l'oblast de Donetsk, en Ukraine, située sur la côte nord de la mer d'Azov</t>
        </is>
      </c>
      <c r="AR97" s="2" t="inlineStr">
        <is>
          <t>Mariupol</t>
        </is>
      </c>
      <c r="AS97" s="2" t="inlineStr">
        <is>
          <t>3</t>
        </is>
      </c>
      <c r="AT97" s="2" t="inlineStr">
        <is>
          <t/>
        </is>
      </c>
      <c r="AU97" t="inlineStr">
        <is>
          <t>calafort in oirdheisceart na hÚcráine, suite ar an gcósta i dtuaisceart Mhuir Mheoid</t>
        </is>
      </c>
      <c r="AV97" s="2" t="inlineStr">
        <is>
          <t>Mariupolj</t>
        </is>
      </c>
      <c r="AW97" s="2" t="inlineStr">
        <is>
          <t>3</t>
        </is>
      </c>
      <c r="AX97" s="2" t="inlineStr">
        <is>
          <t/>
        </is>
      </c>
      <c r="AY97" t="inlineStr">
        <is>
          <t>grad i luka na jugoistoku Ukrajine, smješten na sjevernoj obali Azovskog mora, na ušću rijeka Kaljmius i Kaljčik</t>
        </is>
      </c>
      <c r="AZ97" s="2" t="inlineStr">
        <is>
          <t>Mariupol</t>
        </is>
      </c>
      <c r="BA97" s="2" t="inlineStr">
        <is>
          <t>3</t>
        </is>
      </c>
      <c r="BB97" s="2" t="inlineStr">
        <is>
          <t/>
        </is>
      </c>
      <c r="BC97" t="inlineStr">
        <is>
          <t/>
        </is>
      </c>
      <c r="BD97" s="2" t="inlineStr">
        <is>
          <t>Mariupol</t>
        </is>
      </c>
      <c r="BE97" s="2" t="inlineStr">
        <is>
          <t>3</t>
        </is>
      </c>
      <c r="BF97" s="2" t="inlineStr">
        <is>
          <t/>
        </is>
      </c>
      <c r="BG97" t="inlineStr">
        <is>
          <t>città portuale città dell'Ucraina sud-orientale che si trova sulla costa settentrionale del mar d'Azov</t>
        </is>
      </c>
      <c r="BH97" s="2" t="inlineStr">
        <is>
          <t>Mariupolis</t>
        </is>
      </c>
      <c r="BI97" s="2" t="inlineStr">
        <is>
          <t>3</t>
        </is>
      </c>
      <c r="BJ97" s="2" t="inlineStr">
        <is>
          <t/>
        </is>
      </c>
      <c r="BK97" t="inlineStr">
        <is>
          <t>miestas pietų Ukrainoje, prie Azovo jūros, Donecko srityje</t>
        </is>
      </c>
      <c r="BL97" s="2" t="inlineStr">
        <is>
          <t>Mariupole</t>
        </is>
      </c>
      <c r="BM97" s="2" t="inlineStr">
        <is>
          <t>3</t>
        </is>
      </c>
      <c r="BN97" s="2" t="inlineStr">
        <is>
          <t/>
        </is>
      </c>
      <c r="BO97" t="inlineStr">
        <is>
          <t>apgabala pakļautības pilsēta Ukrainas dienvidaustrumos Doneckas apgabalā</t>
        </is>
      </c>
      <c r="BP97" t="inlineStr">
        <is>
          <t/>
        </is>
      </c>
      <c r="BQ97" t="inlineStr">
        <is>
          <t/>
        </is>
      </c>
      <c r="BR97" t="inlineStr">
        <is>
          <t/>
        </is>
      </c>
      <c r="BS97" t="inlineStr">
        <is>
          <t/>
        </is>
      </c>
      <c r="BT97" s="2" t="inlineStr">
        <is>
          <t>Marioepol</t>
        </is>
      </c>
      <c r="BU97" s="2" t="inlineStr">
        <is>
          <t>3</t>
        </is>
      </c>
      <c r="BV97" s="2" t="inlineStr">
        <is>
          <t/>
        </is>
      </c>
      <c r="BW97" t="inlineStr">
        <is>
          <t>havenstad in het zuidoosten van Oekraïne aan de kust van de Zee van Azov, bij de monding van de rivier de Kalmioes in de oblast Donetsk. De stad viel bij de Russische invasie van Oekraïne in 2022 in Russische handen.</t>
        </is>
      </c>
      <c r="BX97" s="2" t="inlineStr">
        <is>
          <t>Mariupol</t>
        </is>
      </c>
      <c r="BY97" s="2" t="inlineStr">
        <is>
          <t>3</t>
        </is>
      </c>
      <c r="BZ97" s="2" t="inlineStr">
        <is>
          <t/>
        </is>
      </c>
      <c r="CA97" t="inlineStr">
        <is>
          <t>miasto położone we wschodniej części Ukrainy, w obwodzie donieckim nad brzegiem Morza Azowskiego przy ujściu rzeki Kalmius</t>
        </is>
      </c>
      <c r="CB97" t="inlineStr">
        <is>
          <t/>
        </is>
      </c>
      <c r="CC97" t="inlineStr">
        <is>
          <t/>
        </is>
      </c>
      <c r="CD97" t="inlineStr">
        <is>
          <t/>
        </is>
      </c>
      <c r="CE97" t="inlineStr">
        <is>
          <t/>
        </is>
      </c>
      <c r="CF97" s="2" t="inlineStr">
        <is>
          <t>Mariupol</t>
        </is>
      </c>
      <c r="CG97" s="2" t="inlineStr">
        <is>
          <t>3</t>
        </is>
      </c>
      <c r="CH97" s="2" t="inlineStr">
        <is>
          <t/>
        </is>
      </c>
      <c r="CI97" t="inlineStr">
        <is>
          <t>oraș în sud-estul Ucrainei, port pe țărmul de nord al Mării Azov</t>
        </is>
      </c>
      <c r="CJ97" s="2" t="inlineStr">
        <is>
          <t>Mariupol</t>
        </is>
      </c>
      <c r="CK97" s="2" t="inlineStr">
        <is>
          <t>3</t>
        </is>
      </c>
      <c r="CL97" s="2" t="inlineStr">
        <is>
          <t/>
        </is>
      </c>
      <c r="CM97" t="inlineStr">
        <is>
          <t>prístavné a priemyselné mesto pri Azovskom mori v Doneckej oblasti v juhovýchodnej Ukrajine</t>
        </is>
      </c>
      <c r="CN97" t="inlineStr">
        <is>
          <t/>
        </is>
      </c>
      <c r="CO97" t="inlineStr">
        <is>
          <t/>
        </is>
      </c>
      <c r="CP97" t="inlineStr">
        <is>
          <t/>
        </is>
      </c>
      <c r="CQ97" t="inlineStr">
        <is>
          <t/>
        </is>
      </c>
      <c r="CR97" s="2" t="inlineStr">
        <is>
          <t>Mariupol</t>
        </is>
      </c>
      <c r="CS97" s="2" t="inlineStr">
        <is>
          <t>3</t>
        </is>
      </c>
      <c r="CT97" s="2" t="inlineStr">
        <is>
          <t/>
        </is>
      </c>
      <c r="CU97" t="inlineStr">
        <is>
          <t>Stad i länet Donetsk.</t>
        </is>
      </c>
    </row>
    <row r="98">
      <c r="A98" s="1" t="str">
        <f>HYPERLINK("https://iate.europa.eu/entry/result/3593034/all", "3593034")</f>
        <v>3593034</v>
      </c>
      <c r="B98" t="inlineStr">
        <is>
          <t>GEOGRAPHY</t>
        </is>
      </c>
      <c r="C98" t="inlineStr">
        <is>
          <t>GEOGRAPHY|Europe|Eastern Europe|Ukraine</t>
        </is>
      </c>
      <c r="D98" s="2" t="inlineStr">
        <is>
          <t>Харков</t>
        </is>
      </c>
      <c r="E98" s="2" t="inlineStr">
        <is>
          <t>3</t>
        </is>
      </c>
      <c r="F98" s="2" t="inlineStr">
        <is>
          <t/>
        </is>
      </c>
      <c r="G98" t="inlineStr">
        <is>
          <t>вторият по големина град в Украйна, разположен в североизточната част на страната</t>
        </is>
      </c>
      <c r="H98" s="2" t="inlineStr">
        <is>
          <t>Charkov</t>
        </is>
      </c>
      <c r="I98" s="2" t="inlineStr">
        <is>
          <t>3</t>
        </is>
      </c>
      <c r="J98" s="2" t="inlineStr">
        <is>
          <t/>
        </is>
      </c>
      <c r="K98" t="inlineStr">
        <is>
          <t>druhé největší město Ukrajiny (žije zde přibližně 1,45 milionu obyvatel), které leží v severovýchodní části země, 410 km od Kyjeva</t>
        </is>
      </c>
      <c r="L98" s="2" t="inlineStr">
        <is>
          <t>Kharkiv</t>
        </is>
      </c>
      <c r="M98" s="2" t="inlineStr">
        <is>
          <t>3</t>
        </is>
      </c>
      <c r="N98" s="2" t="inlineStr">
        <is>
          <t/>
        </is>
      </c>
      <c r="O98" t="inlineStr">
        <is>
          <t>næststørste by i Ukraine, der ligger i det sværindustrielle østlige Ukraine</t>
        </is>
      </c>
      <c r="P98" s="2" t="inlineStr">
        <is>
          <t>Charkiw</t>
        </is>
      </c>
      <c r="Q98" s="2" t="inlineStr">
        <is>
          <t>3</t>
        </is>
      </c>
      <c r="R98" s="2" t="inlineStr">
        <is>
          <t/>
        </is>
      </c>
      <c r="S98" t="inlineStr">
        <is>
          <t>zweitgrößte Stadt der Ukraine</t>
        </is>
      </c>
      <c r="T98" t="inlineStr">
        <is>
          <t/>
        </is>
      </c>
      <c r="U98" t="inlineStr">
        <is>
          <t/>
        </is>
      </c>
      <c r="V98" t="inlineStr">
        <is>
          <t/>
        </is>
      </c>
      <c r="W98" t="inlineStr">
        <is>
          <t/>
        </is>
      </c>
      <c r="X98" s="2" t="inlineStr">
        <is>
          <t>Kharkiv|
Kharkov</t>
        </is>
      </c>
      <c r="Y98" s="2" t="inlineStr">
        <is>
          <t>3|
1</t>
        </is>
      </c>
      <c r="Z98" s="2" t="inlineStr">
        <is>
          <t xml:space="preserve">|
</t>
        </is>
      </c>
      <c r="AA98" t="inlineStr">
        <is>
          <t>second-largest city in Ukraine, located in the northeast of the country, at the confluence of the Uda, Lopan, and Kharkiv rivers</t>
        </is>
      </c>
      <c r="AB98" s="2" t="inlineStr">
        <is>
          <t>Járkiv</t>
        </is>
      </c>
      <c r="AC98" s="2" t="inlineStr">
        <is>
          <t>3</t>
        </is>
      </c>
      <c r="AD98" s="2" t="inlineStr">
        <is>
          <t/>
        </is>
      </c>
      <c r="AE98" t="inlineStr">
        <is>
          <t>Ciudad del noreste de &lt;a href="https://iate.europa.eu/entry/result/861209/es" target="_blank"&gt;Ucrania&lt;/a&gt; y capital de la provincia del mismo nombre.</t>
        </is>
      </c>
      <c r="AF98" s="2" t="inlineStr">
        <is>
          <t>Harkiv</t>
        </is>
      </c>
      <c r="AG98" s="2" t="inlineStr">
        <is>
          <t>3</t>
        </is>
      </c>
      <c r="AH98" s="2" t="inlineStr">
        <is>
          <t/>
        </is>
      </c>
      <c r="AI98" t="inlineStr">
        <is>
          <t>oblastilinn Ukraina idaosas</t>
        </is>
      </c>
      <c r="AJ98" s="2" t="inlineStr">
        <is>
          <t>Harkova</t>
        </is>
      </c>
      <c r="AK98" s="2" t="inlineStr">
        <is>
          <t>3</t>
        </is>
      </c>
      <c r="AL98" s="2" t="inlineStr">
        <is>
          <t/>
        </is>
      </c>
      <c r="AM98" t="inlineStr">
        <is>
          <t>Ukrainan toiseksi suurin kaupunki, joka sijaitsee maan koillisosassa</t>
        </is>
      </c>
      <c r="AN98" s="2" t="inlineStr">
        <is>
          <t>Kharkiv</t>
        </is>
      </c>
      <c r="AO98" s="2" t="inlineStr">
        <is>
          <t>3</t>
        </is>
      </c>
      <c r="AP98" s="2" t="inlineStr">
        <is>
          <t/>
        </is>
      </c>
      <c r="AQ98" t="inlineStr">
        <is>
          <t>deuxième plus grande ville d’Ukraine située dans le nord-est du pays</t>
        </is>
      </c>
      <c r="AR98" s="2" t="inlineStr">
        <is>
          <t>Kharkiv</t>
        </is>
      </c>
      <c r="AS98" s="2" t="inlineStr">
        <is>
          <t>3</t>
        </is>
      </c>
      <c r="AT98" s="2" t="inlineStr">
        <is>
          <t/>
        </is>
      </c>
      <c r="AU98" t="inlineStr">
        <is>
          <t>an dara cathair is mó san Úcráin, suite in oirthuaisceart na tíre</t>
        </is>
      </c>
      <c r="AV98" s="2" t="inlineStr">
        <is>
          <t>Harkiv</t>
        </is>
      </c>
      <c r="AW98" s="2" t="inlineStr">
        <is>
          <t>3</t>
        </is>
      </c>
      <c r="AX98" s="2" t="inlineStr">
        <is>
          <t/>
        </is>
      </c>
      <c r="AY98" t="inlineStr">
        <is>
          <t>drugi grad po veličini u Ukrajini, smješten na sjeveroistoku zemlje, na sastavu rijeka Harkiv, Lopan i Udi</t>
        </is>
      </c>
      <c r="AZ98" s="2" t="inlineStr">
        <is>
          <t>Harkiv</t>
        </is>
      </c>
      <c r="BA98" s="2" t="inlineStr">
        <is>
          <t>3</t>
        </is>
      </c>
      <c r="BB98" s="2" t="inlineStr">
        <is>
          <t/>
        </is>
      </c>
      <c r="BC98" t="inlineStr">
        <is>
          <t>Ukrajna második legnépesebb városa, amely az ország északkeleti részén, a Harkiv folyó mentén helyezkedik el</t>
        </is>
      </c>
      <c r="BD98" s="2" t="inlineStr">
        <is>
          <t>Kharkiv</t>
        </is>
      </c>
      <c r="BE98" s="2" t="inlineStr">
        <is>
          <t>3</t>
        </is>
      </c>
      <c r="BF98" s="2" t="inlineStr">
        <is>
          <t/>
        </is>
      </c>
      <c r="BG98" t="inlineStr">
        <is>
          <t>seconda città più grande dell'Ucraina, situata nella parte nordoccidentale, alla confluenza di due tributari del fiume Donez e si estende sulle loro rive</t>
        </is>
      </c>
      <c r="BH98" s="2" t="inlineStr">
        <is>
          <t>Charkivas</t>
        </is>
      </c>
      <c r="BI98" s="2" t="inlineStr">
        <is>
          <t>3</t>
        </is>
      </c>
      <c r="BJ98" s="2" t="inlineStr">
        <is>
          <t/>
        </is>
      </c>
      <c r="BK98" t="inlineStr">
        <is>
          <t>miestas šiaurės rytų Ukrainoje, srities centras</t>
        </is>
      </c>
      <c r="BL98" s="2" t="inlineStr">
        <is>
          <t>Harkova|
Harkiva</t>
        </is>
      </c>
      <c r="BM98" s="2" t="inlineStr">
        <is>
          <t>3|
3</t>
        </is>
      </c>
      <c r="BN98" s="2" t="inlineStr">
        <is>
          <t>|
preferred</t>
        </is>
      </c>
      <c r="BO98" t="inlineStr">
        <is>
          <t>pilsēta Ukrainas ziemeļaustrumos, Harkovas, Lopaņas, Udas krastos, apgabala administratīvais centrs</t>
        </is>
      </c>
      <c r="BP98" t="inlineStr">
        <is>
          <t/>
        </is>
      </c>
      <c r="BQ98" t="inlineStr">
        <is>
          <t/>
        </is>
      </c>
      <c r="BR98" t="inlineStr">
        <is>
          <t/>
        </is>
      </c>
      <c r="BS98" t="inlineStr">
        <is>
          <t/>
        </is>
      </c>
      <c r="BT98" s="2" t="inlineStr">
        <is>
          <t>Charkiv</t>
        </is>
      </c>
      <c r="BU98" s="2" t="inlineStr">
        <is>
          <t>3</t>
        </is>
      </c>
      <c r="BV98" s="2" t="inlineStr">
        <is>
          <t/>
        </is>
      </c>
      <c r="BW98" t="inlineStr">
        <is>
          <t>op een na grootste stad van Oekraïne in het noordoosten van het land</t>
        </is>
      </c>
      <c r="BX98" s="2" t="inlineStr">
        <is>
          <t>Charków</t>
        </is>
      </c>
      <c r="BY98" s="2" t="inlineStr">
        <is>
          <t>3</t>
        </is>
      </c>
      <c r="BZ98" s="2" t="inlineStr">
        <is>
          <t/>
        </is>
      </c>
      <c r="CA98" t="inlineStr">
        <is>
          <t>miasto w północno-wschodniej części Ukrainy, położone na południowym krańcu Wyżyny Środkoworosyjskiej, stolica obwodu charkowskiego; na początku 2020 roku drugie (po Kijowie) najludniejsze miasto Ukrainy, z liczbą mieszkańców wynoszącą około 1,45 mln; jedno z dziesięciu największych miast Ukrainy pod względem powierzchni</t>
        </is>
      </c>
      <c r="CB98" s="2" t="inlineStr">
        <is>
          <t>Carcóvia</t>
        </is>
      </c>
      <c r="CC98" s="2" t="inlineStr">
        <is>
          <t>3</t>
        </is>
      </c>
      <c r="CD98" s="2" t="inlineStr">
        <is>
          <t/>
        </is>
      </c>
      <c r="CE98" t="inlineStr">
        <is>
          <t>Uma das maiores cidades da Ucrânia.</t>
        </is>
      </c>
      <c r="CF98" s="2" t="inlineStr">
        <is>
          <t>Harkov</t>
        </is>
      </c>
      <c r="CG98" s="2" t="inlineStr">
        <is>
          <t>3</t>
        </is>
      </c>
      <c r="CH98" s="2" t="inlineStr">
        <is>
          <t/>
        </is>
      </c>
      <c r="CI98" t="inlineStr">
        <is>
          <t>al doilea oraș ca mărime din Ucraina, situat în nord-estul țarii</t>
        </is>
      </c>
      <c r="CJ98" s="2" t="inlineStr">
        <is>
          <t>Charkov</t>
        </is>
      </c>
      <c r="CK98" s="2" t="inlineStr">
        <is>
          <t>3</t>
        </is>
      </c>
      <c r="CL98" s="2" t="inlineStr">
        <is>
          <t/>
        </is>
      </c>
      <c r="CM98" t="inlineStr">
        <is>
          <t>mesto na severovýchode Ukrajiny, druhé najväčšie mesto v krajine</t>
        </is>
      </c>
      <c r="CN98" t="inlineStr">
        <is>
          <t/>
        </is>
      </c>
      <c r="CO98" t="inlineStr">
        <is>
          <t/>
        </is>
      </c>
      <c r="CP98" t="inlineStr">
        <is>
          <t/>
        </is>
      </c>
      <c r="CQ98" t="inlineStr">
        <is>
          <t/>
        </is>
      </c>
      <c r="CR98" s="2" t="inlineStr">
        <is>
          <t>Charkiv</t>
        </is>
      </c>
      <c r="CS98" s="2" t="inlineStr">
        <is>
          <t>3</t>
        </is>
      </c>
      <c r="CT98" s="2" t="inlineStr">
        <is>
          <t/>
        </is>
      </c>
      <c r="CU98" t="inlineStr">
        <is>
          <t>Stad i nordöstra Ukraina.</t>
        </is>
      </c>
    </row>
    <row r="99">
      <c r="A99" s="1" t="str">
        <f>HYPERLINK("https://iate.europa.eu/entry/result/924714/all", "924714")</f>
        <v>924714</v>
      </c>
      <c r="B99" t="inlineStr">
        <is>
          <t>GEOGRAPHY</t>
        </is>
      </c>
      <c r="C99" t="inlineStr">
        <is>
          <t>GEOGRAPHY|Europe|Eastern Europe|Ukraine</t>
        </is>
      </c>
      <c r="D99" s="2" t="inlineStr">
        <is>
          <t>Киев</t>
        </is>
      </c>
      <c r="E99" s="2" t="inlineStr">
        <is>
          <t>4</t>
        </is>
      </c>
      <c r="F99" s="2" t="inlineStr">
        <is>
          <t/>
        </is>
      </c>
      <c r="G99" t="inlineStr">
        <is>
          <t>столицата на Украйна</t>
        </is>
      </c>
      <c r="H99" s="2" t="inlineStr">
        <is>
          <t>Kyjev</t>
        </is>
      </c>
      <c r="I99" s="2" t="inlineStr">
        <is>
          <t>3</t>
        </is>
      </c>
      <c r="J99" s="2" t="inlineStr">
        <is>
          <t/>
        </is>
      </c>
      <c r="K99" t="inlineStr">
        <is>
          <t>hlavní město Ukrajiny</t>
        </is>
      </c>
      <c r="L99" s="2" t="inlineStr">
        <is>
          <t>Kyiv</t>
        </is>
      </c>
      <c r="M99" s="2" t="inlineStr">
        <is>
          <t>3</t>
        </is>
      </c>
      <c r="N99" s="2" t="inlineStr">
        <is>
          <t/>
        </is>
      </c>
      <c r="O99" t="inlineStr">
        <is>
          <t>Hovedstaden i Ukraine.</t>
        </is>
      </c>
      <c r="P99" s="2" t="inlineStr">
        <is>
          <t>Kyjiw|
Kiew</t>
        </is>
      </c>
      <c r="Q99" s="2" t="inlineStr">
        <is>
          <t>3|
3</t>
        </is>
      </c>
      <c r="R99" s="2" t="inlineStr">
        <is>
          <t>|
preferred</t>
        </is>
      </c>
      <c r="S99" t="inlineStr">
        <is>
          <t>Hauptstadt der &lt;a href="https://iate.europa.eu/entry/result/861209/de" target="_blank"&gt;Ukraine&lt;/a&gt;</t>
        </is>
      </c>
      <c r="T99" s="2" t="inlineStr">
        <is>
          <t>Κίεβο</t>
        </is>
      </c>
      <c r="U99" s="2" t="inlineStr">
        <is>
          <t>3</t>
        </is>
      </c>
      <c r="V99" s="2" t="inlineStr">
        <is>
          <t/>
        </is>
      </c>
      <c r="W99" t="inlineStr">
        <is>
          <t/>
        </is>
      </c>
      <c r="X99" s="2" t="inlineStr">
        <is>
          <t>Kyiv|
Kiev</t>
        </is>
      </c>
      <c r="Y99" s="2" t="inlineStr">
        <is>
          <t>3|
2</t>
        </is>
      </c>
      <c r="Z99" s="2" t="inlineStr">
        <is>
          <t>|
deprecated</t>
        </is>
      </c>
      <c r="AA99" t="inlineStr">
        <is>
          <t>capital of Ukraine</t>
        </is>
      </c>
      <c r="AB99" s="2" t="inlineStr">
        <is>
          <t>Kiev</t>
        </is>
      </c>
      <c r="AC99" s="2" t="inlineStr">
        <is>
          <t>4</t>
        </is>
      </c>
      <c r="AD99" s="2" t="inlineStr">
        <is>
          <t/>
        </is>
      </c>
      <c r="AE99" t="inlineStr">
        <is>
          <t>Capital de &lt;a href="https://iate.europa.eu/entry/result/861209/es" target="_blank"&gt;Ucrania&lt;/a&gt;.</t>
        </is>
      </c>
      <c r="AF99" s="2" t="inlineStr">
        <is>
          <t>Kõjiv|
Kiiev</t>
        </is>
      </c>
      <c r="AG99" s="2" t="inlineStr">
        <is>
          <t>3|
3</t>
        </is>
      </c>
      <c r="AH99" s="2" t="inlineStr">
        <is>
          <t>|
preferred</t>
        </is>
      </c>
      <c r="AI99" t="inlineStr">
        <is>
          <t>Ukraina pealinn</t>
        </is>
      </c>
      <c r="AJ99" s="2" t="inlineStr">
        <is>
          <t>Kiova</t>
        </is>
      </c>
      <c r="AK99" s="2" t="inlineStr">
        <is>
          <t>4</t>
        </is>
      </c>
      <c r="AL99" s="2" t="inlineStr">
        <is>
          <t/>
        </is>
      </c>
      <c r="AM99" t="inlineStr">
        <is>
          <t>Ukrainan pääkaupunki</t>
        </is>
      </c>
      <c r="AN99" s="2" t="inlineStr">
        <is>
          <t>Kiev</t>
        </is>
      </c>
      <c r="AO99" s="2" t="inlineStr">
        <is>
          <t>4</t>
        </is>
      </c>
      <c r="AP99" s="2" t="inlineStr">
        <is>
          <t/>
        </is>
      </c>
      <c r="AQ99" t="inlineStr">
        <is>
          <t>capitale de l'Ukraine</t>
        </is>
      </c>
      <c r="AR99" s="2" t="inlineStr">
        <is>
          <t>Cív</t>
        </is>
      </c>
      <c r="AS99" s="2" t="inlineStr">
        <is>
          <t>3</t>
        </is>
      </c>
      <c r="AT99" s="2" t="inlineStr">
        <is>
          <t/>
        </is>
      </c>
      <c r="AU99" t="inlineStr">
        <is>
          <t>príomhchathair na hÚcráine</t>
        </is>
      </c>
      <c r="AV99" s="2" t="inlineStr">
        <is>
          <t>Kijiv</t>
        </is>
      </c>
      <c r="AW99" s="2" t="inlineStr">
        <is>
          <t>3</t>
        </is>
      </c>
      <c r="AX99" s="2" t="inlineStr">
        <is>
          <t/>
        </is>
      </c>
      <c r="AY99" t="inlineStr">
        <is>
          <t>glavni grad Ukrajine</t>
        </is>
      </c>
      <c r="AZ99" s="2" t="inlineStr">
        <is>
          <t>Kijev</t>
        </is>
      </c>
      <c r="BA99" s="2" t="inlineStr">
        <is>
          <t>4</t>
        </is>
      </c>
      <c r="BB99" s="2" t="inlineStr">
        <is>
          <t/>
        </is>
      </c>
      <c r="BC99" t="inlineStr">
        <is>
          <t>Ukrajna fővárosa.</t>
        </is>
      </c>
      <c r="BD99" s="2" t="inlineStr">
        <is>
          <t>Kiev</t>
        </is>
      </c>
      <c r="BE99" s="2" t="inlineStr">
        <is>
          <t>3</t>
        </is>
      </c>
      <c r="BF99" s="2" t="inlineStr">
        <is>
          <t/>
        </is>
      </c>
      <c r="BG99" t="inlineStr">
        <is>
          <t>Capitale dell'&lt;a href="https://iate.europa.eu/entry/result/861209/it" target="_blank"&gt;Ucraina&lt;/a&gt;</t>
        </is>
      </c>
      <c r="BH99" s="2" t="inlineStr">
        <is>
          <t>Kijevas|
Kyjivas</t>
        </is>
      </c>
      <c r="BI99" s="2" t="inlineStr">
        <is>
          <t>3|
3</t>
        </is>
      </c>
      <c r="BJ99" s="2" t="inlineStr">
        <is>
          <t>admitted|
preferred</t>
        </is>
      </c>
      <c r="BK99" t="inlineStr">
        <is>
          <t>Ukrainos ( &lt;a href="/entry/result/861209/all" id="ENTRY_TO_ENTRY_CONVERTER" target="_blank"&gt;IATE:861209&lt;/a&gt; ) sostinė</t>
        </is>
      </c>
      <c r="BL99" s="2" t="inlineStr">
        <is>
          <t>Kijiva</t>
        </is>
      </c>
      <c r="BM99" s="2" t="inlineStr">
        <is>
          <t>3</t>
        </is>
      </c>
      <c r="BN99" s="2" t="inlineStr">
        <is>
          <t/>
        </is>
      </c>
      <c r="BO99" t="inlineStr">
        <is>
          <t>Ukrainas galvaspilsēta</t>
        </is>
      </c>
      <c r="BP99" s="2" t="inlineStr">
        <is>
          <t>Kiev</t>
        </is>
      </c>
      <c r="BQ99" s="2" t="inlineStr">
        <is>
          <t>3</t>
        </is>
      </c>
      <c r="BR99" s="2" t="inlineStr">
        <is>
          <t/>
        </is>
      </c>
      <c r="BS99" t="inlineStr">
        <is>
          <t>belt kapitali tal-Ukrajna</t>
        </is>
      </c>
      <c r="BT99" s="2" t="inlineStr">
        <is>
          <t>Kyiv</t>
        </is>
      </c>
      <c r="BU99" s="2" t="inlineStr">
        <is>
          <t>3</t>
        </is>
      </c>
      <c r="BV99" s="2" t="inlineStr">
        <is>
          <t/>
        </is>
      </c>
      <c r="BW99" t="inlineStr">
        <is>
          <t>hoofdstad van Oekraïne [ &lt;a href="/entry/result/861209/all" id="ENTRY_TO_ENTRY_CONVERTER" target="_blank"&gt;IATE:861209&lt;/a&gt; ]</t>
        </is>
      </c>
      <c r="BX99" s="2" t="inlineStr">
        <is>
          <t>Kijów</t>
        </is>
      </c>
      <c r="BY99" s="2" t="inlineStr">
        <is>
          <t>4</t>
        </is>
      </c>
      <c r="BZ99" s="2" t="inlineStr">
        <is>
          <t/>
        </is>
      </c>
      <c r="CA99" t="inlineStr">
        <is>
          <t>stolica Ukrainy</t>
        </is>
      </c>
      <c r="CB99" s="2" t="inlineStr">
        <is>
          <t>Kiev</t>
        </is>
      </c>
      <c r="CC99" s="2" t="inlineStr">
        <is>
          <t>3</t>
        </is>
      </c>
      <c r="CD99" s="2" t="inlineStr">
        <is>
          <t/>
        </is>
      </c>
      <c r="CE99" t="inlineStr">
        <is>
          <t>Capital da Ucrânia.</t>
        </is>
      </c>
      <c r="CF99" s="2" t="inlineStr">
        <is>
          <t>Kiev</t>
        </is>
      </c>
      <c r="CG99" s="2" t="inlineStr">
        <is>
          <t>3</t>
        </is>
      </c>
      <c r="CH99" s="2" t="inlineStr">
        <is>
          <t/>
        </is>
      </c>
      <c r="CI99" t="inlineStr">
        <is>
          <t>capitala &lt;a href="https://iate.europa.eu/entry/result/861209/ro" target="_blank"&gt;Ucrainei&lt;/a&gt;</t>
        </is>
      </c>
      <c r="CJ99" s="2" t="inlineStr">
        <is>
          <t>Kyjev</t>
        </is>
      </c>
      <c r="CK99" s="2" t="inlineStr">
        <is>
          <t>3</t>
        </is>
      </c>
      <c r="CL99" s="2" t="inlineStr">
        <is>
          <t/>
        </is>
      </c>
      <c r="CM99" t="inlineStr">
        <is>
          <t>hlavné mesto Ukrajiny &lt;a href="/entry/result/861209/all" id="ENTRY_TO_ENTRY_CONVERTER" target="_blank"&gt;IATE:861209&lt;/a&gt; .</t>
        </is>
      </c>
      <c r="CN99" s="2" t="inlineStr">
        <is>
          <t>Kijev</t>
        </is>
      </c>
      <c r="CO99" s="2" t="inlineStr">
        <is>
          <t>3</t>
        </is>
      </c>
      <c r="CP99" s="2" t="inlineStr">
        <is>
          <t/>
        </is>
      </c>
      <c r="CQ99" t="inlineStr">
        <is>
          <t>glavno mesto &lt;a href="https://iate.europa.eu/entry/slideshow/1634216347431/861209/sl" target="_blank"&gt;Ukrajine&lt;/a&gt;</t>
        </is>
      </c>
      <c r="CR99" s="2" t="inlineStr">
        <is>
          <t>Kiev</t>
        </is>
      </c>
      <c r="CS99" s="2" t="inlineStr">
        <is>
          <t>3</t>
        </is>
      </c>
      <c r="CT99" s="2" t="inlineStr">
        <is>
          <t/>
        </is>
      </c>
      <c r="CU99" t="inlineStr">
        <is>
          <t>Ukrainas huvudstad.</t>
        </is>
      </c>
    </row>
    <row r="100">
      <c r="A100" s="1" t="str">
        <f>HYPERLINK("https://iate.europa.eu/entry/result/1648289/all", "1648289")</f>
        <v>1648289</v>
      </c>
      <c r="B100" t="inlineStr">
        <is>
          <t>POLITICS;INTERNATIONAL RELATIONS</t>
        </is>
      </c>
      <c r="C100" t="inlineStr">
        <is>
          <t>POLITICS;INTERNATIONAL RELATIONS|defence</t>
        </is>
      </c>
      <c r="D100" t="inlineStr">
        <is>
          <t/>
        </is>
      </c>
      <c r="E100" t="inlineStr">
        <is>
          <t/>
        </is>
      </c>
      <c r="F100" t="inlineStr">
        <is>
          <t/>
        </is>
      </c>
      <c r="G100" t="inlineStr">
        <is>
          <t/>
        </is>
      </c>
      <c r="H100" t="inlineStr">
        <is>
          <t/>
        </is>
      </c>
      <c r="I100" t="inlineStr">
        <is>
          <t/>
        </is>
      </c>
      <c r="J100" t="inlineStr">
        <is>
          <t/>
        </is>
      </c>
      <c r="K100" t="inlineStr">
        <is>
          <t/>
        </is>
      </c>
      <c r="L100" t="inlineStr">
        <is>
          <t/>
        </is>
      </c>
      <c r="M100" t="inlineStr">
        <is>
          <t/>
        </is>
      </c>
      <c r="N100" t="inlineStr">
        <is>
          <t/>
        </is>
      </c>
      <c r="O100" t="inlineStr">
        <is>
          <t/>
        </is>
      </c>
      <c r="P100" s="2" t="inlineStr">
        <is>
          <t>Zermürbungskrieg</t>
        </is>
      </c>
      <c r="Q100" s="2" t="inlineStr">
        <is>
          <t>2</t>
        </is>
      </c>
      <c r="R100" s="2" t="inlineStr">
        <is>
          <t/>
        </is>
      </c>
      <c r="S100" t="inlineStr">
        <is>
          <t/>
        </is>
      </c>
      <c r="T100" t="inlineStr">
        <is>
          <t/>
        </is>
      </c>
      <c r="U100" t="inlineStr">
        <is>
          <t/>
        </is>
      </c>
      <c r="V100" t="inlineStr">
        <is>
          <t/>
        </is>
      </c>
      <c r="W100" t="inlineStr">
        <is>
          <t/>
        </is>
      </c>
      <c r="X100" s="2" t="inlineStr">
        <is>
          <t>war of attrition</t>
        </is>
      </c>
      <c r="Y100" s="2" t="inlineStr">
        <is>
          <t>3</t>
        </is>
      </c>
      <c r="Z100" s="2" t="inlineStr">
        <is>
          <t/>
        </is>
      </c>
      <c r="AA100" t="inlineStr">
        <is>
          <t/>
        </is>
      </c>
      <c r="AB100" t="inlineStr">
        <is>
          <t/>
        </is>
      </c>
      <c r="AC100" t="inlineStr">
        <is>
          <t/>
        </is>
      </c>
      <c r="AD100" t="inlineStr">
        <is>
          <t/>
        </is>
      </c>
      <c r="AE100" t="inlineStr">
        <is>
          <t/>
        </is>
      </c>
      <c r="AF100" t="inlineStr">
        <is>
          <t/>
        </is>
      </c>
      <c r="AG100" t="inlineStr">
        <is>
          <t/>
        </is>
      </c>
      <c r="AH100" t="inlineStr">
        <is>
          <t/>
        </is>
      </c>
      <c r="AI100" t="inlineStr">
        <is>
          <t/>
        </is>
      </c>
      <c r="AJ100" t="inlineStr">
        <is>
          <t/>
        </is>
      </c>
      <c r="AK100" t="inlineStr">
        <is>
          <t/>
        </is>
      </c>
      <c r="AL100" t="inlineStr">
        <is>
          <t/>
        </is>
      </c>
      <c r="AM100" t="inlineStr">
        <is>
          <t/>
        </is>
      </c>
      <c r="AN100" s="2" t="inlineStr">
        <is>
          <t>guerre d'usure</t>
        </is>
      </c>
      <c r="AO100" s="2" t="inlineStr">
        <is>
          <t>3</t>
        </is>
      </c>
      <c r="AP100" s="2" t="inlineStr">
        <is>
          <t/>
        </is>
      </c>
      <c r="AQ100" t="inlineStr">
        <is>
          <t/>
        </is>
      </c>
      <c r="AR100" t="inlineStr">
        <is>
          <t/>
        </is>
      </c>
      <c r="AS100" t="inlineStr">
        <is>
          <t/>
        </is>
      </c>
      <c r="AT100" t="inlineStr">
        <is>
          <t/>
        </is>
      </c>
      <c r="AU100" t="inlineStr">
        <is>
          <t/>
        </is>
      </c>
      <c r="AV100" t="inlineStr">
        <is>
          <t/>
        </is>
      </c>
      <c r="AW100" t="inlineStr">
        <is>
          <t/>
        </is>
      </c>
      <c r="AX100" t="inlineStr">
        <is>
          <t/>
        </is>
      </c>
      <c r="AY100" t="inlineStr">
        <is>
          <t/>
        </is>
      </c>
      <c r="AZ100" s="2" t="inlineStr">
        <is>
          <t>felmorzsoló háború|
felőrlő háború</t>
        </is>
      </c>
      <c r="BA100" s="2" t="inlineStr">
        <is>
          <t>3|
3</t>
        </is>
      </c>
      <c r="BB100" s="2" t="inlineStr">
        <is>
          <t xml:space="preserve">|
</t>
        </is>
      </c>
      <c r="BC100" t="inlineStr">
        <is>
          <t>az ellenséges erők lassú kimerítését célzó, jellemzően nem területszerzési szándékkal folytatott, elhúzódó háború, mely során az ismétlődő villongások nyomán mindkét fél folyamatos veszteségeket szenved</t>
        </is>
      </c>
      <c r="BD100" t="inlineStr">
        <is>
          <t/>
        </is>
      </c>
      <c r="BE100" t="inlineStr">
        <is>
          <t/>
        </is>
      </c>
      <c r="BF100" t="inlineStr">
        <is>
          <t/>
        </is>
      </c>
      <c r="BG100" t="inlineStr">
        <is>
          <t/>
        </is>
      </c>
      <c r="BH100" t="inlineStr">
        <is>
          <t/>
        </is>
      </c>
      <c r="BI100" t="inlineStr">
        <is>
          <t/>
        </is>
      </c>
      <c r="BJ100" t="inlineStr">
        <is>
          <t/>
        </is>
      </c>
      <c r="BK100" t="inlineStr">
        <is>
          <t/>
        </is>
      </c>
      <c r="BL100" t="inlineStr">
        <is>
          <t/>
        </is>
      </c>
      <c r="BM100" t="inlineStr">
        <is>
          <t/>
        </is>
      </c>
      <c r="BN100" t="inlineStr">
        <is>
          <t/>
        </is>
      </c>
      <c r="BO100" t="inlineStr">
        <is>
          <t/>
        </is>
      </c>
      <c r="BP100" t="inlineStr">
        <is>
          <t/>
        </is>
      </c>
      <c r="BQ100" t="inlineStr">
        <is>
          <t/>
        </is>
      </c>
      <c r="BR100" t="inlineStr">
        <is>
          <t/>
        </is>
      </c>
      <c r="BS100" t="inlineStr">
        <is>
          <t/>
        </is>
      </c>
      <c r="BT100" t="inlineStr">
        <is>
          <t/>
        </is>
      </c>
      <c r="BU100" t="inlineStr">
        <is>
          <t/>
        </is>
      </c>
      <c r="BV100" t="inlineStr">
        <is>
          <t/>
        </is>
      </c>
      <c r="BW100" t="inlineStr">
        <is>
          <t/>
        </is>
      </c>
      <c r="BX100" t="inlineStr">
        <is>
          <t/>
        </is>
      </c>
      <c r="BY100" t="inlineStr">
        <is>
          <t/>
        </is>
      </c>
      <c r="BZ100" t="inlineStr">
        <is>
          <t/>
        </is>
      </c>
      <c r="CA100" t="inlineStr">
        <is>
          <t/>
        </is>
      </c>
      <c r="CB100" t="inlineStr">
        <is>
          <t/>
        </is>
      </c>
      <c r="CC100" t="inlineStr">
        <is>
          <t/>
        </is>
      </c>
      <c r="CD100" t="inlineStr">
        <is>
          <t/>
        </is>
      </c>
      <c r="CE100" t="inlineStr">
        <is>
          <t/>
        </is>
      </c>
      <c r="CF100" t="inlineStr">
        <is>
          <t/>
        </is>
      </c>
      <c r="CG100" t="inlineStr">
        <is>
          <t/>
        </is>
      </c>
      <c r="CH100" t="inlineStr">
        <is>
          <t/>
        </is>
      </c>
      <c r="CI100" t="inlineStr">
        <is>
          <t/>
        </is>
      </c>
      <c r="CJ100" t="inlineStr">
        <is>
          <t/>
        </is>
      </c>
      <c r="CK100" t="inlineStr">
        <is>
          <t/>
        </is>
      </c>
      <c r="CL100" t="inlineStr">
        <is>
          <t/>
        </is>
      </c>
      <c r="CM100" t="inlineStr">
        <is>
          <t/>
        </is>
      </c>
      <c r="CN100" t="inlineStr">
        <is>
          <t/>
        </is>
      </c>
      <c r="CO100" t="inlineStr">
        <is>
          <t/>
        </is>
      </c>
      <c r="CP100" t="inlineStr">
        <is>
          <t/>
        </is>
      </c>
      <c r="CQ100" t="inlineStr">
        <is>
          <t/>
        </is>
      </c>
      <c r="CR100" t="inlineStr">
        <is>
          <t/>
        </is>
      </c>
      <c r="CS100" t="inlineStr">
        <is>
          <t/>
        </is>
      </c>
      <c r="CT100" t="inlineStr">
        <is>
          <t/>
        </is>
      </c>
      <c r="CU100" t="inlineStr">
        <is>
          <t/>
        </is>
      </c>
    </row>
    <row r="101">
      <c r="A101" s="1" t="str">
        <f>HYPERLINK("https://iate.europa.eu/entry/result/3627341/all", "3627341")</f>
        <v>3627341</v>
      </c>
      <c r="B101" t="inlineStr">
        <is>
          <t>INTERNATIONAL RELATIONS</t>
        </is>
      </c>
      <c r="C101" t="inlineStr">
        <is>
          <t>INTERNATIONAL RELATIONS|international balance|international conflict;INTERNATIONAL RELATIONS|international balance|war victim|civilian victim</t>
        </is>
      </c>
      <c r="D101" s="2" t="inlineStr">
        <is>
          <t>цивилен обект|
граждански обект</t>
        </is>
      </c>
      <c r="E101" s="2" t="inlineStr">
        <is>
          <t>3|
3</t>
        </is>
      </c>
      <c r="F101" s="2" t="inlineStr">
        <is>
          <t xml:space="preserve">|
</t>
        </is>
      </c>
      <c r="G101" t="inlineStr">
        <is>
          <t>всеки обект, който не е &lt;a href="https://iate.europa.eu/entry/result/3627342/bg" target="_blank"&gt;военна цел&lt;/a&gt;</t>
        </is>
      </c>
      <c r="H101" s="2" t="inlineStr">
        <is>
          <t>civilní objekt</t>
        </is>
      </c>
      <c r="I101" s="2" t="inlineStr">
        <is>
          <t>3</t>
        </is>
      </c>
      <c r="J101" s="2" t="inlineStr">
        <is>
          <t/>
        </is>
      </c>
      <c r="K101" t="inlineStr">
        <is>
          <t>jakýkoli objekt, který není &lt;a href="https://iate.europa.eu/entry/result/3627342" target="_blank"&gt;vojenským objektem&lt;/a&gt;</t>
        </is>
      </c>
      <c r="L101" s="2" t="inlineStr">
        <is>
          <t>civil genstand|
civilt objekt</t>
        </is>
      </c>
      <c r="M101" s="2" t="inlineStr">
        <is>
          <t>3|
3</t>
        </is>
      </c>
      <c r="N101" s="2" t="inlineStr">
        <is>
          <t xml:space="preserve">|
</t>
        </is>
      </c>
      <c r="O101" t="inlineStr">
        <is>
          <t>ethvert objekt, der ikke er et militært mål</t>
        </is>
      </c>
      <c r="P101" s="2" t="inlineStr">
        <is>
          <t>ziviles Objekt</t>
        </is>
      </c>
      <c r="Q101" s="2" t="inlineStr">
        <is>
          <t>3</t>
        </is>
      </c>
      <c r="R101" s="2" t="inlineStr">
        <is>
          <t/>
        </is>
      </c>
      <c r="S101" t="inlineStr">
        <is>
          <t>alle Objekte, die nicht &lt;a href="https://iate.europa.eu/entry/result/3627342/de" target="_blank"&gt;militärische Ziele&lt;/a&gt; sind</t>
        </is>
      </c>
      <c r="T101" s="2" t="inlineStr">
        <is>
          <t>αστικός στόχος|
μη στρατιωτικός στόχος|
μη στρατιωτικό αντικείμενο</t>
        </is>
      </c>
      <c r="U101" s="2" t="inlineStr">
        <is>
          <t>3|
3|
3</t>
        </is>
      </c>
      <c r="V101" s="2" t="inlineStr">
        <is>
          <t xml:space="preserve">|
|
</t>
        </is>
      </c>
      <c r="W101" t="inlineStr">
        <is>
          <t>όλοι οι στόχοι που δεν είναι στρατιωτικοί αντικειμενικοί στόχοι</t>
        </is>
      </c>
      <c r="X101" s="2" t="inlineStr">
        <is>
          <t>civilian object</t>
        </is>
      </c>
      <c r="Y101" s="2" t="inlineStr">
        <is>
          <t>3</t>
        </is>
      </c>
      <c r="Z101" s="2" t="inlineStr">
        <is>
          <t/>
        </is>
      </c>
      <c r="AA101" t="inlineStr">
        <is>
          <t>any object which is not a &lt;a href="https://iate.europa.eu/entry/result/3627342/en" target="_blank"&gt;military objective&lt;/a&gt;</t>
        </is>
      </c>
      <c r="AB101" s="2" t="inlineStr">
        <is>
          <t>bien de carácter civil|
bien civil</t>
        </is>
      </c>
      <c r="AC101" s="2" t="inlineStr">
        <is>
          <t>3|
3</t>
        </is>
      </c>
      <c r="AD101" s="2" t="inlineStr">
        <is>
          <t xml:space="preserve">|
</t>
        </is>
      </c>
      <c r="AE101" t="inlineStr">
        <is>
          <t>Todo bien que, según del Derecho internacional humanitario, no puede ser un &lt;a href="https://iate.europa.eu/entry/result/3627342/es" target="_blank"&gt;objetivo militar&lt;/a&gt;.</t>
        </is>
      </c>
      <c r="AF101" s="2" t="inlineStr">
        <is>
          <t>tsiviilobjekt</t>
        </is>
      </c>
      <c r="AG101" s="2" t="inlineStr">
        <is>
          <t>3</t>
        </is>
      </c>
      <c r="AH101" s="2" t="inlineStr">
        <is>
          <t/>
        </is>
      </c>
      <c r="AI101" t="inlineStr">
        <is>
          <t>igasugune objekt, millel ei ole sõjalist otstarvet</t>
        </is>
      </c>
      <c r="AJ101" s="2" t="inlineStr">
        <is>
          <t>siviilikohde</t>
        </is>
      </c>
      <c r="AK101" s="2" t="inlineStr">
        <is>
          <t>3</t>
        </is>
      </c>
      <c r="AL101" s="2" t="inlineStr">
        <is>
          <t/>
        </is>
      </c>
      <c r="AM101" t="inlineStr">
        <is>
          <t>muu kohde kuin &lt;a href="https://iate.europa.eu/entry/result/3627342/fi" target="_blank"&gt;sotilaskohde&lt;/a&gt;</t>
        </is>
      </c>
      <c r="AN101" s="2" t="inlineStr">
        <is>
          <t>bien de caractère civil|
bien civil</t>
        </is>
      </c>
      <c r="AO101" s="2" t="inlineStr">
        <is>
          <t>3|
3</t>
        </is>
      </c>
      <c r="AP101" s="2" t="inlineStr">
        <is>
          <t xml:space="preserve">|
</t>
        </is>
      </c>
      <c r="AQ101" t="inlineStr">
        <is>
          <t>tout bien qui n'est pas un &lt;a href="https://iate.europa.eu/entry/result/3627342/fr" target="_blank"&gt;objectif militaire&lt;/a&gt;</t>
        </is>
      </c>
      <c r="AR101" s="2" t="inlineStr">
        <is>
          <t>maoin shibhialtach|
réad sibhialtach</t>
        </is>
      </c>
      <c r="AS101" s="2" t="inlineStr">
        <is>
          <t>3|
3</t>
        </is>
      </c>
      <c r="AT101" s="2" t="inlineStr">
        <is>
          <t>|
preferred</t>
        </is>
      </c>
      <c r="AU101" t="inlineStr">
        <is>
          <t>aon réadmhaoin nach sprioc mhíleata é</t>
        </is>
      </c>
      <c r="AV101" t="inlineStr">
        <is>
          <t/>
        </is>
      </c>
      <c r="AW101" t="inlineStr">
        <is>
          <t/>
        </is>
      </c>
      <c r="AX101" t="inlineStr">
        <is>
          <t/>
        </is>
      </c>
      <c r="AY101" t="inlineStr">
        <is>
          <t/>
        </is>
      </c>
      <c r="AZ101" s="2" t="inlineStr">
        <is>
          <t>polgári létesítmény|
polgári javak</t>
        </is>
      </c>
      <c r="BA101" s="2" t="inlineStr">
        <is>
          <t>3|
3</t>
        </is>
      </c>
      <c r="BB101" s="2" t="inlineStr">
        <is>
          <t>|
preferred</t>
        </is>
      </c>
      <c r="BC101" t="inlineStr">
        <is>
          <t>azok a tárgyak, amelyek nem minősülnek &lt;a href="https://iate.europa.eu/entry/result/3627342/hu" target="_blank"&gt;katonai célpontnak&lt;/a&gt;</t>
        </is>
      </c>
      <c r="BD101" s="2" t="inlineStr">
        <is>
          <t>bene di carattere civile</t>
        </is>
      </c>
      <c r="BE101" s="2" t="inlineStr">
        <is>
          <t>3</t>
        </is>
      </c>
      <c r="BF101" s="2" t="inlineStr">
        <is>
          <t/>
        </is>
      </c>
      <c r="BG101" t="inlineStr">
        <is>
          <t>ogni bene che non è un &lt;a href="https://iate.europa.eu/entry/result/3627342/all" target="_blank"&gt;obiettivo militare&lt;/a&gt;</t>
        </is>
      </c>
      <c r="BH101" s="2" t="inlineStr">
        <is>
          <t>civilinis objektas</t>
        </is>
      </c>
      <c r="BI101" s="2" t="inlineStr">
        <is>
          <t>3</t>
        </is>
      </c>
      <c r="BJ101" s="2" t="inlineStr">
        <is>
          <t/>
        </is>
      </c>
      <c r="BK101" t="inlineStr">
        <is>
          <t>objektas, skirtas civiliniams tikslams, pavyzdžiui, gyvenamasis namas, mokykla, ligoninė, bažnyčia</t>
        </is>
      </c>
      <c r="BL101" s="2" t="inlineStr">
        <is>
          <t>civilobjekts|
civilais objekts</t>
        </is>
      </c>
      <c r="BM101" s="2" t="inlineStr">
        <is>
          <t>3|
3</t>
        </is>
      </c>
      <c r="BN101" s="2" t="inlineStr">
        <is>
          <t xml:space="preserve">|
</t>
        </is>
      </c>
      <c r="BO101" t="inlineStr">
        <is>
          <t>jebkurš objekts, kas nav &lt;a href="https://iate.europa.eu/entry/result/3627342/lv" target="_blank"&gt;militārs objekts&lt;/a&gt;</t>
        </is>
      </c>
      <c r="BP101" s="2" t="inlineStr">
        <is>
          <t>oġġett ċivili</t>
        </is>
      </c>
      <c r="BQ101" s="2" t="inlineStr">
        <is>
          <t>3</t>
        </is>
      </c>
      <c r="BR101" s="2" t="inlineStr">
        <is>
          <t/>
        </is>
      </c>
      <c r="BS101" t="inlineStr">
        <is>
          <t>kwalunkwe oġġett li mhux &lt;a href="https://iate.europa.eu/entry/result/3627342/mt" target="_blank"&gt;objettiv militari&lt;/a&gt;</t>
        </is>
      </c>
      <c r="BT101" s="2" t="inlineStr">
        <is>
          <t>burgerdoel|
burgerobject</t>
        </is>
      </c>
      <c r="BU101" s="2" t="inlineStr">
        <is>
          <t>3|
3</t>
        </is>
      </c>
      <c r="BV101" s="2" t="inlineStr">
        <is>
          <t xml:space="preserve">|
</t>
        </is>
      </c>
      <c r="BW101" t="inlineStr">
        <is>
          <t>object dat geen &lt;a href="https://iate.europa.eu/entry/result/3627342/nl" target="_blank"&gt;militair doel&lt;/a&gt; is</t>
        </is>
      </c>
      <c r="BX101" s="2" t="inlineStr">
        <is>
          <t>obiekt cywilny|
dobro cywilne</t>
        </is>
      </c>
      <c r="BY101" s="2" t="inlineStr">
        <is>
          <t>3|
3</t>
        </is>
      </c>
      <c r="BZ101" s="2" t="inlineStr">
        <is>
          <t xml:space="preserve">preferred|
</t>
        </is>
      </c>
      <c r="CA101" t="inlineStr">
        <is>
          <t>wszystkie dobra zwykle przeznaczone do użytku cywilnego, które nie stanowią celów wojskowych</t>
        </is>
      </c>
      <c r="CB101" s="2" t="inlineStr">
        <is>
          <t>bem de caráter civil</t>
        </is>
      </c>
      <c r="CC101" s="2" t="inlineStr">
        <is>
          <t>3</t>
        </is>
      </c>
      <c r="CD101" s="2" t="inlineStr">
        <is>
          <t/>
        </is>
      </c>
      <c r="CE101" t="inlineStr">
        <is>
          <t>Qualquer objeto que não seja um objetivo militar.</t>
        </is>
      </c>
      <c r="CF101" s="2" t="inlineStr">
        <is>
          <t>obiectiv civil</t>
        </is>
      </c>
      <c r="CG101" s="2" t="inlineStr">
        <is>
          <t>3</t>
        </is>
      </c>
      <c r="CH101" s="2" t="inlineStr">
        <is>
          <t/>
        </is>
      </c>
      <c r="CI101" t="inlineStr">
        <is>
          <t>orice obiectiv
care nu este obiectiv militar</t>
        </is>
      </c>
      <c r="CJ101" s="2" t="inlineStr">
        <is>
          <t>civilný objekt</t>
        </is>
      </c>
      <c r="CK101" s="2" t="inlineStr">
        <is>
          <t>3</t>
        </is>
      </c>
      <c r="CL101" s="2" t="inlineStr">
        <is>
          <t/>
        </is>
      </c>
      <c r="CM101" t="inlineStr">
        <is>
          <t>každý objekt, ktorý nie je &lt;a href="https://iate.europa.eu/entry/result/3627342/sk" target="_blank"&gt;vojenským objektom&lt;/a&gt;</t>
        </is>
      </c>
      <c r="CN101" s="2" t="inlineStr">
        <is>
          <t>civilni objekt</t>
        </is>
      </c>
      <c r="CO101" s="2" t="inlineStr">
        <is>
          <t>3</t>
        </is>
      </c>
      <c r="CP101" s="2" t="inlineStr">
        <is>
          <t/>
        </is>
      </c>
      <c r="CQ101" t="inlineStr">
        <is>
          <t>objekt, ki ni &lt;a href="https://iate.europa.eu/entry/result/3627342/sl" target="_blank"&gt;vojaški cilj&lt;/a&gt;</t>
        </is>
      </c>
      <c r="CR101" s="2" t="inlineStr">
        <is>
          <t>civilt föremål|
civilt objekt|
civil egendom</t>
        </is>
      </c>
      <c r="CS101" s="2" t="inlineStr">
        <is>
          <t>3|
3|
3</t>
        </is>
      </c>
      <c r="CT101" s="2" t="inlineStr">
        <is>
          <t xml:space="preserve">|
|
</t>
        </is>
      </c>
      <c r="CU101" t="inlineStr">
        <is>
          <t>Egendom eller objekt/föremål som inte är militära mål.</t>
        </is>
      </c>
    </row>
    <row r="102">
      <c r="A102" s="1" t="str">
        <f>HYPERLINK("https://iate.europa.eu/entry/result/3627342/all", "3627342")</f>
        <v>3627342</v>
      </c>
      <c r="B102" t="inlineStr">
        <is>
          <t>INTERNATIONAL RELATIONS</t>
        </is>
      </c>
      <c r="C102" t="inlineStr">
        <is>
          <t>INTERNATIONAL RELATIONS|international balance|international conflict;INTERNATIONAL RELATIONS|defence|armed forces</t>
        </is>
      </c>
      <c r="D102" s="2" t="inlineStr">
        <is>
          <t>военна цел</t>
        </is>
      </c>
      <c r="E102" s="2" t="inlineStr">
        <is>
          <t>3</t>
        </is>
      </c>
      <c r="F102" s="2" t="inlineStr">
        <is>
          <t/>
        </is>
      </c>
      <c r="G102" t="inlineStr">
        <is>
          <t>обект, който по своето естество, местоположение, предназначение или използване допринася ефективно за военни действия и чието пълно или частично разрушаване, превземане или неутрализиране, според обстоятелствата към момента, предоставя явно военно преимущество</t>
        </is>
      </c>
      <c r="H102" s="2" t="inlineStr">
        <is>
          <t>vojenský objekt</t>
        </is>
      </c>
      <c r="I102" s="2" t="inlineStr">
        <is>
          <t>3</t>
        </is>
      </c>
      <c r="J102" s="2" t="inlineStr">
        <is>
          <t/>
        </is>
      </c>
      <c r="K102" t="inlineStr">
        <is>
          <t>objekt, který svou povahou, umístěním, účelem nebo použitím představuje účinný příspěvek k vojenským akcím a jejhož celkové nebo částečné zničení, obsazení nebo neutralizace poskytuje za daných okolností zjevnou vojenskou výhodu</t>
        </is>
      </c>
      <c r="L102" s="2" t="inlineStr">
        <is>
          <t>militært mål</t>
        </is>
      </c>
      <c r="M102" s="2" t="inlineStr">
        <is>
          <t>3</t>
        </is>
      </c>
      <c r="N102" s="2" t="inlineStr">
        <is>
          <t/>
        </is>
      </c>
      <c r="O102" t="inlineStr">
        <is>
          <t>genstand, som i kraft af sin natur, placering, formål eller anvendelse yder et effektivt bidrag til militær aktion, og hvis delvise eller totale ødelæggelse, erobring eller neutralisering under de på det tidspunkt gældende omstændigheder giver en klar militær fordel</t>
        </is>
      </c>
      <c r="P102" s="2" t="inlineStr">
        <is>
          <t>militärisches Ziel</t>
        </is>
      </c>
      <c r="Q102" s="2" t="inlineStr">
        <is>
          <t>3</t>
        </is>
      </c>
      <c r="R102" s="2" t="inlineStr">
        <is>
          <t/>
        </is>
      </c>
      <c r="S102" t="inlineStr">
        <is>
          <t>Objekt, das auf Grund seiner Beschaffenheit, seines Standorts, seiner Zweckbestimmung oder seiner Verwendung wirksam zu militärischen Handlungen beitragen und dessen gänzliche oder teilweise Zerstörung, dessen Inbesitznahme oder Neutralisierung unter den in dem betreffenden Zeitpunkt gegebenen Umständen einen eindeutigen militärischen Vorteil darstellt</t>
        </is>
      </c>
      <c r="T102" s="2" t="inlineStr">
        <is>
          <t>στρατιωτικός στόχος</t>
        </is>
      </c>
      <c r="U102" s="2" t="inlineStr">
        <is>
          <t>3</t>
        </is>
      </c>
      <c r="V102" s="2" t="inlineStr">
        <is>
          <t/>
        </is>
      </c>
      <c r="W102" t="inlineStr">
        <is>
          <t>κάθε αντικείμενο το οποίο λόγω της φύσης, της θέσης, του σκοπού ή της χρήσης του συμβάλλει αποτελεσματικά σε στρατιωτικές επιχειρήσεις και του οποίου η ολική ή μερική καταστροφή, κατάληψη ή εξουδετέρωση, στις περιστάσεις που επικρατούν τη δεδομένη χρονική στιγμή, προσφέρει συγκεκριμένο στρατιωτικό πλεονέκτημα</t>
        </is>
      </c>
      <c r="X102" s="2" t="inlineStr">
        <is>
          <t>military objective</t>
        </is>
      </c>
      <c r="Y102" s="2" t="inlineStr">
        <is>
          <t>3</t>
        </is>
      </c>
      <c r="Z102" s="2" t="inlineStr">
        <is>
          <t/>
        </is>
      </c>
      <c r="AA102" t="inlineStr">
        <is>
          <t>object which by its nature, location, purpose or use makes an effective contribution to military action and whose partial or total destruction, capture or neutralisation, in the circumstances ruling at the time, offers a definite military advantage</t>
        </is>
      </c>
      <c r="AB102" s="2" t="inlineStr">
        <is>
          <t>objetivo militar</t>
        </is>
      </c>
      <c r="AC102" s="2" t="inlineStr">
        <is>
          <t>3</t>
        </is>
      </c>
      <c r="AD102" s="2" t="inlineStr">
        <is>
          <t/>
        </is>
      </c>
      <c r="AE102" t="inlineStr">
        <is>
          <t>Objeto que por su naturaleza, ubicación, finalidad o utilización contribuye eficazmente a la acción militar o cuya destrucción total o parcial, captura o neutralización ofrece en las circunstancias del caso una ventaja militar definida.</t>
        </is>
      </c>
      <c r="AF102" s="2" t="inlineStr">
        <is>
          <t>sõjaline sihtmärk</t>
        </is>
      </c>
      <c r="AG102" s="2" t="inlineStr">
        <is>
          <t>3</t>
        </is>
      </c>
      <c r="AH102" s="2" t="inlineStr">
        <is>
          <t/>
        </is>
      </c>
      <c r="AI102" t="inlineStr">
        <is>
          <t>objekt, mis oma olemuse, asukoha, otstarbe või kasutuse tõttu aitab tõhusalt kaasa sõjategevusele ning mille osaline või täielik hävitamine, hõivamine või neutraliseerimine tähendab valitsevas olukorras kindlat sõjalist eelist</t>
        </is>
      </c>
      <c r="AJ102" s="2" t="inlineStr">
        <is>
          <t>sotilaskohde</t>
        </is>
      </c>
      <c r="AK102" s="2" t="inlineStr">
        <is>
          <t>3</t>
        </is>
      </c>
      <c r="AL102" s="2" t="inlineStr">
        <is>
          <t/>
        </is>
      </c>
      <c r="AM102" t="inlineStr">
        <is>
          <t>kohde, jonka luonne, sijainti, tarkoitus tai käyttö muodostavat tärkeän osan sotilaallisesta toiminnasta ja jonka täydellinen tai osittainen tuhoaminen, haltuunotto tai vaarattomaksi saattaminen merkitsee kulloinkin vallitsevissa olosuhteissa ratkaisevaa sotilaallista hyötyä</t>
        </is>
      </c>
      <c r="AN102" s="2" t="inlineStr">
        <is>
          <t>objectif militaire</t>
        </is>
      </c>
      <c r="AO102" s="2" t="inlineStr">
        <is>
          <t>3</t>
        </is>
      </c>
      <c r="AP102" s="2" t="inlineStr">
        <is>
          <t/>
        </is>
      </c>
      <c r="AQ102" t="inlineStr">
        <is>
          <t>bien qui, par sa nature, son emplacement, sa destination ou son utilisation apporte une
contribution effective à l’action militaire et dont la destruction totale ou
partielle, la capture ou la neutralisation offre en l’occurrence un avantage
militaire précis</t>
        </is>
      </c>
      <c r="AR102" s="2" t="inlineStr">
        <is>
          <t>sprioc-réad míleata</t>
        </is>
      </c>
      <c r="AS102" s="2" t="inlineStr">
        <is>
          <t>3</t>
        </is>
      </c>
      <c r="AT102" s="2" t="inlineStr">
        <is>
          <t/>
        </is>
      </c>
      <c r="AU102" t="inlineStr">
        <is>
          <t/>
        </is>
      </c>
      <c r="AV102" t="inlineStr">
        <is>
          <t/>
        </is>
      </c>
      <c r="AW102" t="inlineStr">
        <is>
          <t/>
        </is>
      </c>
      <c r="AX102" t="inlineStr">
        <is>
          <t/>
        </is>
      </c>
      <c r="AY102" t="inlineStr">
        <is>
          <t/>
        </is>
      </c>
      <c r="AZ102" s="2" t="inlineStr">
        <is>
          <t>katonai célpont</t>
        </is>
      </c>
      <c r="BA102" s="2" t="inlineStr">
        <is>
          <t>3</t>
        </is>
      </c>
      <c r="BB102" s="2" t="inlineStr">
        <is>
          <t/>
        </is>
      </c>
      <c r="BC102" t="inlineStr">
        <is>
          <t>olyan tárgyak, amelyek jellegüknél, elhelyezkedésüknél, céljuknál vagy rendeltetésüknél fogva hatékonyan elősegítik a katonai műveletet és amelyek teljes vagy részleges megsemmisítése, elfoglalása vagy semlegesítése az akkori körülmények között meghatározott katonai előnyt jelent</t>
        </is>
      </c>
      <c r="BD102" s="2" t="inlineStr">
        <is>
          <t>obiettivo militare</t>
        </is>
      </c>
      <c r="BE102" s="2" t="inlineStr">
        <is>
          <t>3</t>
        </is>
      </c>
      <c r="BF102" s="2" t="inlineStr">
        <is>
          <t/>
        </is>
      </c>
      <c r="BG102" t="inlineStr">
        <is>
          <t>beni che per
loro natura, ubicazione, destinazione o impiego contribuiscono effettivamente all’azione
militare, e la cui distruzione totale o parziale, conquista o neutralizzazione offre, nel caso
concreto, un vantaggio militare preciso</t>
        </is>
      </c>
      <c r="BH102" s="2" t="inlineStr">
        <is>
          <t>karinis objektas</t>
        </is>
      </c>
      <c r="BI102" s="2" t="inlineStr">
        <is>
          <t>3</t>
        </is>
      </c>
      <c r="BJ102" s="2" t="inlineStr">
        <is>
          <t/>
        </is>
      </c>
      <c r="BK102" t="inlineStr">
        <is>
          <t>objektas, kuris dėl savo pobūdžio, vietos, paskirties ar panaudojimo efektyviai padeda vykdyti karo veiksmus ir kurio visiškas ar dalinis sugriovimas, užėmimas ar neutralizavimas esamomis aplinkybėmis suteikia aiškų karinį pranašumą</t>
        </is>
      </c>
      <c r="BL102" s="2" t="inlineStr">
        <is>
          <t>militārs objekts</t>
        </is>
      </c>
      <c r="BM102" s="2" t="inlineStr">
        <is>
          <t>3</t>
        </is>
      </c>
      <c r="BN102" s="2" t="inlineStr">
        <is>
          <t/>
        </is>
      </c>
      <c r="BO102" t="inlineStr">
        <is>
          <t>objekts, kam pēc sava rakstura, atrašanās vietas, mērķa vai izmantošanas ir liela nozīme militāro darbību veikšanā un kura pilnīga vai daļēja iznīcināšana, sagrābšana vai neitralizēšana konkrētajos apstākļos sniedz noteiktu militāru priekšrocību</t>
        </is>
      </c>
      <c r="BP102" s="2" t="inlineStr">
        <is>
          <t>objettiv militari</t>
        </is>
      </c>
      <c r="BQ102" s="2" t="inlineStr">
        <is>
          <t>3</t>
        </is>
      </c>
      <c r="BR102" s="2" t="inlineStr">
        <is>
          <t/>
        </is>
      </c>
      <c r="BS102" t="inlineStr">
        <is>
          <t>oġġett li min-natura tiegħu, il-post fejn jinsab, l-iskop jew l-użu tiegħu jipprovdi kontribut effettiv għal azzjoni militari u li l-qerda parzjali jew totali, il-qbid jew in-newtralizzazzjoni tiegħu, fiċ-ċirkostanzi tal-mument, joffru vantaġġ militari ċar</t>
        </is>
      </c>
      <c r="BT102" s="2" t="inlineStr">
        <is>
          <t>militair doel</t>
        </is>
      </c>
      <c r="BU102" s="2" t="inlineStr">
        <is>
          <t>3</t>
        </is>
      </c>
      <c r="BV102" s="2" t="inlineStr">
        <is>
          <t/>
        </is>
      </c>
      <c r="BW102" t="inlineStr">
        <is>
          <t>object dat naar zijn aard, ligging, bestemming of gebruik een daadwerkelijke bijdrage tot de krijgsverrichtingen
levert en waarvan de gehele of gedeeltelijke vernietiging, verovering of onbruikbaarmaking onder de omstandigheden van dat moment een duidelijk militair voordeel oplevert</t>
        </is>
      </c>
      <c r="BX102" s="2" t="inlineStr">
        <is>
          <t>cel wojskowy</t>
        </is>
      </c>
      <c r="BY102" s="2" t="inlineStr">
        <is>
          <t>3</t>
        </is>
      </c>
      <c r="BZ102" s="2" t="inlineStr">
        <is>
          <t/>
        </is>
      </c>
      <c r="CA102" t="inlineStr">
        <is>
          <t>obiekt, który poprzez swój charakter, przeznaczenie, 
wykorzystanie lub rozmieszczenie ma duży wpływ na działalność militarną oraz 
którego częściowe bądź całkowite zajęcie, zniszczenie lub zneutralizowanie 
w określonej sytuacji przyniesie konkretną korzyść wojskową</t>
        </is>
      </c>
      <c r="CB102" s="2" t="inlineStr">
        <is>
          <t>objetivo militar</t>
        </is>
      </c>
      <c r="CC102" s="2" t="inlineStr">
        <is>
          <t>3</t>
        </is>
      </c>
      <c r="CD102" s="2" t="inlineStr">
        <is>
          <t/>
        </is>
      </c>
      <c r="CE102" t="inlineStr">
        <is>
          <t>Objeto que, pela sua natureza, localização, finalidade ou utilização, contribua eficazmente à ação militar e cuja destruição parcial ou total, captura ou neutralização, ofereça nas circunstâncias do caso presente uma vantagem militar definida.</t>
        </is>
      </c>
      <c r="CF102" t="inlineStr">
        <is>
          <t/>
        </is>
      </c>
      <c r="CG102" t="inlineStr">
        <is>
          <t/>
        </is>
      </c>
      <c r="CH102" t="inlineStr">
        <is>
          <t/>
        </is>
      </c>
      <c r="CI102" t="inlineStr">
        <is>
          <t/>
        </is>
      </c>
      <c r="CJ102" s="2" t="inlineStr">
        <is>
          <t>vojenský objekt</t>
        </is>
      </c>
      <c r="CK102" s="2" t="inlineStr">
        <is>
          <t>3</t>
        </is>
      </c>
      <c r="CL102" s="2" t="inlineStr">
        <is>
          <t/>
        </is>
      </c>
      <c r="CM102" t="inlineStr">
        <is>
          <t>objekt, ktorý slúži na ubytovanie, výcvik a zabezpečenie úloh ozbrojených síl</t>
        </is>
      </c>
      <c r="CN102" s="2" t="inlineStr">
        <is>
          <t>vojaški cilj</t>
        </is>
      </c>
      <c r="CO102" s="2" t="inlineStr">
        <is>
          <t>3</t>
        </is>
      </c>
      <c r="CP102" s="2" t="inlineStr">
        <is>
          <t/>
        </is>
      </c>
      <c r="CQ102" t="inlineStr">
        <is>
          <t>objekt, ki zaradi svoje narave, lokacije, namena ali uporabe pomembno prispeva k vojaškemu delovanju 
in katerega popolno ali delno uničenje, zavzetje ali nevtralizacija 
daje v danih okoliščinah jasno vojaško prednost</t>
        </is>
      </c>
      <c r="CR102" s="2" t="inlineStr">
        <is>
          <t>militärt mål</t>
        </is>
      </c>
      <c r="CS102" s="2" t="inlineStr">
        <is>
          <t>3</t>
        </is>
      </c>
      <c r="CT102" s="2" t="inlineStr">
        <is>
          <t/>
        </is>
      </c>
      <c r="CU102" t="inlineStr">
        <is>
          <t>Objekt som genom sin art, läge, ändamål eller användning effektivt bidrar till de militära operationernas genomförande och vars totala eller delvisa förstöring, beslagtagande eller neutralisering (under de vid tidpunkten gällande förhållandena) medför en avgjord militär fördel.</t>
        </is>
      </c>
    </row>
    <row r="103">
      <c r="A103" s="1" t="str">
        <f>HYPERLINK("https://iate.europa.eu/entry/result/927411/all", "927411")</f>
        <v>927411</v>
      </c>
      <c r="B103" t="inlineStr">
        <is>
          <t>INTERNATIONAL RELATIONS</t>
        </is>
      </c>
      <c r="C103" t="inlineStr">
        <is>
          <t>INTERNATIONAL RELATIONS|cooperation policy|aid policy;INTERNATIONAL RELATIONS|cooperation policy|humanitarian aid</t>
        </is>
      </c>
      <c r="D103" t="inlineStr">
        <is>
          <t/>
        </is>
      </c>
      <c r="E103" t="inlineStr">
        <is>
          <t/>
        </is>
      </c>
      <c r="F103" t="inlineStr">
        <is>
          <t/>
        </is>
      </c>
      <c r="G103" t="inlineStr">
        <is>
          <t/>
        </is>
      </c>
      <c r="H103" s="2" t="inlineStr">
        <is>
          <t>obnova</t>
        </is>
      </c>
      <c r="I103" s="2" t="inlineStr">
        <is>
          <t>2</t>
        </is>
      </c>
      <c r="J103" s="2" t="inlineStr">
        <is>
          <t/>
        </is>
      </c>
      <c r="K103" t="inlineStr">
        <is>
          <t/>
        </is>
      </c>
      <c r="L103" s="2" t="inlineStr">
        <is>
          <t>rehabilitering</t>
        </is>
      </c>
      <c r="M103" s="2" t="inlineStr">
        <is>
          <t>3</t>
        </is>
      </c>
      <c r="N103" s="2" t="inlineStr">
        <is>
          <t/>
        </is>
      </c>
      <c r="O103" t="inlineStr">
        <is>
          <t>den indsats og de beslutninger, der tages efter en katastrofe med henblik på at genetablere det ramte land, samfund, de ramte familier og individer, således at de kan vende tilbage til deres tidligere livsvilkår, samtidig med at de opmuntres og hjælpes med at foretage de nødvendige former for tilpasning til de forandringer, der er sket som følge af katastrofen eller nødsituationen</t>
        </is>
      </c>
      <c r="P103" s="2" t="inlineStr">
        <is>
          <t>Wiederherstellung|
Rehabilitation</t>
        </is>
      </c>
      <c r="Q103" s="2" t="inlineStr">
        <is>
          <t>3|
3</t>
        </is>
      </c>
      <c r="R103" s="2" t="inlineStr">
        <is>
          <t xml:space="preserve">|
</t>
        </is>
      </c>
      <c r="S103" t="inlineStr">
        <is>
          <t>Phase der Wiederherstellung, die Entscheidungen und Maßnahmen umfasst, die im Anschluss an die Akutphase einer Katastrophe getroffen werden und auf die Wiederherstellung der Grundfunktionen und Lebensbedingungen in den betroffenen Regionen und Gemeinschaften abzielen ("restoring livelihoods")</t>
        </is>
      </c>
      <c r="T103" s="2" t="inlineStr">
        <is>
          <t>αποκατάσταση</t>
        </is>
      </c>
      <c r="U103" s="2" t="inlineStr">
        <is>
          <t>3</t>
        </is>
      </c>
      <c r="V103" s="2" t="inlineStr">
        <is>
          <t/>
        </is>
      </c>
      <c r="W103" t="inlineStr">
        <is>
          <t>Οι ενέργειες και οι αποφάσεις μετά από καταστροφή,με στόχο να επικρατήσουν εκ νέου στην πληγείσα χώρα,στις σχετικές κοινότητες,οικογένειες και άτομα,οι προηγούμενες συνθήκες διαβίωσης,ενώ παράλληλα ενθαρρύνονται και διευκολύνονται οι αναγκαίες προσαρμογές στις αλλαγές που προκάλεσε η καταστροφή ή η έκτακτη κατάσταση</t>
        </is>
      </c>
      <c r="X103" s="2" t="inlineStr">
        <is>
          <t>rehabilitation</t>
        </is>
      </c>
      <c r="Y103" s="2" t="inlineStr">
        <is>
          <t>3</t>
        </is>
      </c>
      <c r="Z103" s="2" t="inlineStr">
        <is>
          <t/>
        </is>
      </c>
      <c r="AA103" t="inlineStr">
        <is>
          <t>restoration of basic social functions, in the wake of a disaster or emergency</t>
        </is>
      </c>
      <c r="AB103" s="2" t="inlineStr">
        <is>
          <t>rehabilitación</t>
        </is>
      </c>
      <c r="AC103" s="2" t="inlineStr">
        <is>
          <t>3</t>
        </is>
      </c>
      <c r="AD103" s="2" t="inlineStr">
        <is>
          <t/>
        </is>
      </c>
      <c r="AE103" t="inlineStr">
        <is>
          <t>Restauración de los servicios e infraestructuras esenciales para el funcionamiento de una sociedad al término de una catástrofe con vistas al restablecimiento de condiciones de normalidad en las comunidades afectadas, y facilitación de las adaptaciones necesarias a los cambios provocados por la catástrofe.</t>
        </is>
      </c>
      <c r="AF103" s="2" t="inlineStr">
        <is>
          <t>taastamine|
taaste</t>
        </is>
      </c>
      <c r="AG103" s="2" t="inlineStr">
        <is>
          <t>3|
3</t>
        </is>
      </c>
      <c r="AH103" s="2" t="inlineStr">
        <is>
          <t xml:space="preserve">|
</t>
        </is>
      </c>
      <c r="AI103" t="inlineStr">
        <is>
          <t>põhiliste sotsiaalsete funktsioonide taastamine pärast katastroofi või hädaolukorda</t>
        </is>
      </c>
      <c r="AJ103" s="2" t="inlineStr">
        <is>
          <t>kunnostaminen</t>
        </is>
      </c>
      <c r="AK103" s="2" t="inlineStr">
        <is>
          <t>2</t>
        </is>
      </c>
      <c r="AL103" s="2" t="inlineStr">
        <is>
          <t/>
        </is>
      </c>
      <c r="AM103" t="inlineStr">
        <is>
          <t>yhteiskunnan perustoimintojen palauttaminen ennalleen katastrofin tai hätätilanteen jälkeen</t>
        </is>
      </c>
      <c r="AN103" s="2" t="inlineStr">
        <is>
          <t>réhabilitation</t>
        </is>
      </c>
      <c r="AO103" s="2" t="inlineStr">
        <is>
          <t>3</t>
        </is>
      </c>
      <c r="AP103" s="2" t="inlineStr">
        <is>
          <t/>
        </is>
      </c>
      <c r="AQ103" t="inlineStr">
        <is>
          <t>restauration des fonctions essentielles de la société à la suite d'une catastrophe visant à permettre le retour du pays sinistré, des collectivités, des familles et des individus à la vie normale, tout en encourageant et facilitant l'adaptation de la population aux changements causés par la catastrophe ou la situation d'urgence</t>
        </is>
      </c>
      <c r="AR103" s="2" t="inlineStr">
        <is>
          <t>athshlánú</t>
        </is>
      </c>
      <c r="AS103" s="2" t="inlineStr">
        <is>
          <t>3</t>
        </is>
      </c>
      <c r="AT103" s="2" t="inlineStr">
        <is>
          <t/>
        </is>
      </c>
      <c r="AU103" t="inlineStr">
        <is>
          <t/>
        </is>
      </c>
      <c r="AV103" t="inlineStr">
        <is>
          <t/>
        </is>
      </c>
      <c r="AW103" t="inlineStr">
        <is>
          <t/>
        </is>
      </c>
      <c r="AX103" t="inlineStr">
        <is>
          <t/>
        </is>
      </c>
      <c r="AY103" t="inlineStr">
        <is>
          <t/>
        </is>
      </c>
      <c r="AZ103" s="2" t="inlineStr">
        <is>
          <t>rehabilitáció</t>
        </is>
      </c>
      <c r="BA103" s="2" t="inlineStr">
        <is>
          <t>3</t>
        </is>
      </c>
      <c r="BB103" s="2" t="inlineStr">
        <is>
          <t/>
        </is>
      </c>
      <c r="BC103" t="inlineStr">
        <is>
          <t>katasztrófát vagy veszélyhelyzetet követően az alapvető társadalmi funkciók helyreállítása</t>
        </is>
      </c>
      <c r="BD103" s="2" t="inlineStr">
        <is>
          <t>riabilitazione</t>
        </is>
      </c>
      <c r="BE103" s="2" t="inlineStr">
        <is>
          <t>3</t>
        </is>
      </c>
      <c r="BF103" s="2" t="inlineStr">
        <is>
          <t/>
        </is>
      </c>
      <c r="BG103" t="inlineStr">
        <is>
          <t>azioni di recupero di strutture fisiche elementari dopo crisi naturali o causate dall'uomo</t>
        </is>
      </c>
      <c r="BH103" s="2" t="inlineStr">
        <is>
          <t>atkūrimas</t>
        </is>
      </c>
      <c r="BI103" s="2" t="inlineStr">
        <is>
          <t>3</t>
        </is>
      </c>
      <c r="BJ103" s="2" t="inlineStr">
        <is>
          <t/>
        </is>
      </c>
      <c r="BK103" t="inlineStr">
        <is>
          <t>pagrindinių socialinių funkcijų atkūrimas po nelaimės ar ekstremaliosios padėties</t>
        </is>
      </c>
      <c r="BL103" s="2" t="inlineStr">
        <is>
          <t>rehabilitācija</t>
        </is>
      </c>
      <c r="BM103" s="2" t="inlineStr">
        <is>
          <t>3</t>
        </is>
      </c>
      <c r="BN103" s="2" t="inlineStr">
        <is>
          <t/>
        </is>
      </c>
      <c r="BO103" t="inlineStr">
        <is>
          <t>sociālo pamatfunkciju atjaunošana pēc katastrofas vai ārkārtas situācijas</t>
        </is>
      </c>
      <c r="BP103" s="2" t="inlineStr">
        <is>
          <t>riabilitazzjoni</t>
        </is>
      </c>
      <c r="BQ103" s="2" t="inlineStr">
        <is>
          <t>3</t>
        </is>
      </c>
      <c r="BR103" s="2" t="inlineStr">
        <is>
          <t/>
        </is>
      </c>
      <c r="BS103" t="inlineStr">
        <is>
          <t>restawr tal-funzjonijiet soċjali bażiċi wara diżastru jew emerġenza</t>
        </is>
      </c>
      <c r="BT103" s="2" t="inlineStr">
        <is>
          <t>rehabilitatie</t>
        </is>
      </c>
      <c r="BU103" s="2" t="inlineStr">
        <is>
          <t>3</t>
        </is>
      </c>
      <c r="BV103" s="2" t="inlineStr">
        <is>
          <t/>
        </is>
      </c>
      <c r="BW103" t="inlineStr">
        <is>
          <t>activiteiten en beslissingen na een ramp gericht op het herstel van het getroffen land en het herstel van de levensomstandigheden van de getroffen groepen, gezinnen en mensen, en die de noodzakelijke aanpassing aan de veranderingen ten gevolge van de ramp bevorderen en vergemakkelijken</t>
        </is>
      </c>
      <c r="BX103" s="2" t="inlineStr">
        <is>
          <t>odbudowa</t>
        </is>
      </c>
      <c r="BY103" s="2" t="inlineStr">
        <is>
          <t>3</t>
        </is>
      </c>
      <c r="BZ103" s="2" t="inlineStr">
        <is>
          <t/>
        </is>
      </c>
      <c r="CA103" t="inlineStr">
        <is>
          <t/>
        </is>
      </c>
      <c r="CB103" s="2" t="inlineStr">
        <is>
          <t>recuperação</t>
        </is>
      </c>
      <c r="CC103" s="2" t="inlineStr">
        <is>
          <t>2</t>
        </is>
      </c>
      <c r="CD103" s="2" t="inlineStr">
        <is>
          <t/>
        </is>
      </c>
      <c r="CE103" t="inlineStr">
        <is>
          <t/>
        </is>
      </c>
      <c r="CF103" t="inlineStr">
        <is>
          <t/>
        </is>
      </c>
      <c r="CG103" t="inlineStr">
        <is>
          <t/>
        </is>
      </c>
      <c r="CH103" t="inlineStr">
        <is>
          <t/>
        </is>
      </c>
      <c r="CI103" t="inlineStr">
        <is>
          <t/>
        </is>
      </c>
      <c r="CJ103" t="inlineStr">
        <is>
          <t/>
        </is>
      </c>
      <c r="CK103" t="inlineStr">
        <is>
          <t/>
        </is>
      </c>
      <c r="CL103" t="inlineStr">
        <is>
          <t/>
        </is>
      </c>
      <c r="CM103" t="inlineStr">
        <is>
          <t/>
        </is>
      </c>
      <c r="CN103" s="2" t="inlineStr">
        <is>
          <t>sanacija</t>
        </is>
      </c>
      <c r="CO103" s="2" t="inlineStr">
        <is>
          <t>3</t>
        </is>
      </c>
      <c r="CP103" s="2" t="inlineStr">
        <is>
          <t/>
        </is>
      </c>
      <c r="CQ103" t="inlineStr">
        <is>
          <t/>
        </is>
      </c>
      <c r="CR103" s="2" t="inlineStr">
        <is>
          <t>rehabilitering</t>
        </is>
      </c>
      <c r="CS103" s="2" t="inlineStr">
        <is>
          <t>2</t>
        </is>
      </c>
      <c r="CT103" s="2" t="inlineStr">
        <is>
          <t/>
        </is>
      </c>
      <c r="CU103" t="inlineStr">
        <is>
          <t/>
        </is>
      </c>
    </row>
    <row r="104">
      <c r="A104" s="1" t="str">
        <f>HYPERLINK("https://iate.europa.eu/entry/result/1227451/all", "1227451")</f>
        <v>1227451</v>
      </c>
      <c r="B104" t="inlineStr">
        <is>
          <t>INTERNATIONAL RELATIONS</t>
        </is>
      </c>
      <c r="C104" t="inlineStr">
        <is>
          <t>INTERNATIONAL RELATIONS|international balance|international conflict|war</t>
        </is>
      </c>
      <c r="D104" s="2" t="inlineStr">
        <is>
          <t>зона на бойни действия|
зона на военни действия</t>
        </is>
      </c>
      <c r="E104" s="2" t="inlineStr">
        <is>
          <t>3|
3</t>
        </is>
      </c>
      <c r="F104" s="2" t="inlineStr">
        <is>
          <t xml:space="preserve">|
</t>
        </is>
      </c>
      <c r="G104" t="inlineStr">
        <is>
          <t/>
        </is>
      </c>
      <c r="H104" s="2" t="inlineStr">
        <is>
          <t>válečná zóna</t>
        </is>
      </c>
      <c r="I104" s="2" t="inlineStr">
        <is>
          <t>3</t>
        </is>
      </c>
      <c r="J104" s="2" t="inlineStr">
        <is>
          <t/>
        </is>
      </c>
      <c r="K104" t="inlineStr">
        <is>
          <t/>
        </is>
      </c>
      <c r="L104" s="2" t="inlineStr">
        <is>
          <t>krigszone|
krigsområde</t>
        </is>
      </c>
      <c r="M104" s="2" t="inlineStr">
        <is>
          <t>3|
3</t>
        </is>
      </c>
      <c r="N104" s="2" t="inlineStr">
        <is>
          <t xml:space="preserve">|
</t>
        </is>
      </c>
      <c r="O104" t="inlineStr">
        <is>
          <t>område med krig eller anden voldelig konflikt</t>
        </is>
      </c>
      <c r="P104" s="2" t="inlineStr">
        <is>
          <t>Konfliktgebiet|
Kriegsgebiet</t>
        </is>
      </c>
      <c r="Q104" s="2" t="inlineStr">
        <is>
          <t>3|
3</t>
        </is>
      </c>
      <c r="R104" s="2" t="inlineStr">
        <is>
          <t xml:space="preserve">|
</t>
        </is>
      </c>
      <c r="S104" t="inlineStr">
        <is>
          <t>Gebiet, in dem Krieg herrscht, in dem kriegerische Handlungen möglich sind</t>
        </is>
      </c>
      <c r="T104" s="2" t="inlineStr">
        <is>
          <t>εμπόλεμη ζώνη</t>
        </is>
      </c>
      <c r="U104" s="2" t="inlineStr">
        <is>
          <t>3</t>
        </is>
      </c>
      <c r="V104" s="2" t="inlineStr">
        <is>
          <t/>
        </is>
      </c>
      <c r="W104" t="inlineStr">
        <is>
          <t/>
        </is>
      </c>
      <c r="X104" s="2" t="inlineStr">
        <is>
          <t>war zone</t>
        </is>
      </c>
      <c r="Y104" s="2" t="inlineStr">
        <is>
          <t>3</t>
        </is>
      </c>
      <c r="Z104" s="2" t="inlineStr">
        <is>
          <t/>
        </is>
      </c>
      <c r="AA104" t="inlineStr">
        <is>
          <t>area where a war is taking place or there is some other violent conflict</t>
        </is>
      </c>
      <c r="AB104" s="2" t="inlineStr">
        <is>
          <t>zona de guerra</t>
        </is>
      </c>
      <c r="AC104" s="2" t="inlineStr">
        <is>
          <t>3</t>
        </is>
      </c>
      <c r="AD104" s="2" t="inlineStr">
        <is>
          <t/>
        </is>
      </c>
      <c r="AE104" t="inlineStr">
        <is>
          <t>Lugar en el que se libra una guerra u otro tipo de conflicto armado.</t>
        </is>
      </c>
      <c r="AF104" s="2" t="inlineStr">
        <is>
          <t>sõjapiirkond|
sõjatsoon|
sõjategevuse piirkond</t>
        </is>
      </c>
      <c r="AG104" s="2" t="inlineStr">
        <is>
          <t>3|
3|
3</t>
        </is>
      </c>
      <c r="AH104" s="2" t="inlineStr">
        <is>
          <t xml:space="preserve">|
|
</t>
        </is>
      </c>
      <c r="AI104" t="inlineStr">
        <is>
          <t>ala, kus toimub sõda või leiab aset muu vägivaldne konflikt</t>
        </is>
      </c>
      <c r="AJ104" s="2" t="inlineStr">
        <is>
          <t>sota-alue</t>
        </is>
      </c>
      <c r="AK104" s="2" t="inlineStr">
        <is>
          <t>3</t>
        </is>
      </c>
      <c r="AL104" s="2" t="inlineStr">
        <is>
          <t/>
        </is>
      </c>
      <c r="AM104" t="inlineStr">
        <is>
          <t/>
        </is>
      </c>
      <c r="AN104" s="2" t="inlineStr">
        <is>
          <t>zone de conflit|
zone de guerre</t>
        </is>
      </c>
      <c r="AO104" s="2" t="inlineStr">
        <is>
          <t>3|
3</t>
        </is>
      </c>
      <c r="AP104" s="2" t="inlineStr">
        <is>
          <t xml:space="preserve">|
</t>
        </is>
      </c>
      <c r="AQ104" t="inlineStr">
        <is>
          <t>zone dans laquelle une guerre ou des combats armés sont menés</t>
        </is>
      </c>
      <c r="AR104" s="2" t="inlineStr">
        <is>
          <t>limistéar cogaidh</t>
        </is>
      </c>
      <c r="AS104" s="2" t="inlineStr">
        <is>
          <t>3</t>
        </is>
      </c>
      <c r="AT104" s="2" t="inlineStr">
        <is>
          <t/>
        </is>
      </c>
      <c r="AU104" t="inlineStr">
        <is>
          <t>limistéar ina bhfuil cogadh nó coinbhleacht fhoréigneach ar siúl</t>
        </is>
      </c>
      <c r="AV104" s="2" t="inlineStr">
        <is>
          <t>ratna zona</t>
        </is>
      </c>
      <c r="AW104" s="2" t="inlineStr">
        <is>
          <t>3</t>
        </is>
      </c>
      <c r="AX104" s="2" t="inlineStr">
        <is>
          <t/>
        </is>
      </c>
      <c r="AY104" t="inlineStr">
        <is>
          <t/>
        </is>
      </c>
      <c r="AZ104" s="2" t="inlineStr">
        <is>
          <t>háborús övezet</t>
        </is>
      </c>
      <c r="BA104" s="2" t="inlineStr">
        <is>
          <t>3</t>
        </is>
      </c>
      <c r="BB104" s="2" t="inlineStr">
        <is>
          <t/>
        </is>
      </c>
      <c r="BC104" t="inlineStr">
        <is>
          <t>olyan terület, ahol háború vagy egyéb erőszakos konfliktus zajlik</t>
        </is>
      </c>
      <c r="BD104" s="2" t="inlineStr">
        <is>
          <t>zona di guerra|
zona di conflitto</t>
        </is>
      </c>
      <c r="BE104" s="2" t="inlineStr">
        <is>
          <t>3|
3</t>
        </is>
      </c>
      <c r="BF104" s="2" t="inlineStr">
        <is>
          <t xml:space="preserve">|
</t>
        </is>
      </c>
      <c r="BG104" t="inlineStr">
        <is>
          <t>parte del territorio nazionale in cui si svolgono operazioni belliche o altri conflitti violenti</t>
        </is>
      </c>
      <c r="BH104" s="2" t="inlineStr">
        <is>
          <t>karo zona</t>
        </is>
      </c>
      <c r="BI104" s="2" t="inlineStr">
        <is>
          <t>3</t>
        </is>
      </c>
      <c r="BJ104" s="2" t="inlineStr">
        <is>
          <t/>
        </is>
      </c>
      <c r="BK104" t="inlineStr">
        <is>
          <t>zona, kurioje vyksta karas ar kitoks smurtinis konfliktas</t>
        </is>
      </c>
      <c r="BL104" s="2" t="inlineStr">
        <is>
          <t>kara zona</t>
        </is>
      </c>
      <c r="BM104" s="2" t="inlineStr">
        <is>
          <t>3</t>
        </is>
      </c>
      <c r="BN104" s="2" t="inlineStr">
        <is>
          <t/>
        </is>
      </c>
      <c r="BO104" t="inlineStr">
        <is>
          <t>teritorija, kurā notiek karš vai kāds cits vardarbīgs konflikts</t>
        </is>
      </c>
      <c r="BP104" s="2" t="inlineStr">
        <is>
          <t>żona ta' gwerra</t>
        </is>
      </c>
      <c r="BQ104" s="2" t="inlineStr">
        <is>
          <t>3</t>
        </is>
      </c>
      <c r="BR104" s="2" t="inlineStr">
        <is>
          <t/>
        </is>
      </c>
      <c r="BS104" t="inlineStr">
        <is>
          <t>żona fejn tkun qed isseħħ gwerra jew ikun hemm xi kunflitt vjolenti ieħor</t>
        </is>
      </c>
      <c r="BT104" s="2" t="inlineStr">
        <is>
          <t>oorlogsgebied|
conflictgebied|
conflictzone</t>
        </is>
      </c>
      <c r="BU104" s="2" t="inlineStr">
        <is>
          <t>4|
3|
3</t>
        </is>
      </c>
      <c r="BV104" s="2" t="inlineStr">
        <is>
          <t xml:space="preserve">|
|
</t>
        </is>
      </c>
      <c r="BW104" t="inlineStr">
        <is>
          <t>gebied waar een oorlog of gewapend conflict aan de gang is</t>
        </is>
      </c>
      <c r="BX104" s="2" t="inlineStr">
        <is>
          <t>strefa wojenna|
teren objęty działaniami wojennymi|
obszar objęty działaniami wojennymi|
obszar objęty wojną</t>
        </is>
      </c>
      <c r="BY104" s="2" t="inlineStr">
        <is>
          <t>3|
3|
3|
3</t>
        </is>
      </c>
      <c r="BZ104" s="2" t="inlineStr">
        <is>
          <t xml:space="preserve">|
|
|
</t>
        </is>
      </c>
      <c r="CA104" t="inlineStr">
        <is>
          <t>określona część terytorium, na której w czasie wojny działają siły zbrojne</t>
        </is>
      </c>
      <c r="CB104" s="2" t="inlineStr">
        <is>
          <t>zona de guerra</t>
        </is>
      </c>
      <c r="CC104" s="2" t="inlineStr">
        <is>
          <t>3</t>
        </is>
      </c>
      <c r="CD104" s="2" t="inlineStr">
        <is>
          <t/>
        </is>
      </c>
      <c r="CE104" t="inlineStr">
        <is>
          <t>Zona onde se desenrola uma guerra ou outro tipo de conflito violento.</t>
        </is>
      </c>
      <c r="CF104" t="inlineStr">
        <is>
          <t/>
        </is>
      </c>
      <c r="CG104" t="inlineStr">
        <is>
          <t/>
        </is>
      </c>
      <c r="CH104" t="inlineStr">
        <is>
          <t/>
        </is>
      </c>
      <c r="CI104" t="inlineStr">
        <is>
          <t/>
        </is>
      </c>
      <c r="CJ104" s="2" t="inlineStr">
        <is>
          <t>vojnová zóna</t>
        </is>
      </c>
      <c r="CK104" s="2" t="inlineStr">
        <is>
          <t>3</t>
        </is>
      </c>
      <c r="CL104" s="2" t="inlineStr">
        <is>
          <t/>
        </is>
      </c>
      <c r="CM104" t="inlineStr">
        <is>
          <t>oblasť, v ktorej prebieha vojna alebo iný násilný konflikt</t>
        </is>
      </c>
      <c r="CN104" s="2" t="inlineStr">
        <is>
          <t>vojno območje</t>
        </is>
      </c>
      <c r="CO104" s="2" t="inlineStr">
        <is>
          <t>3</t>
        </is>
      </c>
      <c r="CP104" s="2" t="inlineStr">
        <is>
          <t/>
        </is>
      </c>
      <c r="CQ104" t="inlineStr">
        <is>
          <t/>
        </is>
      </c>
      <c r="CR104" s="2" t="inlineStr">
        <is>
          <t>krigszon</t>
        </is>
      </c>
      <c r="CS104" s="2" t="inlineStr">
        <is>
          <t>3</t>
        </is>
      </c>
      <c r="CT104" s="2" t="inlineStr">
        <is>
          <t/>
        </is>
      </c>
      <c r="CU104" t="inlineStr">
        <is>
          <t/>
        </is>
      </c>
    </row>
    <row r="105">
      <c r="A105" s="1" t="str">
        <f>HYPERLINK("https://iate.europa.eu/entry/result/1493143/all", "1493143")</f>
        <v>1493143</v>
      </c>
      <c r="B105" t="inlineStr">
        <is>
          <t>POLITICS;INTERNATIONAL RELATIONS</t>
        </is>
      </c>
      <c r="C105" t="inlineStr">
        <is>
          <t>POLITICS|politics and public safety|public safety;INTERNATIONAL RELATIONS|defence</t>
        </is>
      </c>
      <c r="D105" s="2" t="inlineStr">
        <is>
          <t>бомбоубежище</t>
        </is>
      </c>
      <c r="E105" s="2" t="inlineStr">
        <is>
          <t>3</t>
        </is>
      </c>
      <c r="F105" s="2" t="inlineStr">
        <is>
          <t/>
        </is>
      </c>
      <c r="G105" t="inlineStr">
        <is>
          <t/>
        </is>
      </c>
      <c r="H105" s="2" t="inlineStr">
        <is>
          <t>protiletecký kryt</t>
        </is>
      </c>
      <c r="I105" s="2" t="inlineStr">
        <is>
          <t>3</t>
        </is>
      </c>
      <c r="J105" s="2" t="inlineStr">
        <is>
          <t/>
        </is>
      </c>
      <c r="K105" t="inlineStr">
        <is>
          <t>zvláštní typ stavby (či adaptované stavební prostory
stávajících budov či podzemních objektů) určený pro ochranu osob před leteckými
útoky</t>
        </is>
      </c>
      <c r="L105" s="2" t="inlineStr">
        <is>
          <t>tilflugtsrum|
beskyttelsesrum</t>
        </is>
      </c>
      <c r="M105" s="2" t="inlineStr">
        <is>
          <t>3|
3</t>
        </is>
      </c>
      <c r="N105" s="2" t="inlineStr">
        <is>
          <t xml:space="preserve">|
</t>
        </is>
      </c>
      <c r="O105" t="inlineStr">
        <is>
          <t>kælderrum eller rum i en bunker, der i krigstid bruges til beskyttelse af civilbefolkningen under luftangreb</t>
        </is>
      </c>
      <c r="P105" s="2" t="inlineStr">
        <is>
          <t>Grundschutzbau|
Grundschutzbereich|
Luftschutzbereich|
Luftschutzkeller|
Luftschutzbunker|
Luftschutzraum</t>
        </is>
      </c>
      <c r="Q105" s="2" t="inlineStr">
        <is>
          <t>0|
0|
3|
3|
3|
3</t>
        </is>
      </c>
      <c r="R105" s="2" t="inlineStr">
        <is>
          <t xml:space="preserve">|
|
|
|
|
</t>
        </is>
      </c>
      <c r="S105" t="inlineStr">
        <is>
          <t>Luftschutzeinrichtung, die aus einem oder mehreren Räumen bestehen kann und Schutz vor Splittern, Trümmern und Gas bietet</t>
        </is>
      </c>
      <c r="T105" s="2" t="inlineStr">
        <is>
          <t>αντιαεροπορικό καταφύγιο</t>
        </is>
      </c>
      <c r="U105" s="2" t="inlineStr">
        <is>
          <t>3</t>
        </is>
      </c>
      <c r="V105" s="2" t="inlineStr">
        <is>
          <t/>
        </is>
      </c>
      <c r="W105" t="inlineStr">
        <is>
          <t/>
        </is>
      </c>
      <c r="X105" s="2" t="inlineStr">
        <is>
          <t>bomb shelter|
air raid shelter</t>
        </is>
      </c>
      <c r="Y105" s="2" t="inlineStr">
        <is>
          <t>1|
3</t>
        </is>
      </c>
      <c r="Z105" s="2" t="inlineStr">
        <is>
          <t xml:space="preserve">|
</t>
        </is>
      </c>
      <c r="AA105" t="inlineStr">
        <is>
          <t>structure, often located underground, that is designed to protect people during a military attack by air in which bombs are dropped</t>
        </is>
      </c>
      <c r="AB105" s="2" t="inlineStr">
        <is>
          <t>refugio antiaéreo</t>
        </is>
      </c>
      <c r="AC105" s="2" t="inlineStr">
        <is>
          <t>3</t>
        </is>
      </c>
      <c r="AD105" s="2" t="inlineStr">
        <is>
          <t/>
        </is>
      </c>
      <c r="AE105" t="inlineStr">
        <is>
          <t>Lugar adecuado para refugiarse de un ataque aéreo o mitigar los efectos del mismo.</t>
        </is>
      </c>
      <c r="AF105" s="2" t="inlineStr">
        <is>
          <t>varjend</t>
        </is>
      </c>
      <c r="AG105" s="2" t="inlineStr">
        <is>
          <t>3</t>
        </is>
      </c>
      <c r="AH105" s="2" t="inlineStr">
        <is>
          <t/>
        </is>
      </c>
      <c r="AI105" t="inlineStr">
        <is>
          <t>maapinnast allpool või pinnase sees selleks eraldi ehitatud ruum, mis pakub kaitset ohtlikemate plahvatuse mõjude, nt ülerõhu ja lööklaine eest</t>
        </is>
      </c>
      <c r="AJ105" s="2" t="inlineStr">
        <is>
          <t>väestönsuoja</t>
        </is>
      </c>
      <c r="AK105" s="2" t="inlineStr">
        <is>
          <t>3</t>
        </is>
      </c>
      <c r="AL105" s="2" t="inlineStr">
        <is>
          <t/>
        </is>
      </c>
      <c r="AM105" t="inlineStr">
        <is>
          <t>suojatila, joka on rakennettu antamaan suojaa voimakkaalta ionisoivalta säteilyltä, myrkyllisiltä aineilta, rakennussortumilta sekä asevaikutuksilta</t>
        </is>
      </c>
      <c r="AN105" s="2" t="inlineStr">
        <is>
          <t>abri anti-aérien</t>
        </is>
      </c>
      <c r="AO105" s="2" t="inlineStr">
        <is>
          <t>3</t>
        </is>
      </c>
      <c r="AP105" s="2" t="inlineStr">
        <is>
          <t/>
        </is>
      </c>
      <c r="AQ105" t="inlineStr">
        <is>
          <t>&lt;a href="https://iate.europa.eu/entry/result/1085548/fr" target="_blank"&gt;abri&lt;/a&gt; prévu pour servir de refuge en cas d'attaque aérienne</t>
        </is>
      </c>
      <c r="AR105" s="2" t="inlineStr">
        <is>
          <t>díonadh ar aer-ruathar</t>
        </is>
      </c>
      <c r="AS105" s="2" t="inlineStr">
        <is>
          <t>3</t>
        </is>
      </c>
      <c r="AT105" s="2" t="inlineStr">
        <is>
          <t/>
        </is>
      </c>
      <c r="AU105" t="inlineStr">
        <is>
          <t/>
        </is>
      </c>
      <c r="AV105" s="2" t="inlineStr">
        <is>
          <t>sklonište od zračnih napada</t>
        </is>
      </c>
      <c r="AW105" s="2" t="inlineStr">
        <is>
          <t>3</t>
        </is>
      </c>
      <c r="AX105" s="2" t="inlineStr">
        <is>
          <t/>
        </is>
      </c>
      <c r="AY105" t="inlineStr">
        <is>
          <t/>
        </is>
      </c>
      <c r="AZ105" s="2" t="inlineStr">
        <is>
          <t>légoltalmi óvóhely</t>
        </is>
      </c>
      <c r="BA105" s="2" t="inlineStr">
        <is>
          <t>3</t>
        </is>
      </c>
      <c r="BB105" s="2" t="inlineStr">
        <is>
          <t/>
        </is>
      </c>
      <c r="BC105" t="inlineStr">
        <is>
          <t/>
        </is>
      </c>
      <c r="BD105" s="2" t="inlineStr">
        <is>
          <t>rifugio antiaereo</t>
        </is>
      </c>
      <c r="BE105" s="2" t="inlineStr">
        <is>
          <t>3</t>
        </is>
      </c>
      <c r="BF105" s="2" t="inlineStr">
        <is>
          <t/>
        </is>
      </c>
      <c r="BG105" t="inlineStr">
        <is>
          <t>struttura, spesso sotterranea, progettata per difendere le persone, i materiali e i beni dall’offesa aerea nemica o per limitare gli effetti di quest’ultima</t>
        </is>
      </c>
      <c r="BH105" s="2" t="inlineStr">
        <is>
          <t>slėptuvė nuo bombų</t>
        </is>
      </c>
      <c r="BI105" s="2" t="inlineStr">
        <is>
          <t>3</t>
        </is>
      </c>
      <c r="BJ105" s="2" t="inlineStr">
        <is>
          <t/>
        </is>
      </c>
      <c r="BK105" t="inlineStr">
        <is>
          <t>slėptuvė, dažnai požeminė, suteikianti priedangą nuo aviacinių bombų
smūginės, skeveldrinės ir ardomosios veikmės</t>
        </is>
      </c>
      <c r="BL105" s="2" t="inlineStr">
        <is>
          <t>bumbu patvertne</t>
        </is>
      </c>
      <c r="BM105" s="2" t="inlineStr">
        <is>
          <t>3</t>
        </is>
      </c>
      <c r="BN105" s="2" t="inlineStr">
        <is>
          <t/>
        </is>
      </c>
      <c r="BO105" t="inlineStr">
        <is>
          <t>struktūra, kas parasti atrodas zem zemes un ir paredzēta cilvēku aizsardzībai militāra gaisa uzbrukuma laikā, kad tiek mestas bumbas</t>
        </is>
      </c>
      <c r="BP105" s="2" t="inlineStr">
        <is>
          <t>xelter f'attakk mill-ajru</t>
        </is>
      </c>
      <c r="BQ105" s="2" t="inlineStr">
        <is>
          <t>3</t>
        </is>
      </c>
      <c r="BR105" s="2" t="inlineStr">
        <is>
          <t/>
        </is>
      </c>
      <c r="BS105" t="inlineStr">
        <is>
          <t>struttura, spiss taħt l-art, li toffri protezzjoni għal persuni waqt attakk militari mill-ajru</t>
        </is>
      </c>
      <c r="BT105" s="2" t="inlineStr">
        <is>
          <t>schuilkelder</t>
        </is>
      </c>
      <c r="BU105" s="2" t="inlineStr">
        <is>
          <t>3</t>
        </is>
      </c>
      <c r="BV105" s="2" t="inlineStr">
        <is>
          <t/>
        </is>
      </c>
      <c r="BW105" t="inlineStr">
        <is>
          <t/>
        </is>
      </c>
      <c r="BX105" s="2" t="inlineStr">
        <is>
          <t>schron przeciwlotniczy</t>
        </is>
      </c>
      <c r="BY105" s="2" t="inlineStr">
        <is>
          <t>3</t>
        </is>
      </c>
      <c r="BZ105" s="2" t="inlineStr">
        <is>
          <t/>
        </is>
      </c>
      <c r="CA105" t="inlineStr">
        <is>
          <t>rodzaj budowli obronnej lub ochronnej o przeznaczeniu wojskowym bądź cywilnym chroniącej przed bombardowaniem</t>
        </is>
      </c>
      <c r="CB105" s="2" t="inlineStr">
        <is>
          <t>abrigo antiaéreo</t>
        </is>
      </c>
      <c r="CC105" s="2" t="inlineStr">
        <is>
          <t>3</t>
        </is>
      </c>
      <c r="CD105" s="2" t="inlineStr">
        <is>
          <t/>
        </is>
      </c>
      <c r="CE105" t="inlineStr">
        <is>
          <t/>
        </is>
      </c>
      <c r="CF105" t="inlineStr">
        <is>
          <t/>
        </is>
      </c>
      <c r="CG105" t="inlineStr">
        <is>
          <t/>
        </is>
      </c>
      <c r="CH105" t="inlineStr">
        <is>
          <t/>
        </is>
      </c>
      <c r="CI105" t="inlineStr">
        <is>
          <t/>
        </is>
      </c>
      <c r="CJ105" s="2" t="inlineStr">
        <is>
          <t>protiletecký kryt</t>
        </is>
      </c>
      <c r="CK105" s="2" t="inlineStr">
        <is>
          <t>3</t>
        </is>
      </c>
      <c r="CL105" s="2" t="inlineStr">
        <is>
          <t/>
        </is>
      </c>
      <c r="CM105" t="inlineStr">
        <is>
          <t>kryt určený na ochranu pred leteckým útokom</t>
        </is>
      </c>
      <c r="CN105" s="2" t="inlineStr">
        <is>
          <t>protiletalsko zaklonišče|
podzemno zaklonišče</t>
        </is>
      </c>
      <c r="CO105" s="2" t="inlineStr">
        <is>
          <t>3|
3</t>
        </is>
      </c>
      <c r="CP105" s="2" t="inlineStr">
        <is>
          <t xml:space="preserve">|
</t>
        </is>
      </c>
      <c r="CQ105" t="inlineStr">
        <is>
          <t>betonska podzemeljska zgradba ali prostor za zavarovanje, zaščito pri artilerijskih ali bombnih napadih, naravnih nesrečah</t>
        </is>
      </c>
      <c r="CR105" s="2" t="inlineStr">
        <is>
          <t>skyddsrum</t>
        </is>
      </c>
      <c r="CS105" s="2" t="inlineStr">
        <is>
          <t>3</t>
        </is>
      </c>
      <c r="CT105" s="2" t="inlineStr">
        <is>
          <t/>
        </is>
      </c>
      <c r="CU105" t="inlineStr">
        <is>
          <t>special­inrett ut­rymme som kan ge skydd vid bombning m.m. vanligen med mycket tjocka väggar el. placerat i berg</t>
        </is>
      </c>
    </row>
    <row r="106">
      <c r="A106" s="1" t="str">
        <f>HYPERLINK("https://iate.europa.eu/entry/result/885660/all", "885660")</f>
        <v>885660</v>
      </c>
      <c r="B106" t="inlineStr">
        <is>
          <t>EUROPEAN UNION</t>
        </is>
      </c>
      <c r="C106" t="inlineStr">
        <is>
          <t>EUROPEAN UNION|EU finance</t>
        </is>
      </c>
      <c r="D106" s="2" t="inlineStr">
        <is>
          <t>финансов пакет</t>
        </is>
      </c>
      <c r="E106" s="2" t="inlineStr">
        <is>
          <t>3</t>
        </is>
      </c>
      <c r="F106" s="2" t="inlineStr">
        <is>
          <t/>
        </is>
      </c>
      <c r="G106" t="inlineStr">
        <is>
          <t/>
        </is>
      </c>
      <c r="H106" s="2" t="inlineStr">
        <is>
          <t>finanční krytí</t>
        </is>
      </c>
      <c r="I106" s="2" t="inlineStr">
        <is>
          <t>3</t>
        </is>
      </c>
      <c r="J106" s="2" t="inlineStr">
        <is>
          <t/>
        </is>
      </c>
      <c r="K106" t="inlineStr">
        <is>
          <t>maximální objem výdajů schválený pro určitou rozpočtovou položku</t>
        </is>
      </c>
      <c r="L106" s="2" t="inlineStr">
        <is>
          <t>finansieringsramme</t>
        </is>
      </c>
      <c r="M106" s="2" t="inlineStr">
        <is>
          <t>4</t>
        </is>
      </c>
      <c r="N106" s="2" t="inlineStr">
        <is>
          <t/>
        </is>
      </c>
      <c r="O106" t="inlineStr">
        <is>
          <t>de samlede tilladte udgifter for en budgetpost eller et udgiftsområde</t>
        </is>
      </c>
      <c r="P106" s="2" t="inlineStr">
        <is>
          <t>Finanzausstattung</t>
        </is>
      </c>
      <c r="Q106" s="2" t="inlineStr">
        <is>
          <t>3</t>
        </is>
      </c>
      <c r="R106" s="2" t="inlineStr">
        <is>
          <t/>
        </is>
      </c>
      <c r="S106" t="inlineStr">
        <is>
          <t/>
        </is>
      </c>
      <c r="T106" s="2" t="inlineStr">
        <is>
          <t>χρηματοδοτικό κονδύλιο</t>
        </is>
      </c>
      <c r="U106" s="2" t="inlineStr">
        <is>
          <t>3</t>
        </is>
      </c>
      <c r="V106" s="2" t="inlineStr">
        <is>
          <t/>
        </is>
      </c>
      <c r="W106" t="inlineStr">
        <is>
          <t/>
        </is>
      </c>
      <c r="X106" s="2" t="inlineStr">
        <is>
          <t>total appropriation|
financial envelope|
funding|
total financial appropriation</t>
        </is>
      </c>
      <c r="Y106" s="2" t="inlineStr">
        <is>
          <t>3|
4|
3|
3</t>
        </is>
      </c>
      <c r="Z106" s="2" t="inlineStr">
        <is>
          <t xml:space="preserve">|
|
|
</t>
        </is>
      </c>
      <c r="AA106" t="inlineStr">
        <is>
          <t>total expenditure authorised for a given budget heading</t>
        </is>
      </c>
      <c r="AB106" s="2" t="inlineStr">
        <is>
          <t>dotación financiera</t>
        </is>
      </c>
      <c r="AC106" s="2" t="inlineStr">
        <is>
          <t>3</t>
        </is>
      </c>
      <c r="AD106" s="2" t="inlineStr">
        <is>
          <t/>
        </is>
      </c>
      <c r="AE106" t="inlineStr">
        <is>
          <t>Cuantía máxima de créditos autorizados para la financiación de una determinada partida presupuestaria.</t>
        </is>
      </c>
      <c r="AF106" s="2" t="inlineStr">
        <is>
          <t>rahaliste assigneeringute kogusumma|
assigneeringute kogusumma|
rahastamispakett</t>
        </is>
      </c>
      <c r="AG106" s="2" t="inlineStr">
        <is>
          <t>3|
3|
3</t>
        </is>
      </c>
      <c r="AH106" s="2" t="inlineStr">
        <is>
          <t xml:space="preserve">|
|
</t>
        </is>
      </c>
      <c r="AI106" t="inlineStr">
        <is>
          <t>eelarverubriigi lubatud kogukulu</t>
        </is>
      </c>
      <c r="AJ106" s="2" t="inlineStr">
        <is>
          <t>määrärahat|
kokonaismäärärahat|
rahoituspuitteet</t>
        </is>
      </c>
      <c r="AK106" s="2" t="inlineStr">
        <is>
          <t>3|
3|
3</t>
        </is>
      </c>
      <c r="AL106" s="2" t="inlineStr">
        <is>
          <t xml:space="preserve">|
|
</t>
        </is>
      </c>
      <c r="AM106" t="inlineStr">
        <is>
          <t/>
        </is>
      </c>
      <c r="AN106" s="2" t="inlineStr">
        <is>
          <t>enveloppe financière</t>
        </is>
      </c>
      <c r="AO106" s="2" t="inlineStr">
        <is>
          <t>3</t>
        </is>
      </c>
      <c r="AP106" s="2" t="inlineStr">
        <is>
          <t/>
        </is>
      </c>
      <c r="AQ106" t="inlineStr">
        <is>
          <t>dans un budget, limite supérieure de dépenses autorisées à un titre quelconque, et à l'intérieur desquelles l'aménagement peut varier</t>
        </is>
      </c>
      <c r="AR106" s="2" t="inlineStr">
        <is>
          <t>imchlúdach airgeadais|
clúdach airgeadais|
leithreasú iomlán</t>
        </is>
      </c>
      <c r="AS106" s="2" t="inlineStr">
        <is>
          <t>3|
3|
3</t>
        </is>
      </c>
      <c r="AT106" s="2" t="inlineStr">
        <is>
          <t xml:space="preserve">preferred|
|
</t>
        </is>
      </c>
      <c r="AU106" t="inlineStr">
        <is>
          <t/>
        </is>
      </c>
      <c r="AV106" s="2" t="inlineStr">
        <is>
          <t>financijska omotnica|
ukupna odobrena sredstva|
ukupna odobrena financijska sredstva</t>
        </is>
      </c>
      <c r="AW106" s="2" t="inlineStr">
        <is>
          <t>3|
3|
3</t>
        </is>
      </c>
      <c r="AX106" s="2" t="inlineStr">
        <is>
          <t xml:space="preserve">|
|
</t>
        </is>
      </c>
      <c r="AY106" t="inlineStr">
        <is>
          <t/>
        </is>
      </c>
      <c r="AZ106" s="2" t="inlineStr">
        <is>
          <t>pénzügyi keretösszeg|
teljes pénzügyi előirányzat</t>
        </is>
      </c>
      <c r="BA106" s="2" t="inlineStr">
        <is>
          <t>3|
3</t>
        </is>
      </c>
      <c r="BB106" s="2" t="inlineStr">
        <is>
          <t xml:space="preserve">|
</t>
        </is>
      </c>
      <c r="BC106" t="inlineStr">
        <is>
          <t>Az együttdöntési eljárás szerint elfogadott, többéves programokkal kapcsolatban meghatározott, adott programra vonatkozó költségvetési keretösszeg.</t>
        </is>
      </c>
      <c r="BD106" s="2" t="inlineStr">
        <is>
          <t>dotazione finanziaria|
dotazione finanziaria complessiva|
dotazione finanziaria totale</t>
        </is>
      </c>
      <c r="BE106" s="2" t="inlineStr">
        <is>
          <t>3|
3|
3</t>
        </is>
      </c>
      <c r="BF106" s="2" t="inlineStr">
        <is>
          <t xml:space="preserve">|
|
</t>
        </is>
      </c>
      <c r="BG106" t="inlineStr">
        <is>
          <t>in un determinato esercizio finanziario, limite massimo autorizzato in relazione a una specifica voce di spesa con la possibilità di prevedere variazioni</t>
        </is>
      </c>
      <c r="BH106" s="2" t="inlineStr">
        <is>
          <t>finansinis paketas</t>
        </is>
      </c>
      <c r="BI106" s="2" t="inlineStr">
        <is>
          <t>3</t>
        </is>
      </c>
      <c r="BJ106" s="2" t="inlineStr">
        <is>
          <t/>
        </is>
      </c>
      <c r="BK106" t="inlineStr">
        <is>
          <t/>
        </is>
      </c>
      <c r="BL106" s="2" t="inlineStr">
        <is>
          <t>finansējums|
finanšu līdzekļu apjoms</t>
        </is>
      </c>
      <c r="BM106" s="2" t="inlineStr">
        <is>
          <t>3|
3</t>
        </is>
      </c>
      <c r="BN106" s="2" t="inlineStr">
        <is>
          <t xml:space="preserve">|
</t>
        </is>
      </c>
      <c r="BO106" t="inlineStr">
        <is>
          <t>kopējie izdevumi, kas atļauti kādā konkrētā budžeta izdevumu kategorijā</t>
        </is>
      </c>
      <c r="BP106" s="2" t="inlineStr">
        <is>
          <t>approprjazzjoni totali|
approprjazzjoni finanzjarja totali|
pakkett finanzjarju|
finanzjament</t>
        </is>
      </c>
      <c r="BQ106" s="2" t="inlineStr">
        <is>
          <t>3|
3|
3|
3</t>
        </is>
      </c>
      <c r="BR106" s="2" t="inlineStr">
        <is>
          <t xml:space="preserve">|
|
|
</t>
        </is>
      </c>
      <c r="BS106" t="inlineStr">
        <is>
          <t>in-nefqa totali awtorizzata għal intestatura partikolari</t>
        </is>
      </c>
      <c r="BT106" s="2" t="inlineStr">
        <is>
          <t>financiële toewijzing|
financieel kader|
financiële middelen</t>
        </is>
      </c>
      <c r="BU106" s="2" t="inlineStr">
        <is>
          <t>3|
3|
3</t>
        </is>
      </c>
      <c r="BV106" s="2" t="inlineStr">
        <is>
          <t xml:space="preserve">|
|
</t>
        </is>
      </c>
      <c r="BW106" t="inlineStr">
        <is>
          <t>totale toegestane uitgaven voor een bepaalde begrotingsrubriek</t>
        </is>
      </c>
      <c r="BX106" s="2" t="inlineStr">
        <is>
          <t>ramy finansowe|
pula środków finansowych|
koperta finansowa</t>
        </is>
      </c>
      <c r="BY106" s="2" t="inlineStr">
        <is>
          <t>2|
3|
3</t>
        </is>
      </c>
      <c r="BZ106" s="2" t="inlineStr">
        <is>
          <t xml:space="preserve">|
preferred|
</t>
        </is>
      </c>
      <c r="CA106" t="inlineStr">
        <is>
          <t/>
        </is>
      </c>
      <c r="CB106" s="2" t="inlineStr">
        <is>
          <t>enquadramento financeiro</t>
        </is>
      </c>
      <c r="CC106" s="2" t="inlineStr">
        <is>
          <t>3</t>
        </is>
      </c>
      <c r="CD106" s="2" t="inlineStr">
        <is>
          <t/>
        </is>
      </c>
      <c r="CE106" t="inlineStr">
        <is>
          <t>Montante total destinado a um programa plurianual da UE adotado de acordo com o processo legislativo ordinário e que constitui, para o Parlamento Europeu e para o Conselho, o montante de referência privilegiado durante o processo orçamental anual.</t>
        </is>
      </c>
      <c r="CF106" s="2" t="inlineStr">
        <is>
          <t>pachet financiar</t>
        </is>
      </c>
      <c r="CG106" s="2" t="inlineStr">
        <is>
          <t>3</t>
        </is>
      </c>
      <c r="CH106" s="2" t="inlineStr">
        <is>
          <t/>
        </is>
      </c>
      <c r="CI106" t="inlineStr">
        <is>
          <t/>
        </is>
      </c>
      <c r="CJ106" s="2" t="inlineStr">
        <is>
          <t>finančné krytie|
celkové finančné rozpočtové prostriedky|
celkové rozpočtové prostriedky</t>
        </is>
      </c>
      <c r="CK106" s="2" t="inlineStr">
        <is>
          <t>3|
3|
3</t>
        </is>
      </c>
      <c r="CL106" s="2" t="inlineStr">
        <is>
          <t xml:space="preserve">|
admitted|
</t>
        </is>
      </c>
      <c r="CM106" t="inlineStr">
        <is>
          <t>celkové výdavky schválené pre daný okruh rozpočtu</t>
        </is>
      </c>
      <c r="CN106" s="2" t="inlineStr">
        <is>
          <t>skupna odobrena proračunska sredstva|
finančna sredstva|
skupna odobrena finančna sredstva|
skupna odobritev</t>
        </is>
      </c>
      <c r="CO106" s="2" t="inlineStr">
        <is>
          <t>3|
3|
3|
2</t>
        </is>
      </c>
      <c r="CP106" s="2" t="inlineStr">
        <is>
          <t xml:space="preserve">|
|
|
</t>
        </is>
      </c>
      <c r="CQ106" t="inlineStr">
        <is>
          <t/>
        </is>
      </c>
      <c r="CR106" s="2" t="inlineStr">
        <is>
          <t>finansieringsram|
totalt anslag</t>
        </is>
      </c>
      <c r="CS106" s="2" t="inlineStr">
        <is>
          <t>4|
3</t>
        </is>
      </c>
      <c r="CT106" s="2" t="inlineStr">
        <is>
          <t xml:space="preserve">|
</t>
        </is>
      </c>
      <c r="CU106" t="inlineStr">
        <is>
          <t/>
        </is>
      </c>
    </row>
    <row r="107">
      <c r="A107" s="1" t="str">
        <f>HYPERLINK("https://iate.europa.eu/entry/result/784211/all", "784211")</f>
        <v>784211</v>
      </c>
      <c r="B107" t="inlineStr">
        <is>
          <t>TRADE</t>
        </is>
      </c>
      <c r="C107" t="inlineStr">
        <is>
          <t>TRADE|trade policy|public contract</t>
        </is>
      </c>
      <c r="D107" s="2" t="inlineStr">
        <is>
          <t>възлагане на обществени поръчки</t>
        </is>
      </c>
      <c r="E107" s="2" t="inlineStr">
        <is>
          <t>2</t>
        </is>
      </c>
      <c r="F107" s="2" t="inlineStr">
        <is>
          <t/>
        </is>
      </c>
      <c r="G107" t="inlineStr">
        <is>
          <t/>
        </is>
      </c>
      <c r="H107" s="2" t="inlineStr">
        <is>
          <t>zadávání veřejných zakázek|
zadávání zakázek</t>
        </is>
      </c>
      <c r="I107" s="2" t="inlineStr">
        <is>
          <t>3|
3</t>
        </is>
      </c>
      <c r="J107" s="2" t="inlineStr">
        <is>
          <t xml:space="preserve">|
</t>
        </is>
      </c>
      <c r="K107" t="inlineStr">
        <is>
          <t>obecně proces, během něhož se zadávají veřejné zakázky</t>
        </is>
      </c>
      <c r="L107" s="2" t="inlineStr">
        <is>
          <t>tildeling af kontrakt|
offentligt indkøb|
offentligt udbud</t>
        </is>
      </c>
      <c r="M107" s="2" t="inlineStr">
        <is>
          <t>4|
3|
4</t>
        </is>
      </c>
      <c r="N107" s="2" t="inlineStr">
        <is>
          <t>|
|
preferred</t>
        </is>
      </c>
      <c r="O107" t="inlineStr">
        <is>
          <t>indkøb af varer og tjenesteydelser og bestilling af offentlige bygge- og anlægsarbejder ved hjælp af offentlige udbudsprocedurer</t>
        </is>
      </c>
      <c r="P107" s="2" t="inlineStr">
        <is>
          <t>öffentliches Beschaffungswesen|
Vergabe öffentlicher Aufträge</t>
        </is>
      </c>
      <c r="Q107" s="2" t="inlineStr">
        <is>
          <t>3|
3</t>
        </is>
      </c>
      <c r="R107" s="2" t="inlineStr">
        <is>
          <t>|
preferred</t>
        </is>
      </c>
      <c r="S107" t="inlineStr">
        <is>
          <t>i.w.S. Vergabe von Aufträgen (Lieferungen, Dienstleistungen oder Bauleistungen) durch die öffentliche Hand oder durch internationale Institutionen</t>
        </is>
      </c>
      <c r="T107" s="2" t="inlineStr">
        <is>
          <t>προμήθεια|
σύναψη δημόσιων συμβάσεων</t>
        </is>
      </c>
      <c r="U107" s="2" t="inlineStr">
        <is>
          <t>3|
4</t>
        </is>
      </c>
      <c r="V107" s="2" t="inlineStr">
        <is>
          <t xml:space="preserve">|
</t>
        </is>
      </c>
      <c r="W107" t="inlineStr">
        <is>
          <t/>
        </is>
      </c>
      <c r="X107" s="2" t="inlineStr">
        <is>
          <t>award of contracts|
conclusion of contracts|
procurement|
placing of contracts|
public procurement|
award of public contracts|
government purchasing</t>
        </is>
      </c>
      <c r="Y107" s="2" t="inlineStr">
        <is>
          <t>3|
1|
4|
1|
4|
3|
1</t>
        </is>
      </c>
      <c r="Z107" s="2" t="inlineStr">
        <is>
          <t xml:space="preserve">|
|
|
|
|
|
</t>
        </is>
      </c>
      <c r="AA107" t="inlineStr">
        <is>
          <t>acquisition of works, supplies or services by a contracting authority or public body via procurement procedures</t>
        </is>
      </c>
      <c r="AB107" s="2" t="inlineStr">
        <is>
          <t>contratación pública|
adjudicación de contratos públicos</t>
        </is>
      </c>
      <c r="AC107" s="2" t="inlineStr">
        <is>
          <t>3|
4</t>
        </is>
      </c>
      <c r="AD107" s="2" t="inlineStr">
        <is>
          <t xml:space="preserve">|
</t>
        </is>
      </c>
      <c r="AE107" t="inlineStr">
        <is>
          <t>Obtención de una prestación (suministros, obras o servicios) por un poder adjudicador &lt;a href="/entry/result/767662/all" id="ENTRY_TO_ENTRY_CONVERTER" target="_blank"&gt;IATE:767662&lt;/a&gt; de acuerdo con un procedimiento que, por norma general, debe contemplar la apertura a la competencia &lt;a href="/entry/result/881340/all" id="ENTRY_TO_ENTRY_CONVERTER" target="_blank"&gt;IATE:881340&lt;/a&gt; .</t>
        </is>
      </c>
      <c r="AF107" s="2" t="inlineStr">
        <is>
          <t>riigihankelepingute sõlmimine|
riigihange|
avalik hange|
hange|
lepingute sõlmimine</t>
        </is>
      </c>
      <c r="AG107" s="2" t="inlineStr">
        <is>
          <t>3|
3|
3|
3|
3</t>
        </is>
      </c>
      <c r="AH107" s="2" t="inlineStr">
        <is>
          <t xml:space="preserve">|
|
|
|
</t>
        </is>
      </c>
      <c r="AI107" t="inlineStr">
        <is>
          <t/>
        </is>
      </c>
      <c r="AJ107" s="2" t="inlineStr">
        <is>
          <t>hankinnan tekeminen|
julkisen hankinnan tekeminen|
julkinen hankinta</t>
        </is>
      </c>
      <c r="AK107" s="2" t="inlineStr">
        <is>
          <t>3|
3|
3</t>
        </is>
      </c>
      <c r="AL107" s="2" t="inlineStr">
        <is>
          <t xml:space="preserve">|
|
</t>
        </is>
      </c>
      <c r="AM107" t="inlineStr">
        <is>
          <t>"Vastikkeellisia (raha tai muu vastike) kirjallisia sopimuksia, jotka on tehty toimittajan ja hankintalaissa mainitun hankintayksikön välillä ja joiden tarkoitus on irtaimen tai kiinteän omaisuuden, työsuoritusten, rakennusurakan taikka palveluiden hankinta julkisista varoista osittain tai kokonaan suoritettavaa maksua vastaan."</t>
        </is>
      </c>
      <c r="AN107" s="2" t="inlineStr">
        <is>
          <t>marchés publics|
passation des marchés publics|
commande publique|
passation de marchés|
achat public</t>
        </is>
      </c>
      <c r="AO107" s="2" t="inlineStr">
        <is>
          <t>3|
3|
3|
3|
2</t>
        </is>
      </c>
      <c r="AP107" s="2" t="inlineStr">
        <is>
          <t xml:space="preserve">|
|
|
|
</t>
        </is>
      </c>
      <c r="AQ107" t="inlineStr">
        <is>
          <t>ensemble des contrats administratifs passés par les collectivités ou établissements publics en vue de la réalisation de travaux, de la production de fournitures ou de la prestation de services dans les conditions fixées par la réglementation</t>
        </is>
      </c>
      <c r="AR107" s="2" t="inlineStr">
        <is>
          <t>soláthar poiblí|
dámhachtain conarthaí poiblí</t>
        </is>
      </c>
      <c r="AS107" s="2" t="inlineStr">
        <is>
          <t>3|
3</t>
        </is>
      </c>
      <c r="AT107" s="2" t="inlineStr">
        <is>
          <t xml:space="preserve">|
</t>
        </is>
      </c>
      <c r="AU107" t="inlineStr">
        <is>
          <t/>
        </is>
      </c>
      <c r="AV107" s="2" t="inlineStr">
        <is>
          <t>javna nabava|
dodjela ugovora|
dodjela ugovora o javnoj nabavi</t>
        </is>
      </c>
      <c r="AW107" s="2" t="inlineStr">
        <is>
          <t>3|
3|
3</t>
        </is>
      </c>
      <c r="AX107" s="2" t="inlineStr">
        <is>
          <t xml:space="preserve">|
|
</t>
        </is>
      </c>
      <c r="AY107" t="inlineStr">
        <is>
          <t>sklapanje ugovora o javnim radovima, robi ili uslugama za potrebe javnoga sektora na razini Unije, država članica i lokalnih tijela koji osigurava pravedno i otvoreno postupanje prema poslovnim subjektima te niže cijene i bolju kvalitetu vrijednosti za građane</t>
        </is>
      </c>
      <c r="AZ107" s="2" t="inlineStr">
        <is>
          <t>szerződés odaítélése|
közbeszerzés</t>
        </is>
      </c>
      <c r="BA107" s="2" t="inlineStr">
        <is>
          <t>4|
4</t>
        </is>
      </c>
      <c r="BB107" s="2" t="inlineStr">
        <is>
          <t xml:space="preserve">admitted|
</t>
        </is>
      </c>
      <c r="BC107" t="inlineStr">
        <is>
          <t>megadott tárgyú és értékű beszerzések megvalósítása érdekében lefolytatandó eljárás</t>
        </is>
      </c>
      <c r="BD107" s="2" t="inlineStr">
        <is>
          <t>aggiudicazione degli appalti|
fornitura pubblica|
affidamento degli appalti|
appalto pubblico</t>
        </is>
      </c>
      <c r="BE107" s="2" t="inlineStr">
        <is>
          <t>3|
3|
2|
3</t>
        </is>
      </c>
      <c r="BF107" s="2" t="inlineStr">
        <is>
          <t xml:space="preserve">|
|
|
</t>
        </is>
      </c>
      <c r="BG107" t="inlineStr">
        <is>
          <t>nel diritto amministrativo, procedura di scelta del contraente da parte della pubblica amministrazione che predispone un progetto preliminare sulla base del quale invita i concorrenti che partecipano alla gara a presentare un progetto esclusivo dell'opera nonché a precisare le condizioni alle quali sono disposti ad eseguire il contratto</t>
        </is>
      </c>
      <c r="BH107" s="2" t="inlineStr">
        <is>
          <t>sutarties skyrimas|
viešieji pirkimai</t>
        </is>
      </c>
      <c r="BI107" s="2" t="inlineStr">
        <is>
          <t>3|
3</t>
        </is>
      </c>
      <c r="BJ107" s="2" t="inlineStr">
        <is>
          <t xml:space="preserve">|
</t>
        </is>
      </c>
      <c r="BK107" t="inlineStr">
        <is>
          <t>perkančiosios organizacijos arba viešosios įstaigos laikantis viešųjų pirkimų procedūros perkami darbai, prekės arba paslaugos</t>
        </is>
      </c>
      <c r="BL107" s="2" t="inlineStr">
        <is>
          <t>iepirkums|
līgumu slēgšanas tiesību piešķiršana|
publiskais iepirkums|
publisku līgumu slēgšanas tiesību piešķiršana</t>
        </is>
      </c>
      <c r="BM107" s="2" t="inlineStr">
        <is>
          <t>3|
3|
3|
3</t>
        </is>
      </c>
      <c r="BN107" s="2" t="inlineStr">
        <is>
          <t xml:space="preserve">|
|
|
</t>
        </is>
      </c>
      <c r="BO107" t="inlineStr">
        <is>
          <t>būvdarbu, piegāžu vai pakalpojumu kopuma iegūšanas process, ko līgumslēdzējas iestādes vai publiskas struktūras veic, īstenojot iepirkuma procedūras</t>
        </is>
      </c>
      <c r="BP107" s="2" t="inlineStr">
        <is>
          <t>għoti ta' kuntratti pubbliċi|
akkwist pubbliku|
għoti ta' kuntratti</t>
        </is>
      </c>
      <c r="BQ107" s="2" t="inlineStr">
        <is>
          <t>3|
3|
3</t>
        </is>
      </c>
      <c r="BR107" s="2" t="inlineStr">
        <is>
          <t xml:space="preserve">|
|
</t>
        </is>
      </c>
      <c r="BS107" t="inlineStr">
        <is>
          <t>proċess li bih l-awtoritajiet pubbliċi - inklużi l-livelli kollha ta’ gvern u aġenziji pubbliċi - jixtru oġġetti u servizzi jew jikkummissjonaw ix-xogħol</t>
        </is>
      </c>
      <c r="BT107" s="2" t="inlineStr">
        <is>
          <t>overheidsopdrachten|
plaatsen van overheidsopdrachten</t>
        </is>
      </c>
      <c r="BU107" s="2" t="inlineStr">
        <is>
          <t>3|
3</t>
        </is>
      </c>
      <c r="BV107" s="2" t="inlineStr">
        <is>
          <t xml:space="preserve">|
</t>
        </is>
      </c>
      <c r="BW107" t="inlineStr">
        <is>
          <t>schriftelijke overeenkomsten onder bezwarende titel die tussen één of meer ondernemers en één of meer aanbestedende diensten zijn gesloten en betrekking hebben op de uitvoering van werken, de levering van producten of de verlening van diensten</t>
        </is>
      </c>
      <c r="BX107" s="2" t="inlineStr">
        <is>
          <t>udzielanie zamówień publicznych</t>
        </is>
      </c>
      <c r="BY107" s="2" t="inlineStr">
        <is>
          <t>3</t>
        </is>
      </c>
      <c r="BZ107" s="2" t="inlineStr">
        <is>
          <t/>
        </is>
      </c>
      <c r="CA107" t="inlineStr">
        <is>
          <t/>
        </is>
      </c>
      <c r="CB107" s="2" t="inlineStr">
        <is>
          <t>contratação pública|
contratos de fornecimento (serviço público)|
setor dos contratos de direito público|
adjudicação de contratos</t>
        </is>
      </c>
      <c r="CC107" s="2" t="inlineStr">
        <is>
          <t>4|
3|
3|
3</t>
        </is>
      </c>
      <c r="CD107" s="2" t="inlineStr">
        <is>
          <t xml:space="preserve">|
|
|
</t>
        </is>
      </c>
      <c r="CE107" t="inlineStr">
        <is>
          <t>Conjunto dos atos consubstanciados na formação de contratos públicos, ou seja, contratos a título oneroso celebrados por escrito entre um ou mais operadores económicos e uma ou mais entidades adjudicantes públicas, com vista a obter, mediante o pagamento de um preço, o fornecimento de bens móveis ou imóveis, a execução de obras ou a prestação de serviços. 
&lt;br&gt;Os contratos públicos estão sujeitos a regras precisas de adjudicação, a fim de assegurar a observância dos princípios da transparência, da proporcionalidade, da igualdade de tratamento e da não discriminação.</t>
        </is>
      </c>
      <c r="CF107" s="2" t="inlineStr">
        <is>
          <t>achiziții publice|
atribuire a contractelor de achiziții publice</t>
        </is>
      </c>
      <c r="CG107" s="2" t="inlineStr">
        <is>
          <t>3|
3</t>
        </is>
      </c>
      <c r="CH107" s="2" t="inlineStr">
        <is>
          <t xml:space="preserve">|
</t>
        </is>
      </c>
      <c r="CI107" t="inlineStr">
        <is>
          <t/>
        </is>
      </c>
      <c r="CJ107" s="2" t="inlineStr">
        <is>
          <t>zadávanie zákaziek|
uzavretie zmlúv|
verejné obstarávanie|
zadávanie verejných zákaziek</t>
        </is>
      </c>
      <c r="CK107" s="2" t="inlineStr">
        <is>
          <t>3|
3|
3|
3</t>
        </is>
      </c>
      <c r="CL107" s="2" t="inlineStr">
        <is>
          <t xml:space="preserve">|
|
|
</t>
        </is>
      </c>
      <c r="CM107" t="inlineStr">
        <is>
          <t>postupy podľa zákona o verejnom obstarávaní, ktorými sa zadávajú zákazky na dodanie tovaru, zákazky na uskutočnenie stavebných prác, zákazky na poskytnutie služieb, koncesia a súťaž návrhov</t>
        </is>
      </c>
      <c r="CN107" s="2" t="inlineStr">
        <is>
          <t>javna naročila|
javno naročanje|
javne nabave|
oddaja naročil</t>
        </is>
      </c>
      <c r="CO107" s="2" t="inlineStr">
        <is>
          <t>3|
3|
3|
3</t>
        </is>
      </c>
      <c r="CP107" s="2" t="inlineStr">
        <is>
          <t xml:space="preserve">|
|
|
</t>
        </is>
      </c>
      <c r="CQ107" t="inlineStr">
        <is>
          <t/>
        </is>
      </c>
      <c r="CR107" s="2" t="inlineStr">
        <is>
          <t>tilldelning av offentliga kontrakt|
offentlig upphandling|
tilldelning av kontrakt</t>
        </is>
      </c>
      <c r="CS107" s="2" t="inlineStr">
        <is>
          <t>3|
3|
3</t>
        </is>
      </c>
      <c r="CT107" s="2" t="inlineStr">
        <is>
          <t xml:space="preserve">|
|
</t>
        </is>
      </c>
      <c r="CU107" t="inlineStr">
        <is>
          <t>"upphandling, juridisk term för det fall att någon, vanligen genom ett mer eller mindre formaliserat förfarande, ingår avtal om förvärv av varor eller nyttigheter. Detta sker normalt genom att flera inbjuds att inkomma med anbud. Sker upphandlingen i regi av det allmänna (stat, kommun, landsting eller annan offentlig myndighet) regleras förfarandet i bl.a. lagen om offentlig upphandling (LOU)."</t>
        </is>
      </c>
    </row>
    <row r="108">
      <c r="A108" s="1" t="str">
        <f>HYPERLINK("https://iate.europa.eu/entry/result/918948/all", "918948")</f>
        <v>918948</v>
      </c>
      <c r="B108" t="inlineStr">
        <is>
          <t>EUROPEAN UNION;INTERNATIONAL RELATIONS</t>
        </is>
      </c>
      <c r="C108" t="inlineStr">
        <is>
          <t>EUROPEAN UNION|European construction|European Union|common foreign and security policy|common security and defence policy;INTERNATIONAL RELATIONS|defence</t>
        </is>
      </c>
      <c r="D108" s="2" t="inlineStr">
        <is>
          <t>отбранителни способности</t>
        </is>
      </c>
      <c r="E108" s="2" t="inlineStr">
        <is>
          <t>4</t>
        </is>
      </c>
      <c r="F108" s="2" t="inlineStr">
        <is>
          <t/>
        </is>
      </c>
      <c r="G108" t="inlineStr">
        <is>
          <t>персоналът, техническите ресурси и командната структура, необходими за постигане на определена отбранителна цел</t>
        </is>
      </c>
      <c r="H108" s="2" t="inlineStr">
        <is>
          <t>obranná schopnost</t>
        </is>
      </c>
      <c r="I108" s="2" t="inlineStr">
        <is>
          <t>4</t>
        </is>
      </c>
      <c r="J108" s="2" t="inlineStr">
        <is>
          <t/>
        </is>
      </c>
      <c r="K108" t="inlineStr">
        <is>
          <t>personál, technická a řídicí struktura, které jsou potřebné ke splnění předem stanoveného cíle</t>
        </is>
      </c>
      <c r="L108" s="2" t="inlineStr">
        <is>
          <t>forsvarskapacitet</t>
        </is>
      </c>
      <c r="M108" s="2" t="inlineStr">
        <is>
          <t>4</t>
        </is>
      </c>
      <c r="N108" s="2" t="inlineStr">
        <is>
          <t/>
        </is>
      </c>
      <c r="O108" t="inlineStr">
        <is>
          <t>personalemæssige, tekniske og kommandostrukturelle ressourcer, der er nødvendige for at opfylde et foruddefineret forsvarsmål</t>
        </is>
      </c>
      <c r="P108" s="2" t="inlineStr">
        <is>
          <t>Verteidigungsfähigkeit</t>
        </is>
      </c>
      <c r="Q108" s="2" t="inlineStr">
        <is>
          <t>3</t>
        </is>
      </c>
      <c r="R108" s="2" t="inlineStr">
        <is>
          <t/>
        </is>
      </c>
      <c r="S108" t="inlineStr">
        <is>
          <t>NATO-Begriff, umfasst neben den militärischen Fähigkeiten (Einsatzkräfte und Ausrüstung) auch zivile Komponenten (Krisenbewältigung)</t>
        </is>
      </c>
      <c r="T108" s="2" t="inlineStr">
        <is>
          <t>αμυντικές δυνατότητες|
δυνατότητες αμυντικών επιχειρήσεων</t>
        </is>
      </c>
      <c r="U108" s="2" t="inlineStr">
        <is>
          <t>3|
3</t>
        </is>
      </c>
      <c r="V108" s="2" t="inlineStr">
        <is>
          <t xml:space="preserve">|
</t>
        </is>
      </c>
      <c r="W108" t="inlineStr">
        <is>
          <t/>
        </is>
      </c>
      <c r="X108" s="2" t="inlineStr">
        <is>
          <t>defence capability|
defense capability|
defensive capability</t>
        </is>
      </c>
      <c r="Y108" s="2" t="inlineStr">
        <is>
          <t>3|
1|
1</t>
        </is>
      </c>
      <c r="Z108" s="2" t="inlineStr">
        <is>
          <t xml:space="preserve">|
|
</t>
        </is>
      </c>
      <c r="AA108" t="inlineStr">
        <is>
          <t>the personnel, technical and command structure resources needed to meet a predefined defence objective</t>
        </is>
      </c>
      <c r="AB108" s="2" t="inlineStr">
        <is>
          <t>medios de defensa|
capacidades de defensa</t>
        </is>
      </c>
      <c r="AC108" s="2" t="inlineStr">
        <is>
          <t>3|
3</t>
        </is>
      </c>
      <c r="AD108" s="2" t="inlineStr">
        <is>
          <t xml:space="preserve">|
</t>
        </is>
      </c>
      <c r="AE108" t="inlineStr">
        <is>
          <t>Medios tecnológicos, industriales y humanos que capacitan para actuar con autonomía en materia de defensa.</t>
        </is>
      </c>
      <c r="AF108" s="2" t="inlineStr">
        <is>
          <t>kaitsevõime</t>
        </is>
      </c>
      <c r="AG108" s="2" t="inlineStr">
        <is>
          <t>3</t>
        </is>
      </c>
      <c r="AH108" s="2" t="inlineStr">
        <is>
          <t/>
        </is>
      </c>
      <c r="AI108" t="inlineStr">
        <is>
          <t>personali-, tehnilised ja juhtimisstruktuuri ressursid, mida on vaja eelnevalt kindlaks määratud kaitsealase eesmärgi saavutamiseks</t>
        </is>
      </c>
      <c r="AJ108" s="2" t="inlineStr">
        <is>
          <t>puolustuskyky|
puolustusvoimavarat</t>
        </is>
      </c>
      <c r="AK108" s="2" t="inlineStr">
        <is>
          <t>3|
3</t>
        </is>
      </c>
      <c r="AL108" s="2" t="inlineStr">
        <is>
          <t xml:space="preserve">|
</t>
        </is>
      </c>
      <c r="AM108" t="inlineStr">
        <is>
          <t>henkilöstö-, tekniset ja komentorakenneresurssit, jotka tarvitaan ennalta määritetyn puolustustavoitteen saavuttamiseksi</t>
        </is>
      </c>
      <c r="AN108" s="2" t="inlineStr">
        <is>
          <t>capacités de défense</t>
        </is>
      </c>
      <c r="AO108" s="2" t="inlineStr">
        <is>
          <t>3</t>
        </is>
      </c>
      <c r="AP108" s="2" t="inlineStr">
        <is>
          <t/>
        </is>
      </c>
      <c r="AQ108" t="inlineStr">
        <is>
          <t>ensemble des moyens permettant d'assurer la défense d'un territoire</t>
        </is>
      </c>
      <c r="AR108" s="2" t="inlineStr">
        <is>
          <t>cumas cosanta</t>
        </is>
      </c>
      <c r="AS108" s="2" t="inlineStr">
        <is>
          <t>3</t>
        </is>
      </c>
      <c r="AT108" s="2" t="inlineStr">
        <is>
          <t/>
        </is>
      </c>
      <c r="AU108" t="inlineStr">
        <is>
          <t/>
        </is>
      </c>
      <c r="AV108" s="2" t="inlineStr">
        <is>
          <t>obrambena sposobnost</t>
        </is>
      </c>
      <c r="AW108" s="2" t="inlineStr">
        <is>
          <t>4</t>
        </is>
      </c>
      <c r="AX108" s="2" t="inlineStr">
        <is>
          <t/>
        </is>
      </c>
      <c r="AY108" t="inlineStr">
        <is>
          <t/>
        </is>
      </c>
      <c r="AZ108" s="2" t="inlineStr">
        <is>
          <t>védelmi képesség</t>
        </is>
      </c>
      <c r="BA108" s="2" t="inlineStr">
        <is>
          <t>3</t>
        </is>
      </c>
      <c r="BB108" s="2" t="inlineStr">
        <is>
          <t/>
        </is>
      </c>
      <c r="BC108" t="inlineStr">
        <is>
          <t>azon szervezeti, humán, hadfelszerelési és infrastrukturális feltételek, amelyek lehetővé teszik egy kívánt védelmi cél elérését</t>
        </is>
      </c>
      <c r="BD108" s="2" t="inlineStr">
        <is>
          <t>mezzi di difesa|
capacità di difesa</t>
        </is>
      </c>
      <c r="BE108" s="2" t="inlineStr">
        <is>
          <t>2|
3</t>
        </is>
      </c>
      <c r="BF108" s="2" t="inlineStr">
        <is>
          <t xml:space="preserve">|
</t>
        </is>
      </c>
      <c r="BG108" t="inlineStr">
        <is>
          <t>insieme dei mezzi che consentono di garantire la difesa di un territorio</t>
        </is>
      </c>
      <c r="BH108" s="2" t="inlineStr">
        <is>
          <t>gynybos pajėgumai</t>
        </is>
      </c>
      <c r="BI108" s="2" t="inlineStr">
        <is>
          <t>3</t>
        </is>
      </c>
      <c r="BJ108" s="2" t="inlineStr">
        <is>
          <t/>
        </is>
      </c>
      <c r="BK108" t="inlineStr">
        <is>
          <t>darbuotojai, techniniai ir vadovavimo struktūros ištekliai, kurių reikia iš anksto nustatytam tikslui gynybos srityje pasiekti</t>
        </is>
      </c>
      <c r="BL108" s="2" t="inlineStr">
        <is>
          <t>aizsardzības spējas</t>
        </is>
      </c>
      <c r="BM108" s="2" t="inlineStr">
        <is>
          <t>3</t>
        </is>
      </c>
      <c r="BN108" s="2" t="inlineStr">
        <is>
          <t/>
        </is>
      </c>
      <c r="BO108" t="inlineStr">
        <is>
          <t>cilvēkresursi, tehniskie resursi, ekipējums un pavēlniecības struktūra, kas vajadzīgi, lai sasniegtu konkrētus aizsardzības mērķus</t>
        </is>
      </c>
      <c r="BP108" s="2" t="inlineStr">
        <is>
          <t>kapaċità ta' difiża|
mezz ta' difiża</t>
        </is>
      </c>
      <c r="BQ108" s="2" t="inlineStr">
        <is>
          <t>3|
3</t>
        </is>
      </c>
      <c r="BR108" s="2" t="inlineStr">
        <is>
          <t xml:space="preserve">|
</t>
        </is>
      </c>
      <c r="BS108" t="inlineStr">
        <is>
          <t>ir-riżorsi ta' persunal u dawk tekniċi u ta' struttura ta' kmand meħtieġa biex jinkiseb objettiv predefinit ta' difiża</t>
        </is>
      </c>
      <c r="BT108" s="2" t="inlineStr">
        <is>
          <t>defensievermogen</t>
        </is>
      </c>
      <c r="BU108" s="2" t="inlineStr">
        <is>
          <t>3</t>
        </is>
      </c>
      <c r="BV108" s="2" t="inlineStr">
        <is>
          <t/>
        </is>
      </c>
      <c r="BW108" t="inlineStr">
        <is>
          <t>geheel van personele en technische middelen en de commandostructuur die vereist zijn om autonoom op te treden op defensiegebied</t>
        </is>
      </c>
      <c r="BX108" s="2" t="inlineStr">
        <is>
          <t>zdolności obronne</t>
        </is>
      </c>
      <c r="BY108" s="2" t="inlineStr">
        <is>
          <t>3</t>
        </is>
      </c>
      <c r="BZ108" s="2" t="inlineStr">
        <is>
          <t/>
        </is>
      </c>
      <c r="CA108" t="inlineStr">
        <is>
          <t>zasoby obejmujące personel, wyposażenie techniczne i strukturę dowodzenia umożliwiające realizację określonego celu obronnego</t>
        </is>
      </c>
      <c r="CB108" s="2" t="inlineStr">
        <is>
          <t>capacidades de defesa</t>
        </is>
      </c>
      <c r="CC108" s="2" t="inlineStr">
        <is>
          <t>4</t>
        </is>
      </c>
      <c r="CD108" s="2" t="inlineStr">
        <is>
          <t/>
        </is>
      </c>
      <c r="CE108" t="inlineStr">
        <is>
          <t>Conjunto dos meios humanos, de equipamento e organizacionais necessários para assegurar um determinado objetivo de defesa.</t>
        </is>
      </c>
      <c r="CF108" s="2" t="inlineStr">
        <is>
          <t>capabilitate de apărare</t>
        </is>
      </c>
      <c r="CG108" s="2" t="inlineStr">
        <is>
          <t>3</t>
        </is>
      </c>
      <c r="CH108" s="2" t="inlineStr">
        <is>
          <t/>
        </is>
      </c>
      <c r="CI108" t="inlineStr">
        <is>
          <t>resurse de
personal, precum și privind structura tehnică și de comandă
necesare pentru a realiza un obiectiv predefinit în materie de apărare</t>
        </is>
      </c>
      <c r="CJ108" s="2" t="inlineStr">
        <is>
          <t>obranná spôsobilosť</t>
        </is>
      </c>
      <c r="CK108" s="2" t="inlineStr">
        <is>
          <t>3</t>
        </is>
      </c>
      <c r="CL108" s="2" t="inlineStr">
        <is>
          <t/>
        </is>
      </c>
      <c r="CM108" t="inlineStr">
        <is>
          <t>personál, veliaca štruktúra a technické zdroje potrebné na splnenie stanoveného obranného cieľa</t>
        </is>
      </c>
      <c r="CN108" s="2" t="inlineStr">
        <is>
          <t>obrambna zmogljivost</t>
        </is>
      </c>
      <c r="CO108" s="2" t="inlineStr">
        <is>
          <t>3</t>
        </is>
      </c>
      <c r="CP108" s="2" t="inlineStr">
        <is>
          <t/>
        </is>
      </c>
      <c r="CQ108" t="inlineStr">
        <is>
          <t/>
        </is>
      </c>
      <c r="CR108" s="2" t="inlineStr">
        <is>
          <t>försvarsförmåga</t>
        </is>
      </c>
      <c r="CS108" s="2" t="inlineStr">
        <is>
          <t>3</t>
        </is>
      </c>
      <c r="CT108" s="2" t="inlineStr">
        <is>
          <t/>
        </is>
      </c>
      <c r="CU108" t="inlineStr">
        <is>
          <t/>
        </is>
      </c>
    </row>
    <row r="109">
      <c r="A109" s="1" t="str">
        <f>HYPERLINK("https://iate.europa.eu/entry/result/3532623/all", "3532623")</f>
        <v>3532623</v>
      </c>
      <c r="B109" t="inlineStr">
        <is>
          <t>EUROPEAN UNION;INTERNATIONAL RELATIONS</t>
        </is>
      </c>
      <c r="C109" t="inlineStr">
        <is>
          <t>EUROPEAN UNION|European construction|European Union|common foreign and security policy|common security and defence policy;INTERNATIONAL RELATIONS|defence</t>
        </is>
      </c>
      <c r="D109" t="inlineStr">
        <is>
          <t/>
        </is>
      </c>
      <c r="E109" t="inlineStr">
        <is>
          <t/>
        </is>
      </c>
      <c r="F109" t="inlineStr">
        <is>
          <t/>
        </is>
      </c>
      <c r="G109" t="inlineStr">
        <is>
          <t/>
        </is>
      </c>
      <c r="H109" s="2" t="inlineStr">
        <is>
          <t>vojenská kapacita</t>
        </is>
      </c>
      <c r="I109" s="2" t="inlineStr">
        <is>
          <t>3</t>
        </is>
      </c>
      <c r="J109" s="2" t="inlineStr">
        <is>
          <t/>
        </is>
      </c>
      <c r="K109" t="inlineStr">
        <is>
          <t/>
        </is>
      </c>
      <c r="L109" s="2" t="inlineStr">
        <is>
          <t>militær kapacitet</t>
        </is>
      </c>
      <c r="M109" s="2" t="inlineStr">
        <is>
          <t>3</t>
        </is>
      </c>
      <c r="N109" s="2" t="inlineStr">
        <is>
          <t/>
        </is>
      </c>
      <c r="O109" t="inlineStr">
        <is>
          <t/>
        </is>
      </c>
      <c r="P109" s="2" t="inlineStr">
        <is>
          <t>militärische Kapazität</t>
        </is>
      </c>
      <c r="Q109" s="2" t="inlineStr">
        <is>
          <t>3</t>
        </is>
      </c>
      <c r="R109" s="2" t="inlineStr">
        <is>
          <t/>
        </is>
      </c>
      <c r="S109" t="inlineStr">
        <is>
          <t>Reihe von Faktoren, die für ein militärisches Eingreifen erforderlich sind und sowohl die Fähigkeiten als auch die für die Entwicklung und den Einsatz dieser Fähigkeiten notwendigen finanziellen Mittel, Rechtsgrundlage, Einrichtungen und Ausbildung/Reaktionsfähigkeit umfassen</t>
        </is>
      </c>
      <c r="T109" s="2" t="inlineStr">
        <is>
          <t>στρατιωτικές ικανότητες</t>
        </is>
      </c>
      <c r="U109" s="2" t="inlineStr">
        <is>
          <t>3</t>
        </is>
      </c>
      <c r="V109" s="2" t="inlineStr">
        <is>
          <t/>
        </is>
      </c>
      <c r="W109" t="inlineStr">
        <is>
          <t/>
        </is>
      </c>
      <c r="X109" s="2" t="inlineStr">
        <is>
          <t>military power|
military capacity|
fighting power</t>
        </is>
      </c>
      <c r="Y109" s="2" t="inlineStr">
        <is>
          <t>1|
3|
1</t>
        </is>
      </c>
      <c r="Z109" s="2" t="inlineStr">
        <is>
          <t xml:space="preserve">|
|
</t>
        </is>
      </c>
      <c r="AA109" t="inlineStr">
        <is>
          <t>full range of factors needed to intervene militarily,
including both &lt;a href="https://iate.europa.eu/entry/result/915819" target="_blank"&gt;capabilities&lt;/a&gt; and the financial means, legal basis, bodies
and training/preparedness needed to develop and use those capabilities</t>
        </is>
      </c>
      <c r="AB109" s="2" t="inlineStr">
        <is>
          <t>capacidad militar</t>
        </is>
      </c>
      <c r="AC109" s="2" t="inlineStr">
        <is>
          <t>3</t>
        </is>
      </c>
      <c r="AD109" s="2" t="inlineStr">
        <is>
          <t/>
        </is>
      </c>
      <c r="AE109" t="inlineStr">
        <is>
          <t>Conjunto de factores necesarios para una intervención militar, que no solo incluyen las &lt;a href="https://iate.europa.eu/entry/result/915819/es" target="_blank"&gt;capacidades militares&lt;/a&gt; (&lt;i&gt;capabilities&lt;/i&gt;), entendidas como medios tangibles (efectivos, equipo militar, etc.), sino también otros factores como los recursos económicos, el fundamento jurídico y la preparación o los conocimientos para utilizar dichos medios.</t>
        </is>
      </c>
      <c r="AF109" s="2" t="inlineStr">
        <is>
          <t>sõjaline võimsus</t>
        </is>
      </c>
      <c r="AG109" s="2" t="inlineStr">
        <is>
          <t>3</t>
        </is>
      </c>
      <c r="AH109" s="2" t="inlineStr">
        <is>
          <t/>
        </is>
      </c>
      <c r="AI109" t="inlineStr">
        <is>
          <t>sõjaliste operatsioonide läbiviimiseks olemasolevate ressursside kvantiteet ja kvaliteet</t>
        </is>
      </c>
      <c r="AJ109" s="2" t="inlineStr">
        <is>
          <t>sotilaallinen valmius</t>
        </is>
      </c>
      <c r="AK109" s="2" t="inlineStr">
        <is>
          <t>2</t>
        </is>
      </c>
      <c r="AL109" s="2" t="inlineStr">
        <is>
          <t/>
        </is>
      </c>
      <c r="AM109" t="inlineStr">
        <is>
          <t>kaikki tekijät, jotka tarvitaan sotilaalliseen väliintuloon, mukaan lukien sekä voimavarat että taloudelliset keinot, oikeusperusta, elimet ja koulutus/varautuminen, joita tarvitaan kyseisten voimavarojen kehittämiseksi ja käyttämiseksi</t>
        </is>
      </c>
      <c r="AN109" s="2" t="inlineStr">
        <is>
          <t>capacité militaire</t>
        </is>
      </c>
      <c r="AO109" s="2" t="inlineStr">
        <is>
          <t>3</t>
        </is>
      </c>
      <c r="AP109" s="2" t="inlineStr">
        <is>
          <t/>
        </is>
      </c>
      <c r="AQ109" t="inlineStr">
        <is>
          <t>ensemble des facteurs et du potentiel militaire nécessaires pour intervenir, évalués sur le plan quantitatif et qualitatif</t>
        </is>
      </c>
      <c r="AR109" s="2" t="inlineStr">
        <is>
          <t>acmhainneacht mhíleata</t>
        </is>
      </c>
      <c r="AS109" s="2" t="inlineStr">
        <is>
          <t>3</t>
        </is>
      </c>
      <c r="AT109" s="2" t="inlineStr">
        <is>
          <t/>
        </is>
      </c>
      <c r="AU109" t="inlineStr">
        <is>
          <t/>
        </is>
      </c>
      <c r="AV109" t="inlineStr">
        <is>
          <t/>
        </is>
      </c>
      <c r="AW109" t="inlineStr">
        <is>
          <t/>
        </is>
      </c>
      <c r="AX109" t="inlineStr">
        <is>
          <t/>
        </is>
      </c>
      <c r="AY109" t="inlineStr">
        <is>
          <t/>
        </is>
      </c>
      <c r="AZ109" s="2" t="inlineStr">
        <is>
          <t>katonai kapacitás</t>
        </is>
      </c>
      <c r="BA109" s="2" t="inlineStr">
        <is>
          <t>3</t>
        </is>
      </c>
      <c r="BB109" s="2" t="inlineStr">
        <is>
          <t/>
        </is>
      </c>
      <c r="BC109" t="inlineStr">
        <is>
          <t>a katonai intervencióhoz szükséges tényezők
teljes köre, beleértve mind a &lt;a href="https://iate.europa.eu/entry/result/915819/hu" target="_blank"&gt;katonai képességeket&lt;/a&gt;, mind az ezen képességek kifejlesztéséhez
és használatához szükséges pénzügyi eszközöket, jogalapot, szerveket és kiképzést/felkészültséget</t>
        </is>
      </c>
      <c r="BD109" t="inlineStr">
        <is>
          <t/>
        </is>
      </c>
      <c r="BE109" t="inlineStr">
        <is>
          <t/>
        </is>
      </c>
      <c r="BF109" t="inlineStr">
        <is>
          <t/>
        </is>
      </c>
      <c r="BG109" t="inlineStr">
        <is>
          <t/>
        </is>
      </c>
      <c r="BH109" s="2" t="inlineStr">
        <is>
          <t>kariniai pajėgumai</t>
        </is>
      </c>
      <c r="BI109" s="2" t="inlineStr">
        <is>
          <t>3</t>
        </is>
      </c>
      <c r="BJ109" s="2" t="inlineStr">
        <is>
          <t/>
        </is>
      </c>
      <c r="BK109" t="inlineStr">
        <is>
          <t>įvairūs veiksniai, kurių reikia karinei intervencijai, apimantys tiek įvairius pajėgumus, tiek finansines priemones, teisinį pagrindą ir mokymus / pasirengimą, būtinus tiems pajėgumams plėtoti</t>
        </is>
      </c>
      <c r="BL109" t="inlineStr">
        <is>
          <t/>
        </is>
      </c>
      <c r="BM109" t="inlineStr">
        <is>
          <t/>
        </is>
      </c>
      <c r="BN109" t="inlineStr">
        <is>
          <t/>
        </is>
      </c>
      <c r="BO109" t="inlineStr">
        <is>
          <t/>
        </is>
      </c>
      <c r="BP109" s="2" t="inlineStr">
        <is>
          <t>kapaċità militari</t>
        </is>
      </c>
      <c r="BQ109" s="2" t="inlineStr">
        <is>
          <t>3</t>
        </is>
      </c>
      <c r="BR109" s="2" t="inlineStr">
        <is>
          <t/>
        </is>
      </c>
      <c r="BS109" t="inlineStr">
        <is>
          <t>firxa sħiħa ta’ fatturi meħtieġa għal intervent militari, inkluż il-&lt;a href="https://iate.europa.eu/entry/result/915819" target="_blank"&gt;mezzi militari&lt;/a&gt;, il-mezzi finanzjarji, il-bażi legali, il-korpi u t-taħriġ/preparazzjoni meħtieġa għall-iżvilupp u l-użu ta’ dawk il-mezzi</t>
        </is>
      </c>
      <c r="BT109" s="2" t="inlineStr">
        <is>
          <t>militaire capaciteit</t>
        </is>
      </c>
      <c r="BU109" s="2" t="inlineStr">
        <is>
          <t>3</t>
        </is>
      </c>
      <c r="BV109" s="2" t="inlineStr">
        <is>
          <t/>
        </is>
      </c>
      <c r="BW109" t="inlineStr">
        <is>
          <t/>
        </is>
      </c>
      <c r="BX109" s="2" t="inlineStr">
        <is>
          <t>potencjał wojskowy</t>
        </is>
      </c>
      <c r="BY109" s="2" t="inlineStr">
        <is>
          <t>2</t>
        </is>
      </c>
      <c r="BZ109" s="2" t="inlineStr">
        <is>
          <t/>
        </is>
      </c>
      <c r="CA109" t="inlineStr">
        <is>
          <t/>
        </is>
      </c>
      <c r="CB109" s="2" t="inlineStr">
        <is>
          <t>capacidade militar</t>
        </is>
      </c>
      <c r="CC109" s="2" t="inlineStr">
        <is>
          <t>3</t>
        </is>
      </c>
      <c r="CD109" s="2" t="inlineStr">
        <is>
          <t/>
        </is>
      </c>
      <c r="CE109" t="inlineStr">
        <is>
          <t>Conjunto dos fatores necessários para uma intervenção militar, que inclui não só as &lt;a href="https://iate.europa.eu/entry/result/915819" target="_blank"&gt;capacidades militares&lt;/a&gt; mas também outros elementos como os meios financeiros, a base jurídica, a estrutura organizativa e a preparação ou os conhecimentos necessários para desenvolver e utilizar essas capacidades.</t>
        </is>
      </c>
      <c r="CF109" s="2" t="inlineStr">
        <is>
          <t>capacitate militară</t>
        </is>
      </c>
      <c r="CG109" s="2" t="inlineStr">
        <is>
          <t>3</t>
        </is>
      </c>
      <c r="CH109" s="2" t="inlineStr">
        <is>
          <t/>
        </is>
      </c>
      <c r="CI109" t="inlineStr">
        <is>
          <t>întreaga gamă de
factori necesari pentru o intervenție militară, incluzând atât &lt;a href="https://iate.europa.eu/entry/result/915819/ro" target="_blank"&gt;capabilități&lt;/a&gt;,
cât și mijloacele financiare, temeiurile legale, organismele și instruirea/nivelul
de pregătire necesar(ă) pentru a dezvolta și a utiliza respectivele capabilități</t>
        </is>
      </c>
      <c r="CJ109" s="2" t="inlineStr">
        <is>
          <t>vojenská kapacita</t>
        </is>
      </c>
      <c r="CK109" s="2" t="inlineStr">
        <is>
          <t>3</t>
        </is>
      </c>
      <c r="CL109" s="2" t="inlineStr">
        <is>
          <t/>
        </is>
      </c>
      <c r="CM109" t="inlineStr">
        <is>
          <t>široká škála faktorov nevyhnutných na vojenský zásah zahŕňajúca tak &lt;a href="https://iate.europa.eu/entry/result/915819/sk" target="_blank"&gt;vojenské spôsobilosti,&lt;/a&gt; ako aj finančné prostriedky, právny základ, orgány a prípravu/pripravenosť potrebné na rozvíjanie a využívanie uvedených spôsobilostí</t>
        </is>
      </c>
      <c r="CN109" s="2" t="inlineStr">
        <is>
          <t>vojaška sposobnost</t>
        </is>
      </c>
      <c r="CO109" s="2" t="inlineStr">
        <is>
          <t>3</t>
        </is>
      </c>
      <c r="CP109" s="2" t="inlineStr">
        <is>
          <t/>
        </is>
      </c>
      <c r="CQ109" t="inlineStr">
        <is>
          <t/>
        </is>
      </c>
      <c r="CR109" t="inlineStr">
        <is>
          <t/>
        </is>
      </c>
      <c r="CS109" t="inlineStr">
        <is>
          <t/>
        </is>
      </c>
      <c r="CT109" t="inlineStr">
        <is>
          <t/>
        </is>
      </c>
      <c r="CU109" t="inlineStr">
        <is>
          <t/>
        </is>
      </c>
    </row>
    <row r="110">
      <c r="A110" s="1" t="str">
        <f>HYPERLINK("https://iate.europa.eu/entry/result/3627384/all", "3627384")</f>
        <v>3627384</v>
      </c>
      <c r="B110" t="inlineStr">
        <is>
          <t>INTERNATIONAL RELATIONS</t>
        </is>
      </c>
      <c r="C110" t="inlineStr">
        <is>
          <t>INTERNATIONAL RELATIONS|defence</t>
        </is>
      </c>
      <c r="D110" s="2" t="inlineStr">
        <is>
          <t>капацитет в областта на отбраната</t>
        </is>
      </c>
      <c r="E110" s="2" t="inlineStr">
        <is>
          <t>3</t>
        </is>
      </c>
      <c r="F110" s="2" t="inlineStr">
        <is>
          <t/>
        </is>
      </c>
      <c r="G110" t="inlineStr">
        <is>
          <t>съвкупността от фактори, неоходими за осигуряване на отбраната на дадена държава или съюз, която включва както способностите, така и финансовите средства, правната основа, съответните органи и обучение/подготвеност, които са нужни за развитието и използването на тези способности</t>
        </is>
      </c>
      <c r="H110" s="2" t="inlineStr">
        <is>
          <t>obranná kapacita</t>
        </is>
      </c>
      <c r="I110" s="2" t="inlineStr">
        <is>
          <t>3</t>
        </is>
      </c>
      <c r="J110" s="2" t="inlineStr">
        <is>
          <t/>
        </is>
      </c>
      <c r="K110" t="inlineStr">
        <is>
          <t/>
        </is>
      </c>
      <c r="L110" s="2" t="inlineStr">
        <is>
          <t>forsvarskapacitet</t>
        </is>
      </c>
      <c r="M110" s="2" t="inlineStr">
        <is>
          <t>3</t>
        </is>
      </c>
      <c r="N110" s="2" t="inlineStr">
        <is>
          <t/>
        </is>
      </c>
      <c r="O110" t="inlineStr">
        <is>
          <t>hele spektret af faktorer, der er nødvendige for at sikre et lands eller en alliances forsvar, herunder både kapaciteter og finansielle midler, retsgrundlag, organer og uddannelse/beredskab, der er nødvendige for at udvikle og bruge disse kapaciteter</t>
        </is>
      </c>
      <c r="P110" s="2" t="inlineStr">
        <is>
          <t>Verteidigungskapazität</t>
        </is>
      </c>
      <c r="Q110" s="2" t="inlineStr">
        <is>
          <t>3</t>
        </is>
      </c>
      <c r="R110" s="2" t="inlineStr">
        <is>
          <t/>
        </is>
      </c>
      <c r="S110" t="inlineStr">
        <is>
          <t>Reihe von Faktoren, die für die Sicherstellung der Verteidigung eines Landes oder einer Allianz erforderlich sind und sowohl die Fähigkeiten als auch die für die Entwicklung und den Einsatz dieser Fähigkeiten notwendigen finanziellen Mittel, Rechtsgrundlage, Einrichtungen und Ausbildung/Reaktionsfähigkeit umfassen</t>
        </is>
      </c>
      <c r="T110" s="2" t="inlineStr">
        <is>
          <t>αμυντική ικανότητα</t>
        </is>
      </c>
      <c r="U110" s="2" t="inlineStr">
        <is>
          <t>3</t>
        </is>
      </c>
      <c r="V110" s="2" t="inlineStr">
        <is>
          <t/>
        </is>
      </c>
      <c r="W110" t="inlineStr">
        <is>
          <t/>
        </is>
      </c>
      <c r="X110" s="2" t="inlineStr">
        <is>
          <t>defence capacity</t>
        </is>
      </c>
      <c r="Y110" s="2" t="inlineStr">
        <is>
          <t>3</t>
        </is>
      </c>
      <c r="Z110" s="2" t="inlineStr">
        <is>
          <t/>
        </is>
      </c>
      <c r="AA110" t="inlineStr">
        <is>
          <t>full range of factors needed to assure a country's or alliance's defence, including both capabilities and the financial means, legal basis, bodies and training/preparedness needed to develop and use those capabilities</t>
        </is>
      </c>
      <c r="AB110" s="2" t="inlineStr">
        <is>
          <t>capacidad de defensa</t>
        </is>
      </c>
      <c r="AC110" s="2" t="inlineStr">
        <is>
          <t>3</t>
        </is>
      </c>
      <c r="AD110" s="2" t="inlineStr">
        <is>
          <t/>
        </is>
      </c>
      <c r="AE110" t="inlineStr">
        <is>
          <t>Conjunto de factores necesarios para garantizar la defensa de un país u organización, que abarca los instrumentos para la acción (efectivos, equipo militar y &lt;a href="https://iate.europa.eu/entry/result/2203993/es" target="_blank"&gt;elementos de apoyo estratégicos&lt;/a&gt;), los recursos económicos, el fundamento jurídico, los procedimientos y órganos decisorios y la preparación y los conocimientos necesarios para el uso de dichos instrumentos.</t>
        </is>
      </c>
      <c r="AF110" s="2" t="inlineStr">
        <is>
          <t>kaitsealane suutlikkus</t>
        </is>
      </c>
      <c r="AG110" s="2" t="inlineStr">
        <is>
          <t>2</t>
        </is>
      </c>
      <c r="AH110" s="2" t="inlineStr">
        <is>
          <t/>
        </is>
      </c>
      <c r="AI110" t="inlineStr">
        <is>
          <t>kõik riigi või alliansi kaitse tagamiseks vajalikud tegurid, sealhulgas nii võimed kui ka rahalised vahendid, õiguslik alus, organid ja väljaõpe/valmisolek, mida on vaja kõnealuste võimete arendamiseks ja kasutamiseks</t>
        </is>
      </c>
      <c r="AJ110" s="2" t="inlineStr">
        <is>
          <t>puolustusvalmius</t>
        </is>
      </c>
      <c r="AK110" s="2" t="inlineStr">
        <is>
          <t>3</t>
        </is>
      </c>
      <c r="AL110" s="2" t="inlineStr">
        <is>
          <t/>
        </is>
      </c>
      <c r="AM110" t="inlineStr">
        <is>
          <t>kaikki tekijät, jotka tarvitaan varmistamaan maan tai liittoutuman puolustus, mukaan lukien sekä voimavarat että taloudelliset keinot, oikeusperusta, elimet ja koulutus/varautuminen, joita tarvitaan kyseisten voimavarojen kehittämiseksi ja käyttämiseksi</t>
        </is>
      </c>
      <c r="AN110" s="2" t="inlineStr">
        <is>
          <t>capacité de défense</t>
        </is>
      </c>
      <c r="AO110" s="2" t="inlineStr">
        <is>
          <t>3</t>
        </is>
      </c>
      <c r="AP110" s="2" t="inlineStr">
        <is>
          <t/>
        </is>
      </c>
      <c r="AQ110" t="inlineStr">
        <is>
          <t>aptitude d'un pays à assurer sa défense, considérée sous l'angle de l'ensemble des facteurs permettant de concourir à cet objectif, à savoir non seulement les moyens militaires et de défense mais aussi les éléments relevant d'autres domaines tels que le domaine cyber et l'ensemble des moyens financiers, la base juridique, les instances de réflexion, de préparation, de formation et de prise de décision</t>
        </is>
      </c>
      <c r="AR110" s="2" t="inlineStr">
        <is>
          <t>acmhainneacht chosanta</t>
        </is>
      </c>
      <c r="AS110" s="2" t="inlineStr">
        <is>
          <t>3</t>
        </is>
      </c>
      <c r="AT110" s="2" t="inlineStr">
        <is>
          <t/>
        </is>
      </c>
      <c r="AU110" t="inlineStr">
        <is>
          <t/>
        </is>
      </c>
      <c r="AV110" t="inlineStr">
        <is>
          <t/>
        </is>
      </c>
      <c r="AW110" t="inlineStr">
        <is>
          <t/>
        </is>
      </c>
      <c r="AX110" t="inlineStr">
        <is>
          <t/>
        </is>
      </c>
      <c r="AY110" t="inlineStr">
        <is>
          <t/>
        </is>
      </c>
      <c r="AZ110" s="2" t="inlineStr">
        <is>
          <t>védelmi kapacitás</t>
        </is>
      </c>
      <c r="BA110" s="2" t="inlineStr">
        <is>
          <t>3</t>
        </is>
      </c>
      <c r="BB110" s="2" t="inlineStr">
        <is>
          <t/>
        </is>
      </c>
      <c r="BC110" t="inlineStr">
        <is>
          <t>valamely ország vagy szövetség védelméhez szükséges tényezők összessége,
amely magában foglalja a védelmi képességet és a pénzügyi, valamint jogi
eszközöket, továbbá az említett képesség fejlesztése szempontjából fontos
szerveket, képzést és felkészültséget</t>
        </is>
      </c>
      <c r="BD110" s="2" t="inlineStr">
        <is>
          <t>capacità di difesa</t>
        </is>
      </c>
      <c r="BE110" s="2" t="inlineStr">
        <is>
          <t>3</t>
        </is>
      </c>
      <c r="BF110" s="2" t="inlineStr">
        <is>
          <t/>
        </is>
      </c>
      <c r="BG110" t="inlineStr">
        <is>
          <t>insieme di fattori necessari ad assicurare la difesa di un paese o di un'alleanza, comprese non solo le capacità e le risorse finanziarie, ma anche le basi giuridiche, le attività di preparazione e addestramento</t>
        </is>
      </c>
      <c r="BH110" s="2" t="inlineStr">
        <is>
          <t>gynybos pajėgumai</t>
        </is>
      </c>
      <c r="BI110" s="2" t="inlineStr">
        <is>
          <t>3</t>
        </is>
      </c>
      <c r="BJ110" s="2" t="inlineStr">
        <is>
          <t/>
        </is>
      </c>
      <c r="BK110" t="inlineStr">
        <is>
          <t>plataus spektro priemonių, kuriomis siekiama užtikrinti šalies arba aljanso gynybą, visuma, įskaitant įvairius pajėgumus, finansines priemones, teisinę bazę, įstaigas ir mokymo / parengties veiksmus</t>
        </is>
      </c>
      <c r="BL110" t="inlineStr">
        <is>
          <t/>
        </is>
      </c>
      <c r="BM110" t="inlineStr">
        <is>
          <t/>
        </is>
      </c>
      <c r="BN110" t="inlineStr">
        <is>
          <t/>
        </is>
      </c>
      <c r="BO110" t="inlineStr">
        <is>
          <t/>
        </is>
      </c>
      <c r="BP110" s="2" t="inlineStr">
        <is>
          <t>kapaċità ta' difiża</t>
        </is>
      </c>
      <c r="BQ110" s="2" t="inlineStr">
        <is>
          <t>3</t>
        </is>
      </c>
      <c r="BR110" s="2" t="inlineStr">
        <is>
          <t/>
        </is>
      </c>
      <c r="BS110" t="inlineStr">
        <is>
          <t>il-firxa sħiħa ta' fatturi meħtieġa biex tiġi żgurata d-difiża ta' pajjiż jew alleanza, li tinkludi kemm il-mezzi militari u ta' difiża kif ukoll il-mezzi finanzjarji, il-korpi u t-taħriġ/tħejjija meħtieġa biex jiġu żviluppati u jintużaw dawk il-mezzi militari u ta' difiża</t>
        </is>
      </c>
      <c r="BT110" s="2" t="inlineStr">
        <is>
          <t>defensiecapaciteit</t>
        </is>
      </c>
      <c r="BU110" s="2" t="inlineStr">
        <is>
          <t>3</t>
        </is>
      </c>
      <c r="BV110" s="2" t="inlineStr">
        <is>
          <t/>
        </is>
      </c>
      <c r="BW110" t="inlineStr">
        <is>
          <t/>
        </is>
      </c>
      <c r="BX110" s="2" t="inlineStr">
        <is>
          <t>potencjał w zakresie obrony|
potencjał obronny</t>
        </is>
      </c>
      <c r="BY110" s="2" t="inlineStr">
        <is>
          <t>3|
3</t>
        </is>
      </c>
      <c r="BZ110" s="2" t="inlineStr">
        <is>
          <t xml:space="preserve">|
</t>
        </is>
      </c>
      <c r="CA110" t="inlineStr">
        <is>
          <t>szereg czynników koniecznych dla zapewnienia możliwości obrony danego kraju obejmujących m.in. siły zbrojne, przemysł obronny oraz służbę zagraniczną (dyplomacja) działającą na
rzecz bezpieczeństwa</t>
        </is>
      </c>
      <c r="CB110" t="inlineStr">
        <is>
          <t/>
        </is>
      </c>
      <c r="CC110" t="inlineStr">
        <is>
          <t/>
        </is>
      </c>
      <c r="CD110" t="inlineStr">
        <is>
          <t/>
        </is>
      </c>
      <c r="CE110" t="inlineStr">
        <is>
          <t/>
        </is>
      </c>
      <c r="CF110" s="2" t="inlineStr">
        <is>
          <t>capacitate de apărare</t>
        </is>
      </c>
      <c r="CG110" s="2" t="inlineStr">
        <is>
          <t>3</t>
        </is>
      </c>
      <c r="CH110" s="2" t="inlineStr">
        <is>
          <t/>
        </is>
      </c>
      <c r="CI110" t="inlineStr">
        <is>
          <t>gamă completă de
factori necesari pentru a asigura apărarea unei țări sau a unei alianțe,
incluzând atât capabilități, cât și mijloacele financiare, temeiurile
legale, organismele și instruirea/pregătirea necesare pentru a dezvolta și a
utiliza respectivele capabilități</t>
        </is>
      </c>
      <c r="CJ110" s="2" t="inlineStr">
        <is>
          <t>obranná kapacita</t>
        </is>
      </c>
      <c r="CK110" s="2" t="inlineStr">
        <is>
          <t>3</t>
        </is>
      </c>
      <c r="CL110" s="2" t="inlineStr">
        <is>
          <t/>
        </is>
      </c>
      <c r="CM110" t="inlineStr">
        <is>
          <t>schopnosť štátu zabezpečovať svoju obranu alebo obranu spojencov</t>
        </is>
      </c>
      <c r="CN110" s="2" t="inlineStr">
        <is>
          <t>obrambna sposobnost</t>
        </is>
      </c>
      <c r="CO110" s="2" t="inlineStr">
        <is>
          <t>3</t>
        </is>
      </c>
      <c r="CP110" s="2" t="inlineStr">
        <is>
          <t/>
        </is>
      </c>
      <c r="CQ110" t="inlineStr">
        <is>
          <t/>
        </is>
      </c>
      <c r="CR110" s="2" t="inlineStr">
        <is>
          <t>försvarskapacitet</t>
        </is>
      </c>
      <c r="CS110" s="2" t="inlineStr">
        <is>
          <t>3</t>
        </is>
      </c>
      <c r="CT110" s="2" t="inlineStr">
        <is>
          <t/>
        </is>
      </c>
      <c r="CU110" t="inlineStr">
        <is>
          <t/>
        </is>
      </c>
    </row>
    <row r="111">
      <c r="A111" s="1" t="str">
        <f>HYPERLINK("https://iate.europa.eu/entry/result/3627403/all", "3627403")</f>
        <v>3627403</v>
      </c>
      <c r="B111" t="inlineStr">
        <is>
          <t>INTERNATIONAL RELATIONS;POLITICS</t>
        </is>
      </c>
      <c r="C111" t="inlineStr">
        <is>
          <t>INTERNATIONAL RELATIONS|international balance;POLITICS|politics and public safety|public safety</t>
        </is>
      </c>
      <c r="D111" s="2" t="inlineStr">
        <is>
          <t>капацитет в областта на сигурността|
капацитет за сигурност</t>
        </is>
      </c>
      <c r="E111" s="2" t="inlineStr">
        <is>
          <t>3|
3</t>
        </is>
      </c>
      <c r="F111" s="2" t="inlineStr">
        <is>
          <t xml:space="preserve">|
</t>
        </is>
      </c>
      <c r="G111" t="inlineStr">
        <is>
          <t>капацитет за предотвратяване на заплахи в областта на сигурността и управление на тези дейности</t>
        </is>
      </c>
      <c r="H111" s="2" t="inlineStr">
        <is>
          <t>bezpečnostní kapacita</t>
        </is>
      </c>
      <c r="I111" s="2" t="inlineStr">
        <is>
          <t>3</t>
        </is>
      </c>
      <c r="J111" s="2" t="inlineStr">
        <is>
          <t/>
        </is>
      </c>
      <c r="K111" t="inlineStr">
        <is>
          <t/>
        </is>
      </c>
      <c r="L111" s="2" t="inlineStr">
        <is>
          <t>sikkerhedskapactiet</t>
        </is>
      </c>
      <c r="M111" s="2" t="inlineStr">
        <is>
          <t>3</t>
        </is>
      </c>
      <c r="N111" s="2" t="inlineStr">
        <is>
          <t/>
        </is>
      </c>
      <c r="O111" t="inlineStr">
        <is>
          <t>kapacitet til at forebygge og håndtere trusler mod sikkerheden</t>
        </is>
      </c>
      <c r="P111" s="2" t="inlineStr">
        <is>
          <t>Sicherheitskapazität</t>
        </is>
      </c>
      <c r="Q111" s="2" t="inlineStr">
        <is>
          <t>3</t>
        </is>
      </c>
      <c r="R111" s="2" t="inlineStr">
        <is>
          <t/>
        </is>
      </c>
      <c r="S111" t="inlineStr">
        <is>
          <t>Kapazität zur Abwehr und Bewältigung von Sicherheitsbedrohungen</t>
        </is>
      </c>
      <c r="T111" s="2" t="inlineStr">
        <is>
          <t>ικανότητα στον τομέα της ασφάλειας</t>
        </is>
      </c>
      <c r="U111" s="2" t="inlineStr">
        <is>
          <t>3</t>
        </is>
      </c>
      <c r="V111" s="2" t="inlineStr">
        <is>
          <t/>
        </is>
      </c>
      <c r="W111" t="inlineStr">
        <is>
          <t>ικανότητα πρόληψης και διαχείρισης απειλών για την ασφάλεια</t>
        </is>
      </c>
      <c r="X111" s="2" t="inlineStr">
        <is>
          <t>security capacity</t>
        </is>
      </c>
      <c r="Y111" s="2" t="inlineStr">
        <is>
          <t>3</t>
        </is>
      </c>
      <c r="Z111" s="2" t="inlineStr">
        <is>
          <t/>
        </is>
      </c>
      <c r="AA111" t="inlineStr">
        <is>
          <t>capacity to prevent and manage threats to security</t>
        </is>
      </c>
      <c r="AB111" s="2" t="inlineStr">
        <is>
          <t>capacidad de seguridad|
capacidades de seguridad</t>
        </is>
      </c>
      <c r="AC111" s="2" t="inlineStr">
        <is>
          <t>3|
3</t>
        </is>
      </c>
      <c r="AD111" s="2" t="inlineStr">
        <is>
          <t xml:space="preserve">|
</t>
        </is>
      </c>
      <c r="AE111" t="inlineStr">
        <is>
          <t>Capacidad de prevenir y atajar las amenazas para la seguridad.</t>
        </is>
      </c>
      <c r="AF111" s="2" t="inlineStr">
        <is>
          <t>julgeolekualane suutlikkus</t>
        </is>
      </c>
      <c r="AG111" s="2" t="inlineStr">
        <is>
          <t>2</t>
        </is>
      </c>
      <c r="AH111" s="2" t="inlineStr">
        <is>
          <t/>
        </is>
      </c>
      <c r="AI111" t="inlineStr">
        <is>
          <t>suutlikkus julgeolekuohte ennetada ja hallata</t>
        </is>
      </c>
      <c r="AJ111" s="2" t="inlineStr">
        <is>
          <t>turvallisuusvalmius</t>
        </is>
      </c>
      <c r="AK111" s="2" t="inlineStr">
        <is>
          <t>3</t>
        </is>
      </c>
      <c r="AL111" s="2" t="inlineStr">
        <is>
          <t/>
        </is>
      </c>
      <c r="AM111" t="inlineStr">
        <is>
          <t>valmius estää ja hallita turvallisuusuhkia</t>
        </is>
      </c>
      <c r="AN111" s="2" t="inlineStr">
        <is>
          <t>capacités de sécurité</t>
        </is>
      </c>
      <c r="AO111" s="2" t="inlineStr">
        <is>
          <t>3</t>
        </is>
      </c>
      <c r="AP111" s="2" t="inlineStr">
        <is>
          <t/>
        </is>
      </c>
      <c r="AQ111" t="inlineStr">
        <is>
          <t/>
        </is>
      </c>
      <c r="AR111" s="2" t="inlineStr">
        <is>
          <t>acmhainneacht slándála</t>
        </is>
      </c>
      <c r="AS111" s="2" t="inlineStr">
        <is>
          <t>3</t>
        </is>
      </c>
      <c r="AT111" s="2" t="inlineStr">
        <is>
          <t/>
        </is>
      </c>
      <c r="AU111" t="inlineStr">
        <is>
          <t/>
        </is>
      </c>
      <c r="AV111" t="inlineStr">
        <is>
          <t/>
        </is>
      </c>
      <c r="AW111" t="inlineStr">
        <is>
          <t/>
        </is>
      </c>
      <c r="AX111" t="inlineStr">
        <is>
          <t/>
        </is>
      </c>
      <c r="AY111" t="inlineStr">
        <is>
          <t/>
        </is>
      </c>
      <c r="AZ111" s="2" t="inlineStr">
        <is>
          <t>biztonsági kapacitás</t>
        </is>
      </c>
      <c r="BA111" s="2" t="inlineStr">
        <is>
          <t>3</t>
        </is>
      </c>
      <c r="BB111" s="2" t="inlineStr">
        <is>
          <t/>
        </is>
      </c>
      <c r="BC111" t="inlineStr">
        <is>
          <t>a biztonsági fenyegetések
megelőzésére és kezelésére irányuló kapacitás</t>
        </is>
      </c>
      <c r="BD111" s="2" t="inlineStr">
        <is>
          <t>capacità di sicurezza</t>
        </is>
      </c>
      <c r="BE111" s="2" t="inlineStr">
        <is>
          <t>3</t>
        </is>
      </c>
      <c r="BF111" s="2" t="inlineStr">
        <is>
          <t/>
        </is>
      </c>
      <c r="BG111" t="inlineStr">
        <is>
          <t>capacità di prevenire e gestire le minacce alla sicurezza</t>
        </is>
      </c>
      <c r="BH111" s="2" t="inlineStr">
        <is>
          <t>saugumo pajėgumai</t>
        </is>
      </c>
      <c r="BI111" s="2" t="inlineStr">
        <is>
          <t>3</t>
        </is>
      </c>
      <c r="BJ111" s="2" t="inlineStr">
        <is>
          <t/>
        </is>
      </c>
      <c r="BK111" t="inlineStr">
        <is>
          <t>gebėjimas užkirsti kelią saugumui kylančioms grėsmėms ir jas valdyti</t>
        </is>
      </c>
      <c r="BL111" t="inlineStr">
        <is>
          <t/>
        </is>
      </c>
      <c r="BM111" t="inlineStr">
        <is>
          <t/>
        </is>
      </c>
      <c r="BN111" t="inlineStr">
        <is>
          <t/>
        </is>
      </c>
      <c r="BO111" t="inlineStr">
        <is>
          <t/>
        </is>
      </c>
      <c r="BP111" s="2" t="inlineStr">
        <is>
          <t>kapaċità ta' sigurtà</t>
        </is>
      </c>
      <c r="BQ111" s="2" t="inlineStr">
        <is>
          <t>3</t>
        </is>
      </c>
      <c r="BR111" s="2" t="inlineStr">
        <is>
          <t/>
        </is>
      </c>
      <c r="BS111" t="inlineStr">
        <is>
          <t>il-kapaċità ta' prevenzjoni u ta' ġestjoni ta' theddidiet għas-sigurtà</t>
        </is>
      </c>
      <c r="BT111" s="2" t="inlineStr">
        <is>
          <t>veiligheidscapaciteit</t>
        </is>
      </c>
      <c r="BU111" s="2" t="inlineStr">
        <is>
          <t>3</t>
        </is>
      </c>
      <c r="BV111" s="2" t="inlineStr">
        <is>
          <t/>
        </is>
      </c>
      <c r="BW111" t="inlineStr">
        <is>
          <t/>
        </is>
      </c>
      <c r="BX111" s="2" t="inlineStr">
        <is>
          <t>zdolności w zakresie bezpieczeństwa</t>
        </is>
      </c>
      <c r="BY111" s="2" t="inlineStr">
        <is>
          <t>3</t>
        </is>
      </c>
      <c r="BZ111" s="2" t="inlineStr">
        <is>
          <t/>
        </is>
      </c>
      <c r="CA111" t="inlineStr">
        <is>
          <t/>
        </is>
      </c>
      <c r="CB111" t="inlineStr">
        <is>
          <t/>
        </is>
      </c>
      <c r="CC111" t="inlineStr">
        <is>
          <t/>
        </is>
      </c>
      <c r="CD111" t="inlineStr">
        <is>
          <t/>
        </is>
      </c>
      <c r="CE111" t="inlineStr">
        <is>
          <t/>
        </is>
      </c>
      <c r="CF111" s="2" t="inlineStr">
        <is>
          <t>capacitate de securitate</t>
        </is>
      </c>
      <c r="CG111" s="2" t="inlineStr">
        <is>
          <t>3</t>
        </is>
      </c>
      <c r="CH111" s="2" t="inlineStr">
        <is>
          <t/>
        </is>
      </c>
      <c r="CI111" t="inlineStr">
        <is>
          <t>capacitatea de a preveni și de a gestiona amenințările la adresa securității</t>
        </is>
      </c>
      <c r="CJ111" s="2" t="inlineStr">
        <is>
          <t>bezpečnostná kapacita</t>
        </is>
      </c>
      <c r="CK111" s="2" t="inlineStr">
        <is>
          <t>3</t>
        </is>
      </c>
      <c r="CL111" s="2" t="inlineStr">
        <is>
          <t/>
        </is>
      </c>
      <c r="CM111" t="inlineStr">
        <is>
          <t>schopnosť predchádzať krízam v oblasti bezpečnosti a riadiť ich</t>
        </is>
      </c>
      <c r="CN111" s="2" t="inlineStr">
        <is>
          <t>varnostna sposobnost</t>
        </is>
      </c>
      <c r="CO111" s="2" t="inlineStr">
        <is>
          <t>3</t>
        </is>
      </c>
      <c r="CP111" s="2" t="inlineStr">
        <is>
          <t/>
        </is>
      </c>
      <c r="CQ111" t="inlineStr">
        <is>
          <t/>
        </is>
      </c>
      <c r="CR111" s="2" t="inlineStr">
        <is>
          <t>säkerhetskapacitet</t>
        </is>
      </c>
      <c r="CS111" s="2" t="inlineStr">
        <is>
          <t>3</t>
        </is>
      </c>
      <c r="CT111" s="2" t="inlineStr">
        <is>
          <t/>
        </is>
      </c>
      <c r="CU111" t="inlineStr">
        <is>
          <t/>
        </is>
      </c>
    </row>
    <row r="112">
      <c r="A112" s="1" t="str">
        <f>HYPERLINK("https://iate.europa.eu/entry/result/813946/all", "813946")</f>
        <v>813946</v>
      </c>
      <c r="B112" t="inlineStr">
        <is>
          <t>BUSINESS AND COMPETITION</t>
        </is>
      </c>
      <c r="C112" t="inlineStr">
        <is>
          <t>BUSINESS AND COMPETITION|business organisation;BUSINESS AND COMPETITION|accounting</t>
        </is>
      </c>
      <c r="D112" s="2" t="inlineStr">
        <is>
          <t>задължителен одитор|
регистриран одитор</t>
        </is>
      </c>
      <c r="E112" s="2" t="inlineStr">
        <is>
          <t>2|
3</t>
        </is>
      </c>
      <c r="F112" s="2" t="inlineStr">
        <is>
          <t>|
preferred</t>
        </is>
      </c>
      <c r="G112" t="inlineStr">
        <is>
          <t>физическо лице, придобило право да подписва одиторски доклади с мнение върху финансови отчети; или негово предприятие или специализирано одиторско предприятие, вписано в регистъра на регистрираните одитори към Института на дипломираните експерт-счетоводители</t>
        </is>
      </c>
      <c r="H112" s="2" t="inlineStr">
        <is>
          <t>statutární auditor</t>
        </is>
      </c>
      <c r="I112" s="2" t="inlineStr">
        <is>
          <t>3</t>
        </is>
      </c>
      <c r="J112" s="2" t="inlineStr">
        <is>
          <t/>
        </is>
      </c>
      <c r="K112" t="inlineStr">
        <is>
          <t>fyzická osoba, kterou příslušné orgány členského státu schválí k provádění povinných auditů</t>
        </is>
      </c>
      <c r="L112" s="2" t="inlineStr">
        <is>
          <t>revisor</t>
        </is>
      </c>
      <c r="M112" s="2" t="inlineStr">
        <is>
          <t>3</t>
        </is>
      </c>
      <c r="N112" s="2" t="inlineStr">
        <is>
          <t/>
        </is>
      </c>
      <c r="O112" t="inlineStr">
        <is>
          <t>"Revisor: En godkendt person som defineret i art. 2, stk. 1, i ottende selskabsretlige direktiv (=revisor), der som enten en fysisk eller juridisk person udpeges til at foretage en lovpligtig revision i henhold til national lovgivning, og i hvis navn revisionsberetningen derfor underskrives."</t>
        </is>
      </c>
      <c r="P112" s="2" t="inlineStr">
        <is>
          <t>gesetzlich zugelassener Abschlussprüfer|
gesetzlicher Abschlussprüfer|
Abschlussprüfer</t>
        </is>
      </c>
      <c r="Q112" s="2" t="inlineStr">
        <is>
          <t>3|
3|
3</t>
        </is>
      </c>
      <c r="R112" s="2" t="inlineStr">
        <is>
          <t xml:space="preserve">|
|
</t>
        </is>
      </c>
      <c r="S112" t="inlineStr">
        <is>
          <t>nach Maßgabe gesetzlicher Vorschriften für bestimmte Unternehmen bestellter sachverständiger Abschlussprüfer</t>
        </is>
      </c>
      <c r="T112" s="2" t="inlineStr">
        <is>
          <t>νόμιμος ελεγκτής</t>
        </is>
      </c>
      <c r="U112" s="2" t="inlineStr">
        <is>
          <t>3</t>
        </is>
      </c>
      <c r="V112" s="2" t="inlineStr">
        <is>
          <t/>
        </is>
      </c>
      <c r="W112" t="inlineStr">
        <is>
          <t/>
        </is>
      </c>
      <c r="X112" s="2" t="inlineStr">
        <is>
          <t>statutory auditor|
registered auditor|
official auditor</t>
        </is>
      </c>
      <c r="Y112" s="2" t="inlineStr">
        <is>
          <t>3|
3|
3</t>
        </is>
      </c>
      <c r="Z112" s="2" t="inlineStr">
        <is>
          <t xml:space="preserve">|
|
</t>
        </is>
      </c>
      <c r="AA112" t="inlineStr">
        <is>
          <t>approved person within the meaning of Article 2(1) of the 8th Company Law Directive (= statutory auditor) who, either being a natural or a legal person, is appointed for a certain Statutory Audit engagement under national law and in whose name the audit report is consequently signed</t>
        </is>
      </c>
      <c r="AB112" s="2" t="inlineStr">
        <is>
          <t>auditor legal|
auditor de cuentas</t>
        </is>
      </c>
      <c r="AC112" s="2" t="inlineStr">
        <is>
          <t>3|
3</t>
        </is>
      </c>
      <c r="AD112" s="2" t="inlineStr">
        <is>
          <t xml:space="preserve">|
</t>
        </is>
      </c>
      <c r="AE112" t="inlineStr">
        <is>
          <t>Persona física autorizada para realizar auditorías de cuentas por las autoridades competentes de un Estado miembro de la Unión Europea o de un tercer país.</t>
        </is>
      </c>
      <c r="AF112" s="2" t="inlineStr">
        <is>
          <t>vannutatud audiitor</t>
        </is>
      </c>
      <c r="AG112" s="2" t="inlineStr">
        <is>
          <t>3</t>
        </is>
      </c>
      <c r="AH112" s="2" t="inlineStr">
        <is>
          <t/>
        </is>
      </c>
      <c r="AI112" t="inlineStr">
        <is>
          <t>vandeaudiitori kutseeksami läbinud isik, kes lisaks auditeerimisreeglistiku tundmisele peab näitama teadmisi raamatupidamise, maksunduse, rahanduse ja äriõiguse vallas</t>
        </is>
      </c>
      <c r="AJ112" s="2" t="inlineStr">
        <is>
          <t>tilintarkastaja|
virallisesti hyväksytty tilintarkastaja|
lakisääteinen tilintarkastaja</t>
        </is>
      </c>
      <c r="AK112" s="2" t="inlineStr">
        <is>
          <t>3|
3|
3</t>
        </is>
      </c>
      <c r="AL112" s="2" t="inlineStr">
        <is>
          <t xml:space="preserve">|
|
</t>
        </is>
      </c>
      <c r="AM112" t="inlineStr">
        <is>
          <t>luonnollinen henkilö, jolle jäsenvaltion toimivaltaiset viranomaiset ovat antaneet luvan suorittaa lakisääteisiä tilintarkastuksia</t>
        </is>
      </c>
      <c r="AN112" s="2" t="inlineStr">
        <is>
          <t>réviseur d’entreprises|
contrôleur légal des comptes|
contrôleur légal|
commissaire-réviseur|
auditeur légal|
contrôleur des comptes|
commissaire aux comptes</t>
        </is>
      </c>
      <c r="AO112" s="2" t="inlineStr">
        <is>
          <t>3|
3|
3|
3|
3|
3|
3</t>
        </is>
      </c>
      <c r="AP112" s="2" t="inlineStr">
        <is>
          <t xml:space="preserve">|
|
|
admitted|
|
|
</t>
        </is>
      </c>
      <c r="AQ112" t="inlineStr">
        <is>
          <t>personne dont la mission est de certifier les états financiers des entreprises, c'est-à-dire de formuler une opinion sur la véracité des comptes des entreprises à l'intention des investisseurs et des actionnaires</t>
        </is>
      </c>
      <c r="AR112" s="2" t="inlineStr">
        <is>
          <t>iniúchóir reachtúil</t>
        </is>
      </c>
      <c r="AS112" s="2" t="inlineStr">
        <is>
          <t>3</t>
        </is>
      </c>
      <c r="AT112" s="2" t="inlineStr">
        <is>
          <t/>
        </is>
      </c>
      <c r="AU112" t="inlineStr">
        <is>
          <t/>
        </is>
      </c>
      <c r="AV112" s="2" t="inlineStr">
        <is>
          <t>ovlašteni revizor</t>
        </is>
      </c>
      <c r="AW112" s="2" t="inlineStr">
        <is>
          <t>3</t>
        </is>
      </c>
      <c r="AX112" s="2" t="inlineStr">
        <is>
          <t/>
        </is>
      </c>
      <c r="AY112" t="inlineStr">
        <is>
          <t/>
        </is>
      </c>
      <c r="AZ112" s="2" t="inlineStr">
        <is>
          <t>jogszabály szerint engedélyezett könyvvizsgáló</t>
        </is>
      </c>
      <c r="BA112" s="2" t="inlineStr">
        <is>
          <t>3</t>
        </is>
      </c>
      <c r="BB112" s="2" t="inlineStr">
        <is>
          <t/>
        </is>
      </c>
      <c r="BC112" t="inlineStr">
        <is>
          <t>Az a természetes vagy jogi személy, akit valamely tagállam illetékes hatóságai jóváhagynak a jogszabályban előírt könyvvizsgálat [ &lt;a href="/entry/result/792456/all" id="ENTRY_TO_ENTRY_CONVERTER" target="_blank"&gt;IATE:792456&lt;/a&gt; ] elvégzése céljából.</t>
        </is>
      </c>
      <c r="BD112" s="2" t="inlineStr">
        <is>
          <t>revisore legale dei conti|
revisore legale|
revisore ufficiale dei conti</t>
        </is>
      </c>
      <c r="BE112" s="2" t="inlineStr">
        <is>
          <t>3|
3|
3</t>
        </is>
      </c>
      <c r="BF112" s="2" t="inlineStr">
        <is>
          <t xml:space="preserve">|
|
</t>
        </is>
      </c>
      <c r="BG112" t="inlineStr">
        <is>
          <t>persona autorizzata all'esercizio del controllo di legge dei documenti contabili</t>
        </is>
      </c>
      <c r="BH112" s="2" t="inlineStr">
        <is>
          <t>teisės aktų nustatytą auditą atliekantis auditorius</t>
        </is>
      </c>
      <c r="BI112" s="2" t="inlineStr">
        <is>
          <t>4</t>
        </is>
      </c>
      <c r="BJ112" s="2" t="inlineStr">
        <is>
          <t/>
        </is>
      </c>
      <c r="BK112" t="inlineStr">
        <is>
          <t>fizinis asmuo, kurį valstybės narės kompetentingos institucijos patvirtino pagal šią direktyvą atlikti teisės aktų nustatytą auditą</t>
        </is>
      </c>
      <c r="BL112" s="2" t="inlineStr">
        <is>
          <t>apstiprinātais revidents</t>
        </is>
      </c>
      <c r="BM112" s="2" t="inlineStr">
        <is>
          <t>3</t>
        </is>
      </c>
      <c r="BN112" s="2" t="inlineStr">
        <is>
          <t/>
        </is>
      </c>
      <c r="BO112" t="inlineStr">
        <is>
          <t/>
        </is>
      </c>
      <c r="BP112" s="2" t="inlineStr">
        <is>
          <t>awditur uffiċjali|
awditur statutorju</t>
        </is>
      </c>
      <c r="BQ112" s="2" t="inlineStr">
        <is>
          <t>3|
3</t>
        </is>
      </c>
      <c r="BR112" s="2" t="inlineStr">
        <is>
          <t xml:space="preserve">|
</t>
        </is>
      </c>
      <c r="BS112" t="inlineStr">
        <is>
          <t>persuna fiżika jew ġuridika, awtorizzata skont it-tifsira tal-Artikolu 2(1) tat-tmien Direttiva tal-Liġi dwar il-Kumpanniji, li tinħatar għal inkarigu ta' awditjar statutorju ta’ dokumenti kontabilistiċi skont il-liġi nazzjonali, u li konsegwentement tiffirma r-rapport tal-awditjar f'isimha</t>
        </is>
      </c>
      <c r="BT112" s="2" t="inlineStr">
        <is>
          <t>externe accountant|
wettelijke controleur|
wettelijke auditor</t>
        </is>
      </c>
      <c r="BU112" s="2" t="inlineStr">
        <is>
          <t>3|
3|
3</t>
        </is>
      </c>
      <c r="BV112" s="2" t="inlineStr">
        <is>
          <t xml:space="preserve">|
|
</t>
        </is>
      </c>
      <c r="BW112" t="inlineStr">
        <is>
          <t>"natuurlijke persoon die door de bevoegde autoriteiten van een lidstaat in overeenstemming met [Richtlijn 2006/43/EG] is toegelaten tot het uitvoeren van wettelijke controles van jaarrekeningen"</t>
        </is>
      </c>
      <c r="BX112" s="2" t="inlineStr">
        <is>
          <t>biegły rewident</t>
        </is>
      </c>
      <c r="BY112" s="2" t="inlineStr">
        <is>
          <t>3</t>
        </is>
      </c>
      <c r="BZ112" s="2" t="inlineStr">
        <is>
          <t/>
        </is>
      </c>
      <c r="CA112" t="inlineStr">
        <is>
          <t>osoba fizyczna zatwierdzona zgodnie z przepisami dyrektywy 2006/43 przez właściwe władze państwa członkowskiego w celu badania rocznych sprawozdań finansowych lub skonsolidowanych sprawozdań finansowych</t>
        </is>
      </c>
      <c r="CB112" s="2" t="inlineStr">
        <is>
          <t>revisor oficial de contas</t>
        </is>
      </c>
      <c r="CC112" s="2" t="inlineStr">
        <is>
          <t>3</t>
        </is>
      </c>
      <c r="CD112" s="2" t="inlineStr">
        <is>
          <t/>
        </is>
      </c>
      <c r="CE112" t="inlineStr">
        <is>
          <t>Pessoa singular aprovada pelas autoridades competentes de um Estado-Membro, de acordo com a directiva 2006/43/CE, para realizar revisões legais das contas.</t>
        </is>
      </c>
      <c r="CF112" s="2" t="inlineStr">
        <is>
          <t>auditor statutar</t>
        </is>
      </c>
      <c r="CG112" s="2" t="inlineStr">
        <is>
          <t>3</t>
        </is>
      </c>
      <c r="CH112" s="2" t="inlineStr">
        <is>
          <t/>
        </is>
      </c>
      <c r="CI112" t="inlineStr">
        <is>
          <t>persoana fizică autorizată, în conformitate cu prevederile legale în domeniu, de către autoritatea competentă, să efectueze audit statutar</t>
        </is>
      </c>
      <c r="CJ112" s="2" t="inlineStr">
        <is>
          <t>štatutárny audítor</t>
        </is>
      </c>
      <c r="CK112" s="2" t="inlineStr">
        <is>
          <t>3</t>
        </is>
      </c>
      <c r="CL112" s="2" t="inlineStr">
        <is>
          <t/>
        </is>
      </c>
      <c r="CM112" t="inlineStr">
        <is>
          <t>fyzická osoba, ktorá je zapísanáv zozname štatutárnych audítorov, ktorý vedie Úradu pre dohľad nad výkonom auditu, a má oprávnenie na vykonávanie štatutárnehoauditu</t>
        </is>
      </c>
      <c r="CN112" s="2" t="inlineStr">
        <is>
          <t>zakoniti revizor</t>
        </is>
      </c>
      <c r="CO112" s="2" t="inlineStr">
        <is>
          <t>3</t>
        </is>
      </c>
      <c r="CP112" s="2" t="inlineStr">
        <is>
          <t/>
        </is>
      </c>
      <c r="CQ112" t="inlineStr">
        <is>
          <t>fizična oseba, ki ima veljavno dovoljenje pristojnega organa države članice Evropske unije za opravljanje obveznih revizij</t>
        </is>
      </c>
      <c r="CR112" s="2" t="inlineStr">
        <is>
          <t>lagstadgad revisor</t>
        </is>
      </c>
      <c r="CS112" s="2" t="inlineStr">
        <is>
          <t>3</t>
        </is>
      </c>
      <c r="CT112" s="2" t="inlineStr">
        <is>
          <t/>
        </is>
      </c>
      <c r="CU112" t="inlineStr">
        <is>
          <t>en fysisk person som en medlemsstats behöriga myndigheter har godkänt enligt bestämmelserna i detta direktiv för att utföra lagstadgad revision</t>
        </is>
      </c>
    </row>
    <row r="113">
      <c r="A113" s="1" t="str">
        <f>HYPERLINK("https://iate.europa.eu/entry/result/915819/all", "915819")</f>
        <v>915819</v>
      </c>
      <c r="B113" t="inlineStr">
        <is>
          <t>EUROPEAN UNION;INTERNATIONAL RELATIONS</t>
        </is>
      </c>
      <c r="C113" t="inlineStr">
        <is>
          <t>EUROPEAN UNION|European construction|European Union|common foreign and security policy|common security and defence policy;INTERNATIONAL RELATIONS|defence</t>
        </is>
      </c>
      <c r="D113" s="2" t="inlineStr">
        <is>
          <t>военни способности</t>
        </is>
      </c>
      <c r="E113" s="2" t="inlineStr">
        <is>
          <t>3</t>
        </is>
      </c>
      <c r="F113" s="2" t="inlineStr">
        <is>
          <t/>
        </is>
      </c>
      <c r="G113" t="inlineStr">
        <is>
          <t>способност за постигане на определена военновременна цел (унищожаване на обект, печелене на битка или война и др.), която включва няколко компонента: структура на въоръжените сили, модернизация, подготвеност и устойчивост</t>
        </is>
      </c>
      <c r="H113" s="2" t="inlineStr">
        <is>
          <t>vojenská schopnost</t>
        </is>
      </c>
      <c r="I113" s="2" t="inlineStr">
        <is>
          <t>3</t>
        </is>
      </c>
      <c r="J113" s="2" t="inlineStr">
        <is>
          <t/>
        </is>
      </c>
      <c r="K113" t="inlineStr">
        <is>
          <t/>
        </is>
      </c>
      <c r="L113" s="2" t="inlineStr">
        <is>
          <t>militær kapabilitet|
militær kapacitet</t>
        </is>
      </c>
      <c r="M113" s="2" t="inlineStr">
        <is>
          <t>3|
3</t>
        </is>
      </c>
      <c r="N113" s="2" t="inlineStr">
        <is>
          <t xml:space="preserve">|
</t>
        </is>
      </c>
      <c r="O113" t="inlineStr">
        <is>
          <t>evnen til at nå et fastsat mål inden for krigsførelse, fx vinde en krig eller et slag eller ødelægge et bestemt mål</t>
        </is>
      </c>
      <c r="P113" s="2" t="inlineStr">
        <is>
          <t>militärische Fähigkeit</t>
        </is>
      </c>
      <c r="Q113" s="2" t="inlineStr">
        <is>
          <t>3</t>
        </is>
      </c>
      <c r="R113" s="2" t="inlineStr">
        <is>
          <t/>
        </is>
      </c>
      <c r="S113" t="inlineStr">
        <is>
          <t>umfassendes Leistungsvermögen auf dem Gebiet der Mittel und Ressourcen sowie der Planungs- und Entscheidungsverfahren im Kontext der Krisenbewältigungsoperationen</t>
        </is>
      </c>
      <c r="T113" s="2" t="inlineStr">
        <is>
          <t>στρατιωτικές δυνατότητες</t>
        </is>
      </c>
      <c r="U113" s="2" t="inlineStr">
        <is>
          <t>4</t>
        </is>
      </c>
      <c r="V113" s="2" t="inlineStr">
        <is>
          <t/>
        </is>
      </c>
      <c r="W113" t="inlineStr">
        <is>
          <t/>
        </is>
      </c>
      <c r="X113" s="2" t="inlineStr">
        <is>
          <t>military capability</t>
        </is>
      </c>
      <c r="Y113" s="2" t="inlineStr">
        <is>
          <t>3</t>
        </is>
      </c>
      <c r="Z113" s="2" t="inlineStr">
        <is>
          <t/>
        </is>
      </c>
      <c r="AA113" t="inlineStr">
        <is>
          <t>forces or resources giving a country the ability to undertake a
particular kind of military action</t>
        </is>
      </c>
      <c r="AB113" s="2" t="inlineStr">
        <is>
          <t>medios militares|
capacidades militares</t>
        </is>
      </c>
      <c r="AC113" s="2" t="inlineStr">
        <is>
          <t>3|
3</t>
        </is>
      </c>
      <c r="AD113" s="2" t="inlineStr">
        <is>
          <t xml:space="preserve">|
</t>
        </is>
      </c>
      <c r="AE113" t="inlineStr">
        <is>
          <t>Combinación de medios de que se dispone para realizar un objetivo bélico concreto.&lt;br&gt;Consta de cuatro componentes principales: &lt;b&gt;estructura&lt;/b&gt; (personal, número, tamaño y composición de las fuerzas), &lt;b&gt;modernización&lt;/b&gt; (sofisticación técnica de las fuerzas y equipo), &lt;b&gt;disponibilidad&lt;/b&gt; (posibilidad de aportar las capacidades que requieren los comandantes en combate para ejecutar las misiones previstas) y &lt;b&gt;sostenibilidad&lt;/b&gt; (aptitud para mantener el nivel y la duración de actividad operativa necesarios para conseguir los objetivos militares previstos) de las &lt;a href="https://iate.europa.eu/entry/result/929297/es" target="_blank"&gt;fuerzas&lt;/a&gt;.</t>
        </is>
      </c>
      <c r="AF113" s="2" t="inlineStr">
        <is>
          <t>sõjaline võime</t>
        </is>
      </c>
      <c r="AG113" s="2" t="inlineStr">
        <is>
          <t>3</t>
        </is>
      </c>
      <c r="AH113" s="2" t="inlineStr">
        <is>
          <t/>
        </is>
      </c>
      <c r="AI113" t="inlineStr">
        <is>
          <t/>
        </is>
      </c>
      <c r="AJ113" s="2" t="inlineStr">
        <is>
          <t>sotilaallinen suorituskyky|
sotilasvoimavarat|
sotilaalliset voimavarat</t>
        </is>
      </c>
      <c r="AK113" s="2" t="inlineStr">
        <is>
          <t>3|
3|
3</t>
        </is>
      </c>
      <c r="AL113" s="2" t="inlineStr">
        <is>
          <t xml:space="preserve">|
|
</t>
        </is>
      </c>
      <c r="AM113" t="inlineStr">
        <is>
          <t>järjestelmän ja/tai joukon toiminnan mahdollistavat suunnitelmat ja eri tehtäviin harjoitellut käyttö- ja toimintaperiaatteet, riittävä ja osaava henkilöstö, tehtävään tarvittava materiaali, toimintaan 
tarvittava infrastruktuuri sekä puolustusvoimien omat tai yhteiskunnan tarjoamat tukeutumismahdollisuudet</t>
        </is>
      </c>
      <c r="AN113" s="2" t="inlineStr">
        <is>
          <t>capacités militaires|
moyens militaires</t>
        </is>
      </c>
      <c r="AO113" s="2" t="inlineStr">
        <is>
          <t>3|
3</t>
        </is>
      </c>
      <c r="AP113" s="2" t="inlineStr">
        <is>
          <t xml:space="preserve">|
</t>
        </is>
      </c>
      <c r="AQ113" t="inlineStr">
        <is>
          <t/>
        </is>
      </c>
      <c r="AR113" s="2" t="inlineStr">
        <is>
          <t>cumas míleata</t>
        </is>
      </c>
      <c r="AS113" s="2" t="inlineStr">
        <is>
          <t>4</t>
        </is>
      </c>
      <c r="AT113" s="2" t="inlineStr">
        <is>
          <t/>
        </is>
      </c>
      <c r="AU113" t="inlineStr">
        <is>
          <t/>
        </is>
      </c>
      <c r="AV113" s="2" t="inlineStr">
        <is>
          <t>vojne sposobnosti</t>
        </is>
      </c>
      <c r="AW113" s="2" t="inlineStr">
        <is>
          <t>3</t>
        </is>
      </c>
      <c r="AX113" s="2" t="inlineStr">
        <is>
          <t/>
        </is>
      </c>
      <c r="AY113" t="inlineStr">
        <is>
          <t>Sposobnost za postizanje posebnog vojnog cilja (pobjeda u ratu ili bitki, uništenje postavljene mete). Podrazumijeva četiri glave komponente: strukturu, modernizaciju, spremnost i održivost snage.</t>
        </is>
      </c>
      <c r="AZ113" s="2" t="inlineStr">
        <is>
          <t>katonai képesség</t>
        </is>
      </c>
      <c r="BA113" s="2" t="inlineStr">
        <is>
          <t>3</t>
        </is>
      </c>
      <c r="BB113" s="2" t="inlineStr">
        <is>
          <t/>
        </is>
      </c>
      <c r="BC113" t="inlineStr">
        <is>
          <t>olyan erők vagy erőforrások összessége, amelyek lehetővé teszik egy adott ország számára egy meghatározott katonai fellépés végrehajtását</t>
        </is>
      </c>
      <c r="BD113" s="2" t="inlineStr">
        <is>
          <t>capacità militare</t>
        </is>
      </c>
      <c r="BE113" s="2" t="inlineStr">
        <is>
          <t>3</t>
        </is>
      </c>
      <c r="BF113" s="2" t="inlineStr">
        <is>
          <t/>
        </is>
      </c>
      <c r="BG113" t="inlineStr">
        <is>
          <t>insieme di equipaggiamenti, procedure e risorse umane impiegati da una forza militare per ottenere un determinato effetto</t>
        </is>
      </c>
      <c r="BH113" s="2" t="inlineStr">
        <is>
          <t>kariniai pajėgumai</t>
        </is>
      </c>
      <c r="BI113" s="2" t="inlineStr">
        <is>
          <t>3</t>
        </is>
      </c>
      <c r="BJ113" s="2" t="inlineStr">
        <is>
          <t/>
        </is>
      </c>
      <c r="BK113" t="inlineStr">
        <is>
          <t>galia įvykdyti tam tikrą karinę užduotį (laimėti mūšį, sunaikinti priešą ir t.t.), apima ginkluotąsias pajėgas, gebėjimą pradėti ir tęsti operacijas</t>
        </is>
      </c>
      <c r="BL113" s="2" t="inlineStr">
        <is>
          <t>militāras spējas</t>
        </is>
      </c>
      <c r="BM113" s="2" t="inlineStr">
        <is>
          <t>4</t>
        </is>
      </c>
      <c r="BN113" s="2" t="inlineStr">
        <is>
          <t/>
        </is>
      </c>
      <c r="BO113" t="inlineStr">
        <is>
          <t>"Valsts spēju raksturojums sasniegt noteiktus kara laika mērķus – uzvarēt karā vai kampaņā, nosargāt valsts neatkarību utt. To nosaka četri galvenie komponenti: 1) spēku struktūra; 2) spēku modernizācijas līmenis; 3) kaujas gatavība; 4) kaujasspēju uzturēšanas iespējas."</t>
        </is>
      </c>
      <c r="BP113" s="2" t="inlineStr">
        <is>
          <t>kapaċità militari|
mezz militari</t>
        </is>
      </c>
      <c r="BQ113" s="2" t="inlineStr">
        <is>
          <t>3|
3</t>
        </is>
      </c>
      <c r="BR113" s="2" t="inlineStr">
        <is>
          <t xml:space="preserve">|
</t>
        </is>
      </c>
      <c r="BS113" t="inlineStr">
        <is>
          <t>forzi jew riżorsi li permezz tagħhom pajjiż ikun kapaċi jilħaq objettiv speċifiku waqt gwerra (tintrebaħ gwerra jew battalja, id-distruzzjoni ta' bersall). Dan jinkludi erba' komponenti prinċipali: l-istruttura tal-forza, il-modernizzazzjoni, l-istat ta' tħejjija u s-sostenibbiltà.</t>
        </is>
      </c>
      <c r="BT113" s="2" t="inlineStr">
        <is>
          <t>militair vermogen</t>
        </is>
      </c>
      <c r="BU113" s="2" t="inlineStr">
        <is>
          <t>3</t>
        </is>
      </c>
      <c r="BV113" s="2" t="inlineStr">
        <is>
          <t/>
        </is>
      </c>
      <c r="BW113" t="inlineStr">
        <is>
          <t>totale capaciteit die de krijgsmacht levert om de haar opgedragen hoofdtaken te
vervullen, bestaande uit een
mentale, een fysieke en een conceptuele component</t>
        </is>
      </c>
      <c r="BX113" s="2" t="inlineStr">
        <is>
          <t>potencjał wojskowy|
zdolności wojskowe</t>
        </is>
      </c>
      <c r="BY113" s="2" t="inlineStr">
        <is>
          <t>3|
4</t>
        </is>
      </c>
      <c r="BZ113" s="2" t="inlineStr">
        <is>
          <t>|
preferred</t>
        </is>
      </c>
      <c r="CA113" t="inlineStr">
        <is>
          <t>faktyczne możliwości wojskowe danego kraju obejmujące m.in. takie składniki jak: zasoby ludzkie, uzbrojenie i sprzęt, doktryna, koncept, łączność, baza, interoperacyjność</t>
        </is>
      </c>
      <c r="CB113" s="2" t="inlineStr">
        <is>
          <t>capacidade militar</t>
        </is>
      </c>
      <c r="CC113" s="2" t="inlineStr">
        <is>
          <t>4</t>
        </is>
      </c>
      <c r="CD113" s="2" t="inlineStr">
        <is>
          <t/>
        </is>
      </c>
      <c r="CE113" t="inlineStr">
        <is>
          <t>Capacidade para realizar um objetivo bélico concreto. É constituída por quatro componentes principais: &lt;i&gt;&lt;b&gt;estrutura da força&lt;/b&gt;&lt;/i&gt; (pessoal, número e composição das forças); &lt;i&gt;&lt;b&gt;modernização&lt;/b&gt;&lt;/i&gt; (sofisticação técnica das forças, unidades, sistemas de armas e equipamentos); &lt;i&gt;&lt;b&gt;disponibilidade&lt;/b&gt;&lt;/i&gt; (aptidão para fornecer as capacidades exigidas pelos comandantes em combate para executar as missões que lhes são atribuídas); &lt;i&gt;&lt;b&gt;sustentabilidade&lt;/b&gt;&lt;/i&gt; (capacidade para manter o nível e a duração da atividade operacional necessários para alcançar os objetivos militares visados).</t>
        </is>
      </c>
      <c r="CF113" s="2" t="inlineStr">
        <is>
          <t>capabilitate militară</t>
        </is>
      </c>
      <c r="CG113" s="2" t="inlineStr">
        <is>
          <t>3</t>
        </is>
      </c>
      <c r="CH113" s="2" t="inlineStr">
        <is>
          <t/>
        </is>
      </c>
      <c r="CI113" t="inlineStr">
        <is>
          <t>posibilități
militare de care dispune un actor (pe baza puterii militare a acestuia) pentru a-și
utiliza componentele deținute spre realizarea scopului organizațional general
propus</t>
        </is>
      </c>
      <c r="CJ113" s="2" t="inlineStr">
        <is>
          <t>vojenská spôsobilosť</t>
        </is>
      </c>
      <c r="CK113" s="2" t="inlineStr">
        <is>
          <t>3</t>
        </is>
      </c>
      <c r="CL113" s="2" t="inlineStr">
        <is>
          <t/>
        </is>
      </c>
      <c r="CM113" t="inlineStr">
        <is>
          <t>sily a zdroje umožňujúce krajine podniknúť vojenskú akciu</t>
        </is>
      </c>
      <c r="CN113" s="2" t="inlineStr">
        <is>
          <t>vojaška zmogljivost</t>
        </is>
      </c>
      <c r="CO113" s="2" t="inlineStr">
        <is>
          <t>3</t>
        </is>
      </c>
      <c r="CP113" s="2" t="inlineStr">
        <is>
          <t/>
        </is>
      </c>
      <c r="CQ113" t="inlineStr">
        <is>
          <t/>
        </is>
      </c>
      <c r="CR113" s="2" t="inlineStr">
        <is>
          <t>militär förmåga</t>
        </is>
      </c>
      <c r="CS113" s="2" t="inlineStr">
        <is>
          <t>3</t>
        </is>
      </c>
      <c r="CT113" s="2" t="inlineStr">
        <is>
          <t/>
        </is>
      </c>
      <c r="CU113" t="inlineStr">
        <is>
          <t/>
        </is>
      </c>
    </row>
    <row r="114">
      <c r="A114" s="1" t="str">
        <f>HYPERLINK("https://iate.europa.eu/entry/result/827298/all", "827298")</f>
        <v>827298</v>
      </c>
      <c r="B114" t="inlineStr">
        <is>
          <t>LAW</t>
        </is>
      </c>
      <c r="C114" t="inlineStr">
        <is>
          <t>LAW</t>
        </is>
      </c>
      <c r="D114" s="2" t="inlineStr">
        <is>
          <t>териториална цялост</t>
        </is>
      </c>
      <c r="E114" s="2" t="inlineStr">
        <is>
          <t>3</t>
        </is>
      </c>
      <c r="F114" s="2" t="inlineStr">
        <is>
          <t/>
        </is>
      </c>
      <c r="G114" t="inlineStr">
        <is>
          <t/>
        </is>
      </c>
      <c r="H114" s="2" t="inlineStr">
        <is>
          <t>územní celistvost</t>
        </is>
      </c>
      <c r="I114" s="2" t="inlineStr">
        <is>
          <t>3</t>
        </is>
      </c>
      <c r="J114" s="2" t="inlineStr">
        <is>
          <t/>
        </is>
      </c>
      <c r="K114" t="inlineStr">
        <is>
          <t>princip mezinárodního práva, který chrání územní rámec nezávislého státu</t>
        </is>
      </c>
      <c r="L114" s="2" t="inlineStr">
        <is>
          <t>territorial integritet</t>
        </is>
      </c>
      <c r="M114" s="2" t="inlineStr">
        <is>
          <t>3</t>
        </is>
      </c>
      <c r="N114" s="2" t="inlineStr">
        <is>
          <t/>
        </is>
      </c>
      <c r="O114" t="inlineStr">
        <is>
          <t>et landområdes garanterede ukrænkelighed</t>
        </is>
      </c>
      <c r="P114" s="2" t="inlineStr">
        <is>
          <t>territoriale Integrität|
territoriale Unversehrtheit</t>
        </is>
      </c>
      <c r="Q114" s="2" t="inlineStr">
        <is>
          <t>3|
3</t>
        </is>
      </c>
      <c r="R114" s="2" t="inlineStr">
        <is>
          <t>|
preferred</t>
        </is>
      </c>
      <c r="S114" t="inlineStr">
        <is>
          <t>völkerrechtlicher Grundsatz, der die Unverletzlichkeit des Hoheitsgebiets und der Grenzen eines souveränen Staats sowie das Recht, diese zu verteidigen, umfasst</t>
        </is>
      </c>
      <c r="T114" s="2" t="inlineStr">
        <is>
          <t>εδαφική ακεραιότητα</t>
        </is>
      </c>
      <c r="U114" s="2" t="inlineStr">
        <is>
          <t>3</t>
        </is>
      </c>
      <c r="V114" s="2" t="inlineStr">
        <is>
          <t/>
        </is>
      </c>
      <c r="W114" t="inlineStr">
        <is>
          <t>το δικαίωμα κάθε κράτους να είναι ανεξάρτητο, ασκώντας κυριαρχικά δικαιώματα στα εδάφη του</t>
        </is>
      </c>
      <c r="X114" s="2" t="inlineStr">
        <is>
          <t>territorial integrity</t>
        </is>
      </c>
      <c r="Y114" s="2" t="inlineStr">
        <is>
          <t>4</t>
        </is>
      </c>
      <c r="Z114" s="2" t="inlineStr">
        <is>
          <t/>
        </is>
      </c>
      <c r="AA114" t="inlineStr">
        <is>
          <t>principle of international law protecting the territorial framework of an independent state</t>
        </is>
      </c>
      <c r="AB114" s="2" t="inlineStr">
        <is>
          <t>integridad territorial</t>
        </is>
      </c>
      <c r="AC114" s="2" t="inlineStr">
        <is>
          <t>3</t>
        </is>
      </c>
      <c r="AD114" s="2" t="inlineStr">
        <is>
          <t/>
        </is>
      </c>
      <c r="AE114" t="inlineStr">
        <is>
          <t>Principio fundamental del Derecho internacional relativo al estatuto jurídico del Estado que proclama la prohibición de recurrir a la amenaza o al uso de la fuerza, o a cualquier otro medio incompatible con la Carta de las Naciones Unidas, contra el territorio o la independencia política de un Estado, y en particular la inviolabilidad de sus fronteras.</t>
        </is>
      </c>
      <c r="AF114" s="2" t="inlineStr">
        <is>
          <t>territoriaalne terviklikkus</t>
        </is>
      </c>
      <c r="AG114" s="2" t="inlineStr">
        <is>
          <t>3</t>
        </is>
      </c>
      <c r="AH114" s="2" t="inlineStr">
        <is>
          <t/>
        </is>
      </c>
      <c r="AI114" t="inlineStr">
        <is>
          <t>rahvusvahelise õiguse põhimõte, mis kaitseb iseseisva riigi territoriaalseid piire</t>
        </is>
      </c>
      <c r="AJ114" s="2" t="inlineStr">
        <is>
          <t>alueen jakamattomuus|
alueellinen koskemattomuus</t>
        </is>
      </c>
      <c r="AK114" s="2" t="inlineStr">
        <is>
          <t>2|
3</t>
        </is>
      </c>
      <c r="AL114" s="2" t="inlineStr">
        <is>
          <t xml:space="preserve">|
</t>
        </is>
      </c>
      <c r="AM114" t="inlineStr">
        <is>
          <t>kansainvälisen oikeuden periaate, jolla suojataan itsenäisen valtion aluetta</t>
        </is>
      </c>
      <c r="AN114" s="2" t="inlineStr">
        <is>
          <t>intégrité territoriale</t>
        </is>
      </c>
      <c r="AO114" s="2" t="inlineStr">
        <is>
          <t>3</t>
        </is>
      </c>
      <c r="AP114" s="2" t="inlineStr">
        <is>
          <t/>
        </is>
      </c>
      <c r="AQ114" t="inlineStr">
        <is>
          <t>principe de droit international consacrant le droit et le devoir inaliénables d'un État souverain de préserver ses frontières</t>
        </is>
      </c>
      <c r="AR114" s="2" t="inlineStr">
        <is>
          <t>iomláine chríochach</t>
        </is>
      </c>
      <c r="AS114" s="2" t="inlineStr">
        <is>
          <t>3</t>
        </is>
      </c>
      <c r="AT114" s="2" t="inlineStr">
        <is>
          <t/>
        </is>
      </c>
      <c r="AU114" t="inlineStr">
        <is>
          <t>prionsabal an dlí idirnáisiúnta a chumhdaíonn an ceart atá ag stát ceannasach a theorainneacha a chosaint</t>
        </is>
      </c>
      <c r="AV114" s="2" t="inlineStr">
        <is>
          <t>teritorijalna cjelovitost</t>
        </is>
      </c>
      <c r="AW114" s="2" t="inlineStr">
        <is>
          <t>4</t>
        </is>
      </c>
      <c r="AX114" s="2" t="inlineStr">
        <is>
          <t/>
        </is>
      </c>
      <c r="AY114" t="inlineStr">
        <is>
          <t/>
        </is>
      </c>
      <c r="AZ114" s="2" t="inlineStr">
        <is>
          <t>területi integritás</t>
        </is>
      </c>
      <c r="BA114" s="2" t="inlineStr">
        <is>
          <t>3</t>
        </is>
      </c>
      <c r="BB114" s="2" t="inlineStr">
        <is>
          <t/>
        </is>
      </c>
      <c r="BC114" t="inlineStr">
        <is>
          <t>a független államok földrajzi határaikon belüli egysége, amely a nemzetközi jog értelmében nem megbontható</t>
        </is>
      </c>
      <c r="BD114" s="2" t="inlineStr">
        <is>
          <t>integrità territoriale</t>
        </is>
      </c>
      <c r="BE114" s="2" t="inlineStr">
        <is>
          <t>3</t>
        </is>
      </c>
      <c r="BF114" s="2" t="inlineStr">
        <is>
          <t/>
        </is>
      </c>
      <c r="BG114" t="inlineStr">
        <is>
          <t>principio fondamentale del diritto internazionale che sancisce l'inviolabilità delle frontiere di uno Stato</t>
        </is>
      </c>
      <c r="BH114" s="2" t="inlineStr">
        <is>
          <t>teritorinis vientisumas</t>
        </is>
      </c>
      <c r="BI114" s="2" t="inlineStr">
        <is>
          <t>3</t>
        </is>
      </c>
      <c r="BJ114" s="2" t="inlineStr">
        <is>
          <t/>
        </is>
      </c>
      <c r="BK114" t="inlineStr">
        <is>
          <t>tarptautinės teisės principas, pagal kurį saugoma nepriklausomos šalies teritorija</t>
        </is>
      </c>
      <c r="BL114" s="2" t="inlineStr">
        <is>
          <t>teritoriālā neaizskaramība|
teritoriālā integritāte</t>
        </is>
      </c>
      <c r="BM114" s="2" t="inlineStr">
        <is>
          <t>3|
3</t>
        </is>
      </c>
      <c r="BN114" s="2" t="inlineStr">
        <is>
          <t xml:space="preserve">|
</t>
        </is>
      </c>
      <c r="BO114" t="inlineStr">
        <is>
          <t>starptautisko tiesību princips, imperatīva norma, saskaņā ar kuru ir jārespektē citas valsts teritorijas patstāvība, citas valsts teritorijas un robežas savrupība</t>
        </is>
      </c>
      <c r="BP114" s="2" t="inlineStr">
        <is>
          <t>integrità territorjali</t>
        </is>
      </c>
      <c r="BQ114" s="2" t="inlineStr">
        <is>
          <t>3</t>
        </is>
      </c>
      <c r="BR114" s="2" t="inlineStr">
        <is>
          <t/>
        </is>
      </c>
      <c r="BS114" t="inlineStr">
        <is>
          <t>il-prinċipju tal-liġi internazzjonali li n-nazzjonijiet ma għandhomx jippruvaw jippromwovu movimenti seċessjonisti jew jippromwovu bdil fil-fruntieri f'nazzjonijiet oħra</t>
        </is>
      </c>
      <c r="BT114" s="2" t="inlineStr">
        <is>
          <t>territoriale integriteit</t>
        </is>
      </c>
      <c r="BU114" s="2" t="inlineStr">
        <is>
          <t>3</t>
        </is>
      </c>
      <c r="BV114" s="2" t="inlineStr">
        <is>
          <t/>
        </is>
      </c>
      <c r="BW114" t="inlineStr">
        <is>
          <t>principe uit het internationaal recht volgens welk de soevereiniteit van een staat met betrekking tot zijn grondgebied onschendbaar is</t>
        </is>
      </c>
      <c r="BX114" s="2" t="inlineStr">
        <is>
          <t>integralność terytorialna</t>
        </is>
      </c>
      <c r="BY114" s="2" t="inlineStr">
        <is>
          <t>2</t>
        </is>
      </c>
      <c r="BZ114" s="2" t="inlineStr">
        <is>
          <t/>
        </is>
      </c>
      <c r="CA114" t="inlineStr">
        <is>
          <t>nienaruszalność terytorium danego państwa</t>
        </is>
      </c>
      <c r="CB114" s="2" t="inlineStr">
        <is>
          <t>integridade territorial</t>
        </is>
      </c>
      <c r="CC114" s="2" t="inlineStr">
        <is>
          <t>3</t>
        </is>
      </c>
      <c r="CD114" s="2" t="inlineStr">
        <is>
          <t/>
        </is>
      </c>
      <c r="CE114" t="inlineStr">
        <is>
          <t>Princípio do direito internacional que consagra o direito de um Estado soberano de preservar as suas fronteiras.</t>
        </is>
      </c>
      <c r="CF114" s="2" t="inlineStr">
        <is>
          <t>integritate teritorială</t>
        </is>
      </c>
      <c r="CG114" s="2" t="inlineStr">
        <is>
          <t>4</t>
        </is>
      </c>
      <c r="CH114" s="2" t="inlineStr">
        <is>
          <t/>
        </is>
      </c>
      <c r="CI114" t="inlineStr">
        <is>
          <t>principiu de bază al dreptului internațional potrivit căruia fiecare stat are dreptul să-și exercite deplin și nestingherit suveranitatea asupra teritoriului său</t>
        </is>
      </c>
      <c r="CJ114" s="2" t="inlineStr">
        <is>
          <t>územná celistvosť</t>
        </is>
      </c>
      <c r="CK114" s="2" t="inlineStr">
        <is>
          <t>4</t>
        </is>
      </c>
      <c r="CL114" s="2" t="inlineStr">
        <is>
          <t/>
        </is>
      </c>
      <c r="CM114" t="inlineStr">
        <is>
          <t>nedotknuteľnosť územia štátu</t>
        </is>
      </c>
      <c r="CN114" s="2" t="inlineStr">
        <is>
          <t>ozemeljska celovitost|
ozemeljska nedotakljivost</t>
        </is>
      </c>
      <c r="CO114" s="2" t="inlineStr">
        <is>
          <t>3|
3</t>
        </is>
      </c>
      <c r="CP114" s="2" t="inlineStr">
        <is>
          <t xml:space="preserve">|
</t>
        </is>
      </c>
      <c r="CQ114" t="inlineStr">
        <is>
          <t/>
        </is>
      </c>
      <c r="CR114" s="2" t="inlineStr">
        <is>
          <t>territoriell integritet</t>
        </is>
      </c>
      <c r="CS114" s="2" t="inlineStr">
        <is>
          <t>3</t>
        </is>
      </c>
      <c r="CT114" s="2" t="inlineStr">
        <is>
          <t/>
        </is>
      </c>
      <c r="CU114" t="inlineStr">
        <is>
          <t/>
        </is>
      </c>
    </row>
    <row r="115">
      <c r="A115" s="1" t="str">
        <f>HYPERLINK("https://iate.europa.eu/entry/result/882733/all", "882733")</f>
        <v>882733</v>
      </c>
      <c r="B115" t="inlineStr">
        <is>
          <t>ECONOMICS;FINANCE</t>
        </is>
      </c>
      <c r="C115" t="inlineStr">
        <is>
          <t>ECONOMICS;FINANCE</t>
        </is>
      </c>
      <c r="D115" s="2" t="inlineStr">
        <is>
          <t>макрофинансова помощ</t>
        </is>
      </c>
      <c r="E115" s="2" t="inlineStr">
        <is>
          <t>3</t>
        </is>
      </c>
      <c r="F115" s="2" t="inlineStr">
        <is>
          <t/>
        </is>
      </c>
      <c r="G115" t="inlineStr">
        <is>
          <t>финансов инструмент на ЕС, предназначен за реагиране на
извънредни нужди от външно финансиране на държави, близки до ЕС в географско,
икономическо и политическо отношение, с цел да бъде възстановена
макроикономическата и финансовата стабилност в държавите кандидатки,
потенциалните държави кандидатки и съседните на Европа държави, като
същевременно се насърчава прилагането на макроикономически корекции и
структурни реформи</t>
        </is>
      </c>
      <c r="H115" s="2" t="inlineStr">
        <is>
          <t>makrofinanční pomoc</t>
        </is>
      </c>
      <c r="I115" s="2" t="inlineStr">
        <is>
          <t>3</t>
        </is>
      </c>
      <c r="J115" s="2" t="inlineStr">
        <is>
          <t/>
        </is>
      </c>
      <c r="K115" t="inlineStr">
        <is>
          <t>mimořádný finanční nástroj pro poskytování finanční pomoci makroekonomické povahy třetím zemím, které mají krátkodobé potíže s platební bilancí</t>
        </is>
      </c>
      <c r="L115" s="2" t="inlineStr">
        <is>
          <t>MFA|
makrofinansiel bistand</t>
        </is>
      </c>
      <c r="M115" s="2" t="inlineStr">
        <is>
          <t>3|
3</t>
        </is>
      </c>
      <c r="N115" s="2" t="inlineStr">
        <is>
          <t xml:space="preserve">|
</t>
        </is>
      </c>
      <c r="O115" t="inlineStr">
        <is>
          <t>økonomisk støtte til naboregioner, der mobiliseres fra sag til sag med henblik på at hjælpe de begunstigede lande med at håndtere alvorlige, men generelt kortsigtede betalingsbalance- eller budgetproblemer</t>
        </is>
      </c>
      <c r="P115" s="2" t="inlineStr">
        <is>
          <t>Finanzhilfe|
makrofinanzielle Hilfe|
makroökonomische Finanzhilfe|
Makrofinanzhilfe|
MFA</t>
        </is>
      </c>
      <c r="Q115" s="2" t="inlineStr">
        <is>
          <t>2|
3|
3|
3|
3</t>
        </is>
      </c>
      <c r="R115" s="2" t="inlineStr">
        <is>
          <t xml:space="preserve">admitted|
|
|
|
</t>
        </is>
      </c>
      <c r="S115" t="inlineStr">
        <is>
          <t>makroökonomisch begründetes Finanzinstrument der Union zur Unterstützung von Drittländern mit Zahlungsbilanzproblemen ohne Bedingungen oder Zweckbindung</t>
        </is>
      </c>
      <c r="T115" s="2" t="inlineStr">
        <is>
          <t>μακροοικονομική συνδρομή|
μακροοικονομική χρηματοδοτική συνδρομή|
ΜΧΣ|
μακροοικονομική βοήθεια</t>
        </is>
      </c>
      <c r="U115" s="2" t="inlineStr">
        <is>
          <t>3|
3|
3|
3</t>
        </is>
      </c>
      <c r="V115" s="2" t="inlineStr">
        <is>
          <t xml:space="preserve">preferred|
|
|
</t>
        </is>
      </c>
      <c r="W115" t="inlineStr">
        <is>
          <t/>
        </is>
      </c>
      <c r="X115" s="2" t="inlineStr">
        <is>
          <t>macrofinancial assistance|
MFA|
macro-economic financial assistance|
macro-financial assistance</t>
        </is>
      </c>
      <c r="Y115" s="2" t="inlineStr">
        <is>
          <t>3|
3|
1|
3</t>
        </is>
      </c>
      <c r="Z115" s="2" t="inlineStr">
        <is>
          <t xml:space="preserve">|
|
|
</t>
        </is>
      </c>
      <c r="AA115" t="inlineStr">
        <is>
          <t>financial support to neighbouring regions, which is mobilised on a case-by-case basis with a view to helping the beneficiary countries in dealing with serious but generally short-term balance-of-payments or budget difficulties</t>
        </is>
      </c>
      <c r="AB115" s="2" t="inlineStr">
        <is>
          <t>asistencia macrofinanciera|
ayuda macrofinanciera</t>
        </is>
      </c>
      <c r="AC115" s="2" t="inlineStr">
        <is>
          <t>3|
3</t>
        </is>
      </c>
      <c r="AD115" s="2" t="inlineStr">
        <is>
          <t xml:space="preserve">|
</t>
        </is>
      </c>
      <c r="AE115" t="inlineStr">
        <is>
          <t>Ayuda financiera a terceros países vecinos de la Unión Europea (región de los Balcanes y Europa Oriental), destinada a contribuir a la resolución de dificultades importantes de balanza de pagos o presupuestarias, por lo general de breve duración.</t>
        </is>
      </c>
      <c r="AF115" s="2" t="inlineStr">
        <is>
          <t>makrofinantsabi|
makromajanduslik finantsabi</t>
        </is>
      </c>
      <c r="AG115" s="2" t="inlineStr">
        <is>
          <t>3|
3</t>
        </is>
      </c>
      <c r="AH115" s="2" t="inlineStr">
        <is>
          <t xml:space="preserve">|
</t>
        </is>
      </c>
      <c r="AI115" t="inlineStr">
        <is>
          <t>&lt;div&gt;&lt;i&gt;finantsabi &lt;/i&gt;&lt;a href="/entry/result/1391482/all" id="ENTRY_TO_ENTRY_CONVERTER" target="_blank"&gt;IATE:1391482&lt;/a&gt; vorm, mida EL pakub maksebilansiraskustes partnerriikidele&lt;/div&gt;</t>
        </is>
      </c>
      <c r="AJ115" s="2" t="inlineStr">
        <is>
          <t>makrotaloudellinen rahoitusapu</t>
        </is>
      </c>
      <c r="AK115" s="2" t="inlineStr">
        <is>
          <t>3</t>
        </is>
      </c>
      <c r="AL115" s="2" t="inlineStr">
        <is>
          <t/>
        </is>
      </c>
      <c r="AM115" t="inlineStr">
        <is>
          <t>&lt;div&gt;unionin ulkopuolisille maille tapauskohtaisesti suunnattu rahoitustuki, jonka ensisijaisena tavoitteena on auttaa vastaanottajamaata selviytymään väliaikaisesta maksutaseen vajeesta sekä tukea talousuudistuksia &lt;br&gt;&lt;/div&gt;</t>
        </is>
      </c>
      <c r="AN115" s="2" t="inlineStr">
        <is>
          <t>AMF|
assistance macrofinancière</t>
        </is>
      </c>
      <c r="AO115" s="2" t="inlineStr">
        <is>
          <t>3|
3</t>
        </is>
      </c>
      <c r="AP115" s="2" t="inlineStr">
        <is>
          <t>|
preferred</t>
        </is>
      </c>
      <c r="AQ115" t="inlineStr">
        <is>
          <t>instrument financier de l'Union européenne conçu pour répondre à des besoins exceptionnels de financement extérieur des pays qui sont politiquement, économiquement et géographiquement proches de l'UE</t>
        </is>
      </c>
      <c r="AR115" s="2" t="inlineStr">
        <is>
          <t>cúnamh macrairgeadais</t>
        </is>
      </c>
      <c r="AS115" s="2" t="inlineStr">
        <is>
          <t>3</t>
        </is>
      </c>
      <c r="AT115" s="2" t="inlineStr">
        <is>
          <t/>
        </is>
      </c>
      <c r="AU115" t="inlineStr">
        <is>
          <t/>
        </is>
      </c>
      <c r="AV115" s="2" t="inlineStr">
        <is>
          <t>makrofinancijska pomoć</t>
        </is>
      </c>
      <c r="AW115" s="2" t="inlineStr">
        <is>
          <t>4</t>
        </is>
      </c>
      <c r="AX115" s="2" t="inlineStr">
        <is>
          <t/>
        </is>
      </c>
      <c r="AY115" t="inlineStr">
        <is>
          <t/>
        </is>
      </c>
      <c r="AZ115" s="2" t="inlineStr">
        <is>
          <t>makroszintű pénzügyi támogatás</t>
        </is>
      </c>
      <c r="BA115" s="2" t="inlineStr">
        <is>
          <t>3</t>
        </is>
      </c>
      <c r="BB115" s="2" t="inlineStr">
        <is>
          <t/>
        </is>
      </c>
      <c r="BC115" t="inlineStr">
        <is>
          <t>az Unió külső támogatásokat szabályozó keretének részeként olyan, az Unióhoz földrajzi, gazdasági és politikai szempontból közel álló országok részére kialakított eszköz, amely fizetésimérleg-támogatás formájában a rendkívüli külső finanszírozási szükségletek kezelésére szolgál</t>
        </is>
      </c>
      <c r="BD115" s="2" t="inlineStr">
        <is>
          <t>assistenza macrofinanziaria|
AMF</t>
        </is>
      </c>
      <c r="BE115" s="2" t="inlineStr">
        <is>
          <t>3|
3</t>
        </is>
      </c>
      <c r="BF115" s="2" t="inlineStr">
        <is>
          <t xml:space="preserve">|
</t>
        </is>
      </c>
      <c r="BG115" t="inlineStr">
        <is>
          <t>forma di sostegno finanziario fornito alle regioni limitrofe, mobilitato di volta in volta al fine di aiutare i paesi beneficiari a far fronte a pagamenti o a difficoltà di bilancio a breve termine. Assume la forma di prestiti o sovvenzioni a medio e lungo termine e integra i finanziamenti forniti nel contesto di un programma di riforma del FMI.</t>
        </is>
      </c>
      <c r="BH115" s="2" t="inlineStr">
        <is>
          <t>makrofinansinė parama|
makrofinansinė pagalba</t>
        </is>
      </c>
      <c r="BI115" s="2" t="inlineStr">
        <is>
          <t>3|
3</t>
        </is>
      </c>
      <c r="BJ115" s="2" t="inlineStr">
        <is>
          <t xml:space="preserve">preferred|
</t>
        </is>
      </c>
      <c r="BK115" t="inlineStr">
        <is>
          <t>kaimyniniams regionams skiriama finansinė parama, kuri teikiama atsižvelgiant į kiekvieną konkretų atvejį ir kuria siekiama padėti šią paramą gaunančioms šalims išspręsti rimtas, tačiau iš esmės trumpalaikes su mokėjimų balansu arba biudžetu susijusias problemas</t>
        </is>
      </c>
      <c r="BL115" s="2" t="inlineStr">
        <is>
          <t>makrofinansiāla palīdzība</t>
        </is>
      </c>
      <c r="BM115" s="2" t="inlineStr">
        <is>
          <t>3</t>
        </is>
      </c>
      <c r="BN115" s="2" t="inlineStr">
        <is>
          <t/>
        </is>
      </c>
      <c r="BO115" t="inlineStr">
        <is>
          <t>finansiāls atbalsts kaimiņreģioniem, ko izmanto atsevišķos gadījumos, lai saņēmējām valstīm palīdzētu risināt nopietnas, bet parasti īstemiņa grūtības to maksājumu bilancē vai budžetā</t>
        </is>
      </c>
      <c r="BP115" s="2" t="inlineStr">
        <is>
          <t>assistenza makrofinanzjarja|
AMF</t>
        </is>
      </c>
      <c r="BQ115" s="2" t="inlineStr">
        <is>
          <t>3|
3</t>
        </is>
      </c>
      <c r="BR115" s="2" t="inlineStr">
        <is>
          <t xml:space="preserve">|
</t>
        </is>
      </c>
      <c r="BS115" t="inlineStr">
        <is>
          <t>appoġġ finanzjarju għar-reġjuni tal-viċinat, li jiġi mmobilizzat skont il-każ bil-ħsieb li jgħin lill-pajjiżi benefiċjarji jindirizzaw diffikultajiet baġitarji li ġeneralment ikunu ta' perjodu qasir</t>
        </is>
      </c>
      <c r="BT115" s="2" t="inlineStr">
        <is>
          <t>macrofinanciële bijstand|
MFB</t>
        </is>
      </c>
      <c r="BU115" s="2" t="inlineStr">
        <is>
          <t>3|
3</t>
        </is>
      </c>
      <c r="BV115" s="2" t="inlineStr">
        <is>
          <t xml:space="preserve">|
</t>
        </is>
      </c>
      <c r="BW115" t="inlineStr">
        <is>
          <t>beleidsgebaseerd instrument voor niet-gebonden en niet-geoormerkte betalingsbalanssteun aan derde partnerlanden [van de EU]</t>
        </is>
      </c>
      <c r="BX115" s="2" t="inlineStr">
        <is>
          <t>pomoc makrofinansowa</t>
        </is>
      </c>
      <c r="BY115" s="2" t="inlineStr">
        <is>
          <t>3</t>
        </is>
      </c>
      <c r="BZ115" s="2" t="inlineStr">
        <is>
          <t/>
        </is>
      </c>
      <c r="CA115" t="inlineStr">
        <is>
          <t>pomoc, która może być przekazana do danego kraju w sytuacji, w której zostaną spełnione określone kryteria: pomoc taka ma mieć charakter wyjątkowy, określony zasięg geograficzny, ustalone wstępne warunki polityczne; sposób dedykowania środków finansowych jest stosownie podzielony pośród darczyńców, łącznie z uczestnictwem Międzynarodowego Funduszu Walutowego, pomoc jest uzależniona od realizacji przez dany kraj (przez beneficjenta), określonych warunków, zarówno ekonomicznych, jak i politycznych</t>
        </is>
      </c>
      <c r="CB115" s="2" t="inlineStr">
        <is>
          <t>assistência macrofinanceira|
AMF</t>
        </is>
      </c>
      <c r="CC115" s="2" t="inlineStr">
        <is>
          <t>4|
4</t>
        </is>
      </c>
      <c r="CD115" s="2" t="inlineStr">
        <is>
          <t xml:space="preserve">|
</t>
        </is>
      </c>
      <c r="CE115" t="inlineStr">
        <is>
          <t>No âmbito da assistência prestada pela UE a países terceiros, designadamente os países candidatos à adesão, certos países da Europa Oriental e do Mediterrâneo, assim como dos Balcãs Ocidentais, assistência de caráter excecional, sujeita a critérios de condicionalidade, destinada a ajudá-los a resolver problemas de balança de pagamentos ou dificuldades orçamentais.</t>
        </is>
      </c>
      <c r="CF115" s="2" t="inlineStr">
        <is>
          <t>asistență macrofinanciară|
AMF</t>
        </is>
      </c>
      <c r="CG115" s="2" t="inlineStr">
        <is>
          <t>4|
3</t>
        </is>
      </c>
      <c r="CH115" s="2" t="inlineStr">
        <is>
          <t xml:space="preserve">|
</t>
        </is>
      </c>
      <c r="CI115" t="inlineStr">
        <is>
          <t>instrument financiar bazat pe o politică economică prin care se acordă sprijin, necondiționat și fără o alocare specială, pentru balanța de plăți a unei țări terțe partenere (art. 212 și 213 din TFUE). Sprijinul ia forma unor împrumuturi sau subvenții pe termen mediu/lung, ori a unei combinații între acestea, și completează finanțarea oferită în contextul unui program de reformă al Fondului Monetar Internațional</t>
        </is>
      </c>
      <c r="CJ115" s="2" t="inlineStr">
        <is>
          <t>makrofinančná pomoc</t>
        </is>
      </c>
      <c r="CK115" s="2" t="inlineStr">
        <is>
          <t>3</t>
        </is>
      </c>
      <c r="CL115" s="2" t="inlineStr">
        <is>
          <t/>
        </is>
      </c>
      <c r="CM115" t="inlineStr">
        <is>
          <t>finančná podpora určená susedným regiónom, ktorou sa podporuje úsilie krajín o politickú a hospodársku reformu a ktorá sa vykonáva v spolupráci s podpornými programami Medzinárodného menového fondu (MMF) a Svetovej banky</t>
        </is>
      </c>
      <c r="CN115" s="2" t="inlineStr">
        <is>
          <t>makrofinančna pomoč</t>
        </is>
      </c>
      <c r="CO115" s="2" t="inlineStr">
        <is>
          <t>3</t>
        </is>
      </c>
      <c r="CP115" s="2" t="inlineStr">
        <is>
          <t/>
        </is>
      </c>
      <c r="CQ115" t="inlineStr">
        <is>
          <t>finančna pomoč državam kandidatkam EU, možnim državam kandidatkam in sosednjim državam pri reševanju kratkoročnih plačilnobilančnih težav in stabilizaciji javnih financ ter za spodbuditev k izvajanju strukturnih reform</t>
        </is>
      </c>
      <c r="CR115" s="2" t="inlineStr">
        <is>
          <t>makroekonomiskt stöd</t>
        </is>
      </c>
      <c r="CS115" s="2" t="inlineStr">
        <is>
          <t>3</t>
        </is>
      </c>
      <c r="CT115" s="2" t="inlineStr">
        <is>
          <t/>
        </is>
      </c>
      <c r="CU115" t="inlineStr">
        <is>
          <t/>
        </is>
      </c>
    </row>
    <row r="116">
      <c r="A116" s="1" t="str">
        <f>HYPERLINK("https://iate.europa.eu/entry/result/3627162/all", "3627162")</f>
        <v>3627162</v>
      </c>
      <c r="B116" t="inlineStr">
        <is>
          <t>INTERNATIONAL RELATIONS</t>
        </is>
      </c>
      <c r="C116" t="inlineStr">
        <is>
          <t>INTERNATIONAL RELATIONS|defence</t>
        </is>
      </c>
      <c r="D116" s="2" t="inlineStr">
        <is>
          <t>военно оттегляне|
изтегляне на въоръжени сили|
военно отстъпление|
изтегляне на сили</t>
        </is>
      </c>
      <c r="E116" s="2" t="inlineStr">
        <is>
          <t>3|
3|
3|
3</t>
        </is>
      </c>
      <c r="F116" s="2" t="inlineStr">
        <is>
          <t xml:space="preserve">|
|
|
</t>
        </is>
      </c>
      <c r="G116" t="inlineStr">
        <is>
          <t/>
        </is>
      </c>
      <c r="H116" s="2" t="inlineStr">
        <is>
          <t>stažení/stahování ozbrojených sil|
odchod (ozbrojených sil)</t>
        </is>
      </c>
      <c r="I116" s="2" t="inlineStr">
        <is>
          <t>3|
2</t>
        </is>
      </c>
      <c r="J116" s="2" t="inlineStr">
        <is>
          <t xml:space="preserve">|
</t>
        </is>
      </c>
      <c r="K116" t="inlineStr">
        <is>
          <t/>
        </is>
      </c>
      <c r="L116" s="2" t="inlineStr">
        <is>
          <t>tilbagetrækning af militære styrker</t>
        </is>
      </c>
      <c r="M116" s="2" t="inlineStr">
        <is>
          <t>3</t>
        </is>
      </c>
      <c r="N116" s="2" t="inlineStr">
        <is>
          <t/>
        </is>
      </c>
      <c r="O116" t="inlineStr">
        <is>
          <t>et lands fjernelse af sine militære styrker fra et andet land, hvor styrkerne har været indsat</t>
        </is>
      </c>
      <c r="P116" s="2" t="inlineStr">
        <is>
          <t>Streitkräfteabzug|
Streikräfterückzug|
Truppenabzug|
Truppenrückzug</t>
        </is>
      </c>
      <c r="Q116" s="2" t="inlineStr">
        <is>
          <t>3|
3|
3|
3</t>
        </is>
      </c>
      <c r="R116" s="2" t="inlineStr">
        <is>
          <t xml:space="preserve">|
|
|
</t>
        </is>
      </c>
      <c r="S116" t="inlineStr">
        <is>
          <t>Abrücken der Streitkräfte
eines Landes aus dem Land, in das sie verlegt wurden</t>
        </is>
      </c>
      <c r="T116" s="2" t="inlineStr">
        <is>
          <t>απόσυρση στρατιωτικών δυνάμεων</t>
        </is>
      </c>
      <c r="U116" s="2" t="inlineStr">
        <is>
          <t>3</t>
        </is>
      </c>
      <c r="V116" s="2" t="inlineStr">
        <is>
          <t/>
        </is>
      </c>
      <c r="W116" t="inlineStr">
        <is>
          <t>δράση ενος κράτους για απομάκρυνση των στρατιωτικών δυνάμεών του από το έδαφος άλλου</t>
        </is>
      </c>
      <c r="X116" s="2" t="inlineStr">
        <is>
          <t>withdrawal of forces|
military withdrawal|
withdrawal of armed forces|
withdrawal of military forces</t>
        </is>
      </c>
      <c r="Y116" s="2" t="inlineStr">
        <is>
          <t>3|
3|
3|
3</t>
        </is>
      </c>
      <c r="Z116" s="2" t="inlineStr">
        <is>
          <t xml:space="preserve">|
|
|
</t>
        </is>
      </c>
      <c r="AA116" t="inlineStr">
        <is>
          <t>action by one country to remove their military forces deployed to another country</t>
        </is>
      </c>
      <c r="AB116" t="inlineStr">
        <is>
          <t/>
        </is>
      </c>
      <c r="AC116" t="inlineStr">
        <is>
          <t/>
        </is>
      </c>
      <c r="AD116" t="inlineStr">
        <is>
          <t/>
        </is>
      </c>
      <c r="AE116" t="inlineStr">
        <is>
          <t/>
        </is>
      </c>
      <c r="AF116" s="2" t="inlineStr">
        <is>
          <t>vägede väljaviimine|
vägede tagasitõmbumine|
vägede tagasitõmbamine</t>
        </is>
      </c>
      <c r="AG116" s="2" t="inlineStr">
        <is>
          <t>2|
2|
3</t>
        </is>
      </c>
      <c r="AH116" s="2" t="inlineStr">
        <is>
          <t xml:space="preserve">|
|
</t>
        </is>
      </c>
      <c r="AI116" t="inlineStr">
        <is>
          <t>ühe riigi vm poolt teise riiki siirdud sõjaliste jõudude väljaviimine</t>
        </is>
      </c>
      <c r="AJ116" s="2" t="inlineStr">
        <is>
          <t>joukkojen poisvetäminen</t>
        </is>
      </c>
      <c r="AK116" s="2" t="inlineStr">
        <is>
          <t>3</t>
        </is>
      </c>
      <c r="AL116" s="2" t="inlineStr">
        <is>
          <t/>
        </is>
      </c>
      <c r="AM116" t="inlineStr">
        <is>
          <t/>
        </is>
      </c>
      <c r="AN116" s="2" t="inlineStr">
        <is>
          <t>retrait militaire|
retrait des forces militaires|
retrait des forces armées|
retrait des forces</t>
        </is>
      </c>
      <c r="AO116" s="2" t="inlineStr">
        <is>
          <t>3|
3|
3|
3</t>
        </is>
      </c>
      <c r="AP116" s="2" t="inlineStr">
        <is>
          <t xml:space="preserve">|
|
|
</t>
        </is>
      </c>
      <c r="AQ116" t="inlineStr">
        <is>
          <t>action consistant pour un pays à retirer ses forces armées déployées dans un autre pays</t>
        </is>
      </c>
      <c r="AR116" s="2" t="inlineStr">
        <is>
          <t>tarraingt siar fórsaí armtha|
tarraingt siar mhíleata</t>
        </is>
      </c>
      <c r="AS116" s="2" t="inlineStr">
        <is>
          <t>3|
3</t>
        </is>
      </c>
      <c r="AT116" s="2" t="inlineStr">
        <is>
          <t xml:space="preserve">|
</t>
        </is>
      </c>
      <c r="AU116" t="inlineStr">
        <is>
          <t/>
        </is>
      </c>
      <c r="AV116" s="2" t="inlineStr">
        <is>
          <t>vojno povlačenje|
povlačenje vojnih snaga|
povlačenje oružanih snaga|
povlačenje snaga</t>
        </is>
      </c>
      <c r="AW116" s="2" t="inlineStr">
        <is>
          <t>3|
3|
3|
3</t>
        </is>
      </c>
      <c r="AX116" s="2" t="inlineStr">
        <is>
          <t xml:space="preserve">|
|
|
</t>
        </is>
      </c>
      <c r="AY116" t="inlineStr">
        <is>
          <t/>
        </is>
      </c>
      <c r="AZ116" s="2" t="inlineStr">
        <is>
          <t>fegyveres erők kivonása|
katonai kivonulás|
katonai erők kivonása|
erők kivonása</t>
        </is>
      </c>
      <c r="BA116" s="2" t="inlineStr">
        <is>
          <t>3|
3|
3|
3</t>
        </is>
      </c>
      <c r="BB116" s="2" t="inlineStr">
        <is>
          <t xml:space="preserve">|
|
|
</t>
        </is>
      </c>
      <c r="BC116" t="inlineStr">
        <is>
          <t>egy adott ország arra irányuló tevékenysége, hogy egy
másik országba telepített katonai erőit kivonja a szóban forgó ország
területéről</t>
        </is>
      </c>
      <c r="BD116" s="2" t="inlineStr">
        <is>
          <t>ritiro delle forze militari|
ritiro delle forze|
ritiro delle forze armate|
ritiro militare</t>
        </is>
      </c>
      <c r="BE116" s="2" t="inlineStr">
        <is>
          <t>3|
3|
3|
3</t>
        </is>
      </c>
      <c r="BF116" s="2" t="inlineStr">
        <is>
          <t xml:space="preserve">|
|
|
</t>
        </is>
      </c>
      <c r="BG116" t="inlineStr">
        <is>
          <t>azione e operazione con cui uno Stato richiama forze militari dispiegate in un altro Stato</t>
        </is>
      </c>
      <c r="BH116" s="2" t="inlineStr">
        <is>
          <t>karinių pajėgų išvedimas|
ginkluotųjų pajėgų išvedimas|
pajėgų išvedimas|
karinių pajėgų atitraukimas|
pajėgų atitraukimas|
ginkluotųjų pajėgų atitraukimas</t>
        </is>
      </c>
      <c r="BI116" s="2" t="inlineStr">
        <is>
          <t>3|
3|
3|
3|
3|
3</t>
        </is>
      </c>
      <c r="BJ116" s="2" t="inlineStr">
        <is>
          <t xml:space="preserve">|
|
|
|
|
</t>
        </is>
      </c>
      <c r="BK116" t="inlineStr">
        <is>
          <t>vienos šalies vykdomas ginkluotųjų pajėgų atitraukimas iš kitos šalies</t>
        </is>
      </c>
      <c r="BL116" s="2" t="inlineStr">
        <is>
          <t>bruņoto spēku atvilkšana</t>
        </is>
      </c>
      <c r="BM116" s="2" t="inlineStr">
        <is>
          <t>3</t>
        </is>
      </c>
      <c r="BN116" s="2" t="inlineStr">
        <is>
          <t/>
        </is>
      </c>
      <c r="BO116" t="inlineStr">
        <is>
          <t>rīcība, ko kāda valsts īsteno, lai izvestu savus militāros spēkus, kas izvietoti citā valstī</t>
        </is>
      </c>
      <c r="BP116" s="2" t="inlineStr">
        <is>
          <t>irtirar tal-forzi|
irtirar tal-forzi militari|
irtirar tal-forzi armati</t>
        </is>
      </c>
      <c r="BQ116" s="2" t="inlineStr">
        <is>
          <t>3|
3|
3</t>
        </is>
      </c>
      <c r="BR116" s="2" t="inlineStr">
        <is>
          <t xml:space="preserve">|
|
</t>
        </is>
      </c>
      <c r="BS116" t="inlineStr">
        <is>
          <t>azzjoni minn pajjiż biex ineħħi l-forzi militari tiegħu skjerati f'pajjiż ieħor</t>
        </is>
      </c>
      <c r="BT116" s="2" t="inlineStr">
        <is>
          <t>militaire terugtrekking|
terugtrekking van de strijdkrachten|
terugtrekking van troepen</t>
        </is>
      </c>
      <c r="BU116" s="2" t="inlineStr">
        <is>
          <t>3|
3|
3</t>
        </is>
      </c>
      <c r="BV116" s="2" t="inlineStr">
        <is>
          <t xml:space="preserve">|
|
</t>
        </is>
      </c>
      <c r="BW116" t="inlineStr">
        <is>
          <t>actie waarbij een land zijn krijgsmacht die in een ander land is opgesteld laat vertrekken</t>
        </is>
      </c>
      <c r="BX116" s="2" t="inlineStr">
        <is>
          <t>wycofanie sił|
wycofanie wojsk</t>
        </is>
      </c>
      <c r="BY116" s="2" t="inlineStr">
        <is>
          <t>3|
3</t>
        </is>
      </c>
      <c r="BZ116" s="2" t="inlineStr">
        <is>
          <t xml:space="preserve">|
</t>
        </is>
      </c>
      <c r="CA116" t="inlineStr">
        <is>
          <t>opuszczenie w sposób zorganizowany zajmowanego
terenu przez wojska z zachowaniem zdolności bojowej</t>
        </is>
      </c>
      <c r="CB116" s="2" t="inlineStr">
        <is>
          <t>retirada de forças|
retirada de forças militares|
retirada de forças armadas|
retirada militar</t>
        </is>
      </c>
      <c r="CC116" s="2" t="inlineStr">
        <is>
          <t>3|
3|
3|
3</t>
        </is>
      </c>
      <c r="CD116" s="2" t="inlineStr">
        <is>
          <t xml:space="preserve">|
|
|
</t>
        </is>
      </c>
      <c r="CE116" t="inlineStr">
        <is>
          <t>Ação levada a cabo por um país para retirar as forças militares que tem mobilizadas num outro país.</t>
        </is>
      </c>
      <c r="CF116" s="2" t="inlineStr">
        <is>
          <t>retragere militară|
retragere a forțelor militare|
retragere a forțelor|
retragere a forțelor armate</t>
        </is>
      </c>
      <c r="CG116" s="2" t="inlineStr">
        <is>
          <t>3|
3|
3|
3</t>
        </is>
      </c>
      <c r="CH116" s="2" t="inlineStr">
        <is>
          <t xml:space="preserve">|
|
|
</t>
        </is>
      </c>
      <c r="CI116" t="inlineStr">
        <is>
          <t>acțiune prin care o țară își retrage forțele militare desfășurate în altă țară</t>
        </is>
      </c>
      <c r="CJ116" s="2" t="inlineStr">
        <is>
          <t>stiahnutie ozbrojených síl|
stiahnutie vojenských síl|
odsun vojsk</t>
        </is>
      </c>
      <c r="CK116" s="2" t="inlineStr">
        <is>
          <t>3|
3|
3</t>
        </is>
      </c>
      <c r="CL116" s="2" t="inlineStr">
        <is>
          <t xml:space="preserve">|
|
</t>
        </is>
      </c>
      <c r="CM116" t="inlineStr">
        <is>
          <t/>
        </is>
      </c>
      <c r="CN116" s="2" t="inlineStr">
        <is>
          <t>umik sil|
vojaški umik|
umik vojaških sil|
umik oboroženih sil</t>
        </is>
      </c>
      <c r="CO116" s="2" t="inlineStr">
        <is>
          <t>3|
3|
3|
3</t>
        </is>
      </c>
      <c r="CP116" s="2" t="inlineStr">
        <is>
          <t xml:space="preserve">|
|
|
</t>
        </is>
      </c>
      <c r="CQ116" t="inlineStr">
        <is>
          <t/>
        </is>
      </c>
      <c r="CR116" s="2" t="inlineStr">
        <is>
          <t>tillbakadragande av militära styrkor|
tillbakadragande av trupper</t>
        </is>
      </c>
      <c r="CS116" s="2" t="inlineStr">
        <is>
          <t>3|
3</t>
        </is>
      </c>
      <c r="CT116" s="2" t="inlineStr">
        <is>
          <t xml:space="preserve">|
</t>
        </is>
      </c>
      <c r="CU116" t="inlineStr">
        <is>
          <t/>
        </is>
      </c>
    </row>
    <row r="117">
      <c r="A117" s="1" t="str">
        <f>HYPERLINK("https://iate.europa.eu/entry/result/3627196/all", "3627196")</f>
        <v>3627196</v>
      </c>
      <c r="B117" t="inlineStr">
        <is>
          <t>INTERNATIONAL RELATIONS;GEOGRAPHY</t>
        </is>
      </c>
      <c r="C117" t="inlineStr">
        <is>
          <t>INTERNATIONAL RELATIONS|international balance|international conflict;GEOGRAPHY|Europe|Eastern Europe|Russia;GEOGRAPHY|Europe|Eastern Europe|Ukraine</t>
        </is>
      </c>
      <c r="D117" t="inlineStr">
        <is>
          <t/>
        </is>
      </c>
      <c r="E117" t="inlineStr">
        <is>
          <t/>
        </is>
      </c>
      <c r="F117" t="inlineStr">
        <is>
          <t/>
        </is>
      </c>
      <c r="G117" t="inlineStr">
        <is>
          <t/>
        </is>
      </c>
      <c r="H117" s="2" t="inlineStr">
        <is>
          <t>ruská agrese vůči Ukrajině|
agrese Ruska vůči Ukrajině|
nevyprovokovaná a neodůvodněná vojenská agrese Ruska vůči Ukrajině|
ruská vojenská agrese vůči Ukrajině|
vojenská agrese Ruska vůči Ukrajině</t>
        </is>
      </c>
      <c r="I117" s="2" t="inlineStr">
        <is>
          <t>3|
3|
3|
3|
3</t>
        </is>
      </c>
      <c r="J117" s="2" t="inlineStr">
        <is>
          <t xml:space="preserve">|
|
|
|
</t>
        </is>
      </c>
      <c r="K117" t="inlineStr">
        <is>
          <t>ozbrojený konflikt, který začal zrána 24. února 2022 ruským útokem na Ukrajinu</t>
        </is>
      </c>
      <c r="L117" s="2" t="inlineStr">
        <is>
          <t>russisk aggression mod Ukraine|
Ruslands militære aggression mod Ukraine|
Ruslands uprovokerede og uberettigede militære aggression mod Ukraine</t>
        </is>
      </c>
      <c r="M117" s="2" t="inlineStr">
        <is>
          <t>3|
3|
3</t>
        </is>
      </c>
      <c r="N117" s="2" t="inlineStr">
        <is>
          <t xml:space="preserve">|
|
</t>
        </is>
      </c>
      <c r="O117" t="inlineStr">
        <is>
          <t>Russiske væbnede styrkers angreb på Ukraine, der startede den 24. februar 2022</t>
        </is>
      </c>
      <c r="P117" t="inlineStr">
        <is>
          <t/>
        </is>
      </c>
      <c r="Q117" t="inlineStr">
        <is>
          <t/>
        </is>
      </c>
      <c r="R117" t="inlineStr">
        <is>
          <t/>
        </is>
      </c>
      <c r="S117" t="inlineStr">
        <is>
          <t/>
        </is>
      </c>
      <c r="T117" s="2" t="inlineStr">
        <is>
          <t>επίθεση της Ρωσίας κατά της Ουκρανίας|
απρόκλητη και αδικαιολόγητη στρατιωτική επίθεση της Ρωσίας κατά της Ουκρανίας</t>
        </is>
      </c>
      <c r="U117" s="2" t="inlineStr">
        <is>
          <t>3|
3</t>
        </is>
      </c>
      <c r="V117" s="2" t="inlineStr">
        <is>
          <t xml:space="preserve">|
</t>
        </is>
      </c>
      <c r="W117" t="inlineStr">
        <is>
          <t>επίθεση ρωσικών ένοπλων δυνάμεων κατά της Ουκρανίας, η οποία ξεκίνησε στις 24 Φεβρουαρίου 2022</t>
        </is>
      </c>
      <c r="X117" s="2" t="inlineStr">
        <is>
          <t>Russian aggression against Ukraine|
Russian Federation’s unprovoked and unjustified military aggression against Ukraine|
Russia’s unprovoked and unjustified military aggression against Ukraine</t>
        </is>
      </c>
      <c r="Y117" s="2" t="inlineStr">
        <is>
          <t>3|
3|
3</t>
        </is>
      </c>
      <c r="Z117" s="2" t="inlineStr">
        <is>
          <t xml:space="preserve">|
|
</t>
        </is>
      </c>
      <c r="AA117" t="inlineStr">
        <is>
          <t>attack on Ukraine by Russian armed forces started on 24 February 2022</t>
        </is>
      </c>
      <c r="AB117" s="2" t="inlineStr">
        <is>
          <t>agresión de Rusia contra Ucrania|
agresión militar no provocada e injustificada de Rusia contra Ucrania</t>
        </is>
      </c>
      <c r="AC117" s="2" t="inlineStr">
        <is>
          <t>3|
3</t>
        </is>
      </c>
      <c r="AD117" s="2" t="inlineStr">
        <is>
          <t xml:space="preserve">|
</t>
        </is>
      </c>
      <c r="AE117" t="inlineStr">
        <is>
          <t/>
        </is>
      </c>
      <c r="AF117" s="2" t="inlineStr">
        <is>
          <t>Venemaa agressioon Ukraina vastu|
Venemaa Föderatsiooni provotseerimata ja põhjendamatu sõjaline agressioon Ukraina vastu</t>
        </is>
      </c>
      <c r="AG117" s="2" t="inlineStr">
        <is>
          <t>3|
3</t>
        </is>
      </c>
      <c r="AH117" s="2" t="inlineStr">
        <is>
          <t xml:space="preserve">|
</t>
        </is>
      </c>
      <c r="AI117" t="inlineStr">
        <is>
          <t>Venemaa relvajõudude rünnak Ukraina vastu, mis algas 24. veebruaril 2022</t>
        </is>
      </c>
      <c r="AJ117" s="2" t="inlineStr">
        <is>
          <t>Venäjän Ukrainaan kohdistama hyökkäys|
Venäjän ilman edeltävää provokaatiota toteuttama ja perusteeton sotilaallinen hyökkäys Ukrainaa vastaan|
Venäjän provosoimaton ja perusteeton hyökkäys|
provosoimaton ja perusteeton hyökkäys Ukrainaan</t>
        </is>
      </c>
      <c r="AK117" s="2" t="inlineStr">
        <is>
          <t>3|
3|
3|
3</t>
        </is>
      </c>
      <c r="AL117" s="2" t="inlineStr">
        <is>
          <t xml:space="preserve">|
|
|
</t>
        </is>
      </c>
      <c r="AM117" t="inlineStr">
        <is>
          <t>Venäjän asevoimoimien 24. helmikuuta 2022 aloittama hyökkäys Ukrainaa vastaan</t>
        </is>
      </c>
      <c r="AN117" s="2" t="inlineStr">
        <is>
          <t>agression militaire non provoquée et injustifiée de la Fédération de Russie contre l'Ukraine|
agression de la Russie contre l'Ukraine|
agression militaire injustifiée et non provoquée de la Russie contre l'Ukraine</t>
        </is>
      </c>
      <c r="AO117" s="2" t="inlineStr">
        <is>
          <t>3|
3|
3</t>
        </is>
      </c>
      <c r="AP117" s="2" t="inlineStr">
        <is>
          <t xml:space="preserve">|
|
</t>
        </is>
      </c>
      <c r="AQ117" t="inlineStr">
        <is>
          <t>attaque lancée par les forces armées russes contre l'Ukraine le 24 février 2022</t>
        </is>
      </c>
      <c r="AR117" s="2" t="inlineStr">
        <is>
          <t>fogha míleata gan chúis gan údar a thug an Rúis faoin Úcráin|
fogha na Rúise faoin Úcráin</t>
        </is>
      </c>
      <c r="AS117" s="2" t="inlineStr">
        <is>
          <t>3|
3</t>
        </is>
      </c>
      <c r="AT117" s="2" t="inlineStr">
        <is>
          <t xml:space="preserve">|
</t>
        </is>
      </c>
      <c r="AU117" t="inlineStr">
        <is>
          <t>ionsaí a rinne fórsaí armtha na Rúise ar an Úcráin an 24 Feabhra 2022</t>
        </is>
      </c>
      <c r="AV117" s="2" t="inlineStr">
        <is>
          <t>ničim izazvana i neopravdana agresija Rusije na Ukrajinu|
agresija Rusije na Ukrajinu</t>
        </is>
      </c>
      <c r="AW117" s="2" t="inlineStr">
        <is>
          <t>3|
3</t>
        </is>
      </c>
      <c r="AX117" s="2" t="inlineStr">
        <is>
          <t xml:space="preserve">|
</t>
        </is>
      </c>
      <c r="AY117" t="inlineStr">
        <is>
          <t/>
        </is>
      </c>
      <c r="AZ117" s="2" t="inlineStr">
        <is>
          <t>Ukrajna elleni orosz agresszió|
Ukrajnával szemben provokáció nélkül indított, indokolatlan katonai agresszió</t>
        </is>
      </c>
      <c r="BA117" s="2" t="inlineStr">
        <is>
          <t>3|
3</t>
        </is>
      </c>
      <c r="BB117" s="2" t="inlineStr">
        <is>
          <t xml:space="preserve">|
</t>
        </is>
      </c>
      <c r="BC117" t="inlineStr">
        <is>
          <t>az orosz fegyveres erők által Ukrajna ellen 2022. február 24-én indított támadás</t>
        </is>
      </c>
      <c r="BD117" s="2" t="inlineStr">
        <is>
          <t>aggressione militare non provocata e ingiustificata della Russia nei confronti dell'Ucraina|
aggressione russa nei confronti dell'Ucraina</t>
        </is>
      </c>
      <c r="BE117" s="2" t="inlineStr">
        <is>
          <t>3|
3</t>
        </is>
      </c>
      <c r="BF117" s="2" t="inlineStr">
        <is>
          <t xml:space="preserve">|
</t>
        </is>
      </c>
      <c r="BG117" t="inlineStr">
        <is>
          <t>aggressione dell’Ucraina
da parte delle forze armate russe iniziata il 24 febbraio 2022</t>
        </is>
      </c>
      <c r="BH117" s="2" t="inlineStr">
        <is>
          <t>Rusijos agresija prieš Ukrainą|
neišprovokuota ir nemotyvuota Rusijos karinė agresija prieš Ukrainą|
neišprovokuota ir nepateisinama Rusijos karinė agresija prieš Ukrainą</t>
        </is>
      </c>
      <c r="BI117" s="2" t="inlineStr">
        <is>
          <t>3|
2|
3</t>
        </is>
      </c>
      <c r="BJ117" s="2" t="inlineStr">
        <is>
          <t xml:space="preserve">|
|
</t>
        </is>
      </c>
      <c r="BK117" t="inlineStr">
        <is>
          <t/>
        </is>
      </c>
      <c r="BL117" s="2" t="inlineStr">
        <is>
          <t>neprovocētā un nepamatotā Krievijas militārā agresija pret Ukrainu|
neprovocētā un nepamatotā militārā agresija pret Ukrainu</t>
        </is>
      </c>
      <c r="BM117" s="2" t="inlineStr">
        <is>
          <t>3|
3</t>
        </is>
      </c>
      <c r="BN117" s="2" t="inlineStr">
        <is>
          <t xml:space="preserve">|
</t>
        </is>
      </c>
      <c r="BO117" t="inlineStr">
        <is>
          <t>pret Ukrainu vērstais uzbrukums, kuru Krievijas bruņotie spēki sāka 2022. gada 24. februārī</t>
        </is>
      </c>
      <c r="BP117" s="2" t="inlineStr">
        <is>
          <t>l-aggressjoni Russa kontra l-Ukrajna|
l-aggressjoni militari mhux provokata u mhux ġustifikata tar-Russja kontra l-Ukrajna</t>
        </is>
      </c>
      <c r="BQ117" s="2" t="inlineStr">
        <is>
          <t>3|
3</t>
        </is>
      </c>
      <c r="BR117" s="2" t="inlineStr">
        <is>
          <t xml:space="preserve">|
</t>
        </is>
      </c>
      <c r="BS117" t="inlineStr">
        <is>
          <t>attakk mill-forzi armati Russi fuq l-Ukrajna, li beda fl-24 ta' Frar 2022</t>
        </is>
      </c>
      <c r="BT117" s="2" t="inlineStr">
        <is>
          <t>Russische agressie tegen Oekraïne|
Ruslands niet-uitgelokte en ongerechtvaardigde militaire invasie in Oekraïne|
militaire agressie van Rusland tegen Oekraïne, zonder aanleiding of grond</t>
        </is>
      </c>
      <c r="BU117" s="2" t="inlineStr">
        <is>
          <t>3|
3|
3</t>
        </is>
      </c>
      <c r="BV117" s="2" t="inlineStr">
        <is>
          <t xml:space="preserve">|
|
</t>
        </is>
      </c>
      <c r="BW117" t="inlineStr">
        <is>
          <t>op 24 februari 2022 gestarte aanval op Oekraïne door Russische strijdkrachten</t>
        </is>
      </c>
      <c r="BX117" s="2" t="inlineStr">
        <is>
          <t>rosyjska napaść na Ukrainę|
rosyjska agresja na Ukrainę|
niczym niesprowokowana i nieuzasadniona agresja wojskowa Rosji wobec Ukrainy</t>
        </is>
      </c>
      <c r="BY117" s="2" t="inlineStr">
        <is>
          <t>3|
3|
3</t>
        </is>
      </c>
      <c r="BZ117" s="2" t="inlineStr">
        <is>
          <t xml:space="preserve">|
|
</t>
        </is>
      </c>
      <c r="CA117" t="inlineStr">
        <is>
          <t>atak rosyjskich sił wojskowych na Ukrainę rozpoczęty 24 lutego 2022 r.</t>
        </is>
      </c>
      <c r="CB117" s="2" t="inlineStr">
        <is>
          <t>agressão russa contra a Ucrânia|
agressão militar não provocada e injustificada da Federação da Rússia contra a Ucrânia</t>
        </is>
      </c>
      <c r="CC117" s="2" t="inlineStr">
        <is>
          <t>3|
3</t>
        </is>
      </c>
      <c r="CD117" s="2" t="inlineStr">
        <is>
          <t xml:space="preserve">|
</t>
        </is>
      </c>
      <c r="CE117" t="inlineStr">
        <is>
          <t>Ataque militar à Ucrânia iniciado pela Federação Russa a 24 de fevereiro de 2022.</t>
        </is>
      </c>
      <c r="CF117" s="2" t="inlineStr">
        <is>
          <t>agresiunea Rusiei împotriva Ucrainei|
agresiunea militară neprovocată și nejustificată a Federației Ruse împotriva Ucrainei</t>
        </is>
      </c>
      <c r="CG117" s="2" t="inlineStr">
        <is>
          <t>3|
3</t>
        </is>
      </c>
      <c r="CH117" s="2" t="inlineStr">
        <is>
          <t xml:space="preserve">|
</t>
        </is>
      </c>
      <c r="CI117" t="inlineStr">
        <is>
          <t>atacul forțele armate ruse asupra Ucrainei care a început la 24 februarie 2022</t>
        </is>
      </c>
      <c r="CJ117" s="2" t="inlineStr">
        <is>
          <t>ruská vojenská agresia voči Ukrajine|
vojenská agresia Ruska voči Ukrajine|
nevyprovokovaná a neodôvodnená vojenská agresia Ruska voči Ukrajine|
agresia Ruskej federácie voči Ukrajine|
ruská agresia voči Ukrajine</t>
        </is>
      </c>
      <c r="CK117" s="2" t="inlineStr">
        <is>
          <t>3|
3|
3|
3|
3</t>
        </is>
      </c>
      <c r="CL117" s="2" t="inlineStr">
        <is>
          <t xml:space="preserve">|
|
|
|
</t>
        </is>
      </c>
      <c r="CM117" t="inlineStr">
        <is>
          <t>vojenská operácia ozborejných síl Ruskej federácie, ktorá sa začala 24. februára 2022 ich útokom na územie Ukrajiny</t>
        </is>
      </c>
      <c r="CN117" s="2" t="inlineStr">
        <is>
          <t>ruska agresija proti Ukrajini|
neizzvana in neupravičena vojaška agresija Rusije proti Ukrajini</t>
        </is>
      </c>
      <c r="CO117" s="2" t="inlineStr">
        <is>
          <t>3|
3</t>
        </is>
      </c>
      <c r="CP117" s="2" t="inlineStr">
        <is>
          <t xml:space="preserve">|
</t>
        </is>
      </c>
      <c r="CQ117" t="inlineStr">
        <is>
          <t>napad ruskih oboroženih sil na Ukrajino, ki se je začel 24. februarja 2022</t>
        </is>
      </c>
      <c r="CR117" s="2" t="inlineStr">
        <is>
          <t>Rysslands oprovocerade och oberättigade militära aggression mot Ukraina|
Rysslands aggression mot Ukraina|
Rysslands angrepp mot Ukraina</t>
        </is>
      </c>
      <c r="CS117" s="2" t="inlineStr">
        <is>
          <t>3|
3|
3</t>
        </is>
      </c>
      <c r="CT117" s="2" t="inlineStr">
        <is>
          <t xml:space="preserve">|
|
</t>
        </is>
      </c>
      <c r="CU117" t="inlineStr">
        <is>
          <t/>
        </is>
      </c>
    </row>
    <row r="118">
      <c r="A118" s="1" t="str">
        <f>HYPERLINK("https://iate.europa.eu/entry/result/3622284/all", "3622284")</f>
        <v>3622284</v>
      </c>
      <c r="B118" t="inlineStr">
        <is>
          <t>INTERNATIONAL RELATIONS;ENVIRONMENT;EUROPEAN UNION;SCIENCE</t>
        </is>
      </c>
      <c r="C118" t="inlineStr">
        <is>
          <t>INTERNATIONAL RELATIONS|international balance|international security|disarmament|weapons' destruction;ENVIRONMENT|environmental policy|environmental protection;INTERNATIONAL RELATIONS|defence|military equipment|conventional weapon|anti-personnel weapon;EUROPEAN UNION|European construction|European Union|common foreign and security policy;SCIENCE|natural and applied sciences</t>
        </is>
      </c>
      <c r="D118" t="inlineStr">
        <is>
          <t/>
        </is>
      </c>
      <c r="E118" t="inlineStr">
        <is>
          <t/>
        </is>
      </c>
      <c r="F118" t="inlineStr">
        <is>
          <t/>
        </is>
      </c>
      <c r="G118" t="inlineStr">
        <is>
          <t/>
        </is>
      </c>
      <c r="H118" t="inlineStr">
        <is>
          <t/>
        </is>
      </c>
      <c r="I118" t="inlineStr">
        <is>
          <t/>
        </is>
      </c>
      <c r="J118" t="inlineStr">
        <is>
          <t/>
        </is>
      </c>
      <c r="K118" t="inlineStr">
        <is>
          <t/>
        </is>
      </c>
      <c r="L118" t="inlineStr">
        <is>
          <t/>
        </is>
      </c>
      <c r="M118" t="inlineStr">
        <is>
          <t/>
        </is>
      </c>
      <c r="N118" t="inlineStr">
        <is>
          <t/>
        </is>
      </c>
      <c r="O118" t="inlineStr">
        <is>
          <t/>
        </is>
      </c>
      <c r="P118" s="2" t="inlineStr">
        <is>
          <t>Audit|
Prüfungen|
Ausgabenprüfungen</t>
        </is>
      </c>
      <c r="Q118" s="2" t="inlineStr">
        <is>
          <t>2|
2|
2</t>
        </is>
      </c>
      <c r="R118" s="2" t="inlineStr">
        <is>
          <t xml:space="preserve">|
|
</t>
        </is>
      </c>
      <c r="S118" t="inlineStr">
        <is>
          <t/>
        </is>
      </c>
      <c r="T118" t="inlineStr">
        <is>
          <t/>
        </is>
      </c>
      <c r="U118" t="inlineStr">
        <is>
          <t/>
        </is>
      </c>
      <c r="V118" t="inlineStr">
        <is>
          <t/>
        </is>
      </c>
      <c r="W118" t="inlineStr">
        <is>
          <t/>
        </is>
      </c>
      <c r="X118" s="2" t="inlineStr">
        <is>
          <t>expenditure verification|
audit</t>
        </is>
      </c>
      <c r="Y118" s="2" t="inlineStr">
        <is>
          <t>2|
2</t>
        </is>
      </c>
      <c r="Z118" s="2" t="inlineStr">
        <is>
          <t xml:space="preserve">|
</t>
        </is>
      </c>
      <c r="AA118" t="inlineStr">
        <is>
          <t>an assessment of the adequacy of management controls to ensure the economical and efficient use of resources; the safeguarding of assets; the reliability of financial and other information; the compliance with regulations, rules and established policies; the effectiveness of risk management; and the adequacy of organisational structures, systems and processes.</t>
        </is>
      </c>
      <c r="AB118" s="2" t="inlineStr">
        <is>
          <t>verificación del gasto|
auditorías|
auditoría</t>
        </is>
      </c>
      <c r="AC118" s="2" t="inlineStr">
        <is>
          <t>2|
2|
2</t>
        </is>
      </c>
      <c r="AD118" s="2" t="inlineStr">
        <is>
          <t xml:space="preserve">|
|
</t>
        </is>
      </c>
      <c r="AE118" t="inlineStr">
        <is>
          <t/>
        </is>
      </c>
      <c r="AF118" s="2" t="inlineStr">
        <is>
          <t>audit|
audiitorkontroll</t>
        </is>
      </c>
      <c r="AG118" s="2" t="inlineStr">
        <is>
          <t>2|
2</t>
        </is>
      </c>
      <c r="AH118" s="2" t="inlineStr">
        <is>
          <t xml:space="preserve">|
</t>
        </is>
      </c>
      <c r="AI118" t="inlineStr">
        <is>
          <t/>
        </is>
      </c>
      <c r="AJ118" s="2" t="inlineStr">
        <is>
          <t>auditointi</t>
        </is>
      </c>
      <c r="AK118" s="2" t="inlineStr">
        <is>
          <t>2</t>
        </is>
      </c>
      <c r="AL118" s="2" t="inlineStr">
        <is>
          <t/>
        </is>
      </c>
      <c r="AM118" t="inlineStr">
        <is>
          <t/>
        </is>
      </c>
      <c r="AN118" s="2" t="inlineStr">
        <is>
          <t>vérification des dépenses|
expertise|
audit</t>
        </is>
      </c>
      <c r="AO118" s="2" t="inlineStr">
        <is>
          <t>2|
2|
2</t>
        </is>
      </c>
      <c r="AP118" s="2" t="inlineStr">
        <is>
          <t xml:space="preserve">|
|
</t>
        </is>
      </c>
      <c r="AQ118" t="inlineStr">
        <is>
          <t/>
        </is>
      </c>
      <c r="AR118" t="inlineStr">
        <is>
          <t/>
        </is>
      </c>
      <c r="AS118" t="inlineStr">
        <is>
          <t/>
        </is>
      </c>
      <c r="AT118" t="inlineStr">
        <is>
          <t/>
        </is>
      </c>
      <c r="AU118" t="inlineStr">
        <is>
          <t/>
        </is>
      </c>
      <c r="AV118" t="inlineStr">
        <is>
          <t/>
        </is>
      </c>
      <c r="AW118" t="inlineStr">
        <is>
          <t/>
        </is>
      </c>
      <c r="AX118" t="inlineStr">
        <is>
          <t/>
        </is>
      </c>
      <c r="AY118" t="inlineStr">
        <is>
          <t/>
        </is>
      </c>
      <c r="AZ118" s="2" t="inlineStr">
        <is>
          <t>audit|
a kiadások ellenőrzése</t>
        </is>
      </c>
      <c r="BA118" s="2" t="inlineStr">
        <is>
          <t>2|
2</t>
        </is>
      </c>
      <c r="BB118" s="2" t="inlineStr">
        <is>
          <t xml:space="preserve">|
</t>
        </is>
      </c>
      <c r="BC118" t="inlineStr">
        <is>
          <t/>
        </is>
      </c>
      <c r="BD118" s="2" t="inlineStr">
        <is>
          <t>audit|
verifica della spesa</t>
        </is>
      </c>
      <c r="BE118" s="2" t="inlineStr">
        <is>
          <t>2|
2</t>
        </is>
      </c>
      <c r="BF118" s="2" t="inlineStr">
        <is>
          <t xml:space="preserve">|
</t>
        </is>
      </c>
      <c r="BG118" t="inlineStr">
        <is>
          <t/>
        </is>
      </c>
      <c r="BH118" t="inlineStr">
        <is>
          <t/>
        </is>
      </c>
      <c r="BI118" t="inlineStr">
        <is>
          <t/>
        </is>
      </c>
      <c r="BJ118" t="inlineStr">
        <is>
          <t/>
        </is>
      </c>
      <c r="BK118" t="inlineStr">
        <is>
          <t/>
        </is>
      </c>
      <c r="BL118" t="inlineStr">
        <is>
          <t/>
        </is>
      </c>
      <c r="BM118" t="inlineStr">
        <is>
          <t/>
        </is>
      </c>
      <c r="BN118" t="inlineStr">
        <is>
          <t/>
        </is>
      </c>
      <c r="BO118" t="inlineStr">
        <is>
          <t/>
        </is>
      </c>
      <c r="BP118" t="inlineStr">
        <is>
          <t/>
        </is>
      </c>
      <c r="BQ118" t="inlineStr">
        <is>
          <t/>
        </is>
      </c>
      <c r="BR118" t="inlineStr">
        <is>
          <t/>
        </is>
      </c>
      <c r="BS118" t="inlineStr">
        <is>
          <t/>
        </is>
      </c>
      <c r="BT118" s="2" t="inlineStr">
        <is>
          <t>verificatie van uitgaven|
uitgavenverificatie</t>
        </is>
      </c>
      <c r="BU118" s="2" t="inlineStr">
        <is>
          <t>2|
2</t>
        </is>
      </c>
      <c r="BV118" s="2" t="inlineStr">
        <is>
          <t xml:space="preserve">|
</t>
        </is>
      </c>
      <c r="BW118" t="inlineStr">
        <is>
          <t/>
        </is>
      </c>
      <c r="BX118" t="inlineStr">
        <is>
          <t/>
        </is>
      </c>
      <c r="BY118" t="inlineStr">
        <is>
          <t/>
        </is>
      </c>
      <c r="BZ118" t="inlineStr">
        <is>
          <t/>
        </is>
      </c>
      <c r="CA118" t="inlineStr">
        <is>
          <t/>
        </is>
      </c>
      <c r="CB118" s="2" t="inlineStr">
        <is>
          <t>verificação das despesas</t>
        </is>
      </c>
      <c r="CC118" s="2" t="inlineStr">
        <is>
          <t>2</t>
        </is>
      </c>
      <c r="CD118" s="2" t="inlineStr">
        <is>
          <t/>
        </is>
      </c>
      <c r="CE118" t="inlineStr">
        <is>
          <t/>
        </is>
      </c>
      <c r="CF118" t="inlineStr">
        <is>
          <t/>
        </is>
      </c>
      <c r="CG118" t="inlineStr">
        <is>
          <t/>
        </is>
      </c>
      <c r="CH118" t="inlineStr">
        <is>
          <t/>
        </is>
      </c>
      <c r="CI118" t="inlineStr">
        <is>
          <t/>
        </is>
      </c>
      <c r="CJ118" t="inlineStr">
        <is>
          <t/>
        </is>
      </c>
      <c r="CK118" t="inlineStr">
        <is>
          <t/>
        </is>
      </c>
      <c r="CL118" t="inlineStr">
        <is>
          <t/>
        </is>
      </c>
      <c r="CM118" t="inlineStr">
        <is>
          <t/>
        </is>
      </c>
      <c r="CN118" t="inlineStr">
        <is>
          <t/>
        </is>
      </c>
      <c r="CO118" t="inlineStr">
        <is>
          <t/>
        </is>
      </c>
      <c r="CP118" t="inlineStr">
        <is>
          <t/>
        </is>
      </c>
      <c r="CQ118" t="inlineStr">
        <is>
          <t/>
        </is>
      </c>
      <c r="CR118" s="2" t="inlineStr">
        <is>
          <t>auditering|
revision</t>
        </is>
      </c>
      <c r="CS118" s="2" t="inlineStr">
        <is>
          <t>2|
2</t>
        </is>
      </c>
      <c r="CT118" s="2" t="inlineStr">
        <is>
          <t xml:space="preserve">|
</t>
        </is>
      </c>
      <c r="CU118" t="inlineStr">
        <is>
          <t/>
        </is>
      </c>
    </row>
    <row r="119">
      <c r="A119" s="1" t="str">
        <f>HYPERLINK("https://iate.europa.eu/entry/result/3571043/all", "3571043")</f>
        <v>3571043</v>
      </c>
      <c r="B119" t="inlineStr">
        <is>
          <t>FINANCE;TRADE;EUROPEAN UNION</t>
        </is>
      </c>
      <c r="C119" t="inlineStr">
        <is>
          <t>FINANCE|budget;TRADE|trade policy|public contract;EUROPEAN UNION|EU finance</t>
        </is>
      </c>
      <c r="D119" s="2" t="inlineStr">
        <is>
          <t>изпълнител</t>
        </is>
      </c>
      <c r="E119" s="2" t="inlineStr">
        <is>
          <t>3</t>
        </is>
      </c>
      <c r="F119" s="2" t="inlineStr">
        <is>
          <t/>
        </is>
      </c>
      <c r="G119" t="inlineStr">
        <is>
          <t>икономически оператор [ &lt;a href="https://iate.europa.eu/entry/result/933932/all" target="_blank"&gt;933932&lt;/a&gt; ], с когото е подписан договор за обществена поръчка</t>
        </is>
      </c>
      <c r="H119" s="2" t="inlineStr">
        <is>
          <t>zhotovitel, dodavatel nebo poskytovatel</t>
        </is>
      </c>
      <c r="I119" s="2" t="inlineStr">
        <is>
          <t>3</t>
        </is>
      </c>
      <c r="J119" s="2" t="inlineStr">
        <is>
          <t/>
        </is>
      </c>
      <c r="K119" t="inlineStr">
        <is>
          <t>hospodářský subjekt [ &lt;a href="/entry/result/933932/all" id="ENTRY_TO_ENTRY_CONVERTER" target="_blank"&gt;IATE:933932&lt;/a&gt; ], s nímž byla podepsána smlouva na veřejnou zakázku</t>
        </is>
      </c>
      <c r="L119" s="2" t="inlineStr">
        <is>
          <t>kontrahent</t>
        </is>
      </c>
      <c r="M119" s="2" t="inlineStr">
        <is>
          <t>3</t>
        </is>
      </c>
      <c r="N119" s="2" t="inlineStr">
        <is>
          <t/>
        </is>
      </c>
      <c r="O119" t="inlineStr">
        <is>
          <t>en økonomisk aktør, med hvem der er indgået en offentlig kontrakt</t>
        </is>
      </c>
      <c r="P119" s="2" t="inlineStr">
        <is>
          <t>Auftragnehmer</t>
        </is>
      </c>
      <c r="Q119" s="2" t="inlineStr">
        <is>
          <t>3</t>
        </is>
      </c>
      <c r="R119" s="2" t="inlineStr">
        <is>
          <t/>
        </is>
      </c>
      <c r="S119" t="inlineStr">
        <is>
          <t>Wirtschaftsteilnehmer &lt;a href="https://iate.europa.eu/entry/result/933932/all" target="_blank"&gt;933932&lt;/a&gt; , mit dem ein öffentlicher Auftrag &lt;a href="/entry/result/794538/all" id="ENTRY_TO_ENTRY_CONVERTER" target="_blank"&gt;IATE:794538&lt;/a&gt; unterzeichnet wurde</t>
        </is>
      </c>
      <c r="T119" s="2" t="inlineStr">
        <is>
          <t>ανάδοχος</t>
        </is>
      </c>
      <c r="U119" s="2" t="inlineStr">
        <is>
          <t>3</t>
        </is>
      </c>
      <c r="V119" s="2" t="inlineStr">
        <is>
          <t/>
        </is>
      </c>
      <c r="W119" t="inlineStr">
        <is>
          <t>Οικονομικός φορέας [ &lt;a href="https://iate.europa.eu/entry/result/933932/all" target="_blank"&gt;933932&lt;/a&gt; ] με τον οποίο έχει υπογραφεί δημόσια σύμβαση [ &lt;a href="https://iate.europa.eu/entry/result/794538/all" target="_blank"&gt;794538&lt;/a&gt; ].</t>
        </is>
      </c>
      <c r="X119" s="2" t="inlineStr">
        <is>
          <t>contractor</t>
        </is>
      </c>
      <c r="Y119" s="2" t="inlineStr">
        <is>
          <t>3</t>
        </is>
      </c>
      <c r="Z119" s="2" t="inlineStr">
        <is>
          <t/>
        </is>
      </c>
      <c r="AA119" t="inlineStr">
        <is>
          <t>economic operator [ &lt;a href="/entry/result/933932/all" id="ENTRY_TO_ENTRY_CONVERTER" target="_blank"&gt;IATE:933932&lt;/a&gt; ] with whom a public contract [ &lt;a href="/entry/result/794538/all" id="ENTRY_TO_ENTRY_CONVERTER" target="_blank"&gt;IATE:794538&lt;/a&gt; ] has been signed</t>
        </is>
      </c>
      <c r="AB119" s="2" t="inlineStr">
        <is>
          <t>contratista</t>
        </is>
      </c>
      <c r="AC119" s="2" t="inlineStr">
        <is>
          <t>3</t>
        </is>
      </c>
      <c r="AD119" s="2" t="inlineStr">
        <is>
          <t/>
        </is>
      </c>
      <c r="AE119" t="inlineStr">
        <is>
          <t>Operador económico [ &lt;a href="/entry/result/href=" id="ENTRY_TO_ENTRY_CONVERTER" target="_blank"&gt;IATE:href="https&lt;/a&gt;" target="_blank"&amp;gt;933932 ] con el que se ha firmado un contrato público [ &lt;a href="https://iate.europa.eu/entry/result/794538/all" target="_blank"&gt;794538&lt;/a&gt; ].</t>
        </is>
      </c>
      <c r="AF119" s="2" t="inlineStr">
        <is>
          <t>töövõtja</t>
        </is>
      </c>
      <c r="AG119" s="2" t="inlineStr">
        <is>
          <t>3</t>
        </is>
      </c>
      <c r="AH119" s="2" t="inlineStr">
        <is>
          <t/>
        </is>
      </c>
      <c r="AI119" t="inlineStr">
        <is>
          <t>&lt;i&gt;ettevõtja&lt;/i&gt; [ &lt;a href="/entry/result/933932/all" id="ENTRY_TO_ENTRY_CONVERTER" target="_blank"&gt;IATE:933932&lt;/a&gt; ], kellega on sõlmitud avaliku hanke leping</t>
        </is>
      </c>
      <c r="AJ119" s="2" t="inlineStr">
        <is>
          <t>toimeksisaaja</t>
        </is>
      </c>
      <c r="AK119" s="2" t="inlineStr">
        <is>
          <t>3</t>
        </is>
      </c>
      <c r="AL119" s="2" t="inlineStr">
        <is>
          <t/>
        </is>
      </c>
      <c r="AM119" t="inlineStr">
        <is>
          <t>Talouden toimija [&lt;a href="/entry/result/933932/all" id="ENTRY_TO_ENTRY_CONVERTER" target="_blank"&gt;IATE:933932&lt;/a&gt; ], jonka kanssa on tehty hankintasopimus.</t>
        </is>
      </c>
      <c r="AN119" s="2" t="inlineStr">
        <is>
          <t>contractant</t>
        </is>
      </c>
      <c r="AO119" s="2" t="inlineStr">
        <is>
          <t>3</t>
        </is>
      </c>
      <c r="AP119" s="2" t="inlineStr">
        <is>
          <t/>
        </is>
      </c>
      <c r="AQ119" t="inlineStr">
        <is>
          <t>opérateur économique [ &lt;a href="/entry/result/933932/all" id="ENTRY_TO_ENTRY_CONVERTER" target="_blank"&gt;IATE:933932&lt;/a&gt; ] avec lequel un marché public a été signé</t>
        </is>
      </c>
      <c r="AR119" s="2" t="inlineStr">
        <is>
          <t>conraitheoir</t>
        </is>
      </c>
      <c r="AS119" s="2" t="inlineStr">
        <is>
          <t>3</t>
        </is>
      </c>
      <c r="AT119" s="2" t="inlineStr">
        <is>
          <t/>
        </is>
      </c>
      <c r="AU119" t="inlineStr">
        <is>
          <t>duine nádúrtha nó dlítheanach lena bhfuil conradh soláthair sínithe</t>
        </is>
      </c>
      <c r="AV119" s="2" t="inlineStr">
        <is>
          <t>ugovaratelj</t>
        </is>
      </c>
      <c r="AW119" s="2" t="inlineStr">
        <is>
          <t>3</t>
        </is>
      </c>
      <c r="AX119" s="2" t="inlineStr">
        <is>
          <t/>
        </is>
      </c>
      <c r="AY119" t="inlineStr">
        <is>
          <t>gospodarski subjekt s kojim je sklopljen ugovor o javnoj nabavi</t>
        </is>
      </c>
      <c r="AZ119" s="2" t="inlineStr">
        <is>
          <t>szerződő fél</t>
        </is>
      </c>
      <c r="BA119" s="2" t="inlineStr">
        <is>
          <t>3</t>
        </is>
      </c>
      <c r="BB119" s="2" t="inlineStr">
        <is>
          <t/>
        </is>
      </c>
      <c r="BC119" t="inlineStr">
        <is>
          <t>az a gazdasági szereplő [ &lt;a href="https://iate.europa.eu/entry/result/933932/all" target="_blank"&gt;933932&lt;/a&gt; ], akivel közbeszerzési szerződést [ &lt;a href="https://iate.europa.eu/entry/result/794538/all" target="_blank"&gt;794538&lt;/a&gt; ] írtak alá</t>
        </is>
      </c>
      <c r="BD119" s="2" t="inlineStr">
        <is>
          <t>contraente</t>
        </is>
      </c>
      <c r="BE119" s="2" t="inlineStr">
        <is>
          <t>3</t>
        </is>
      </c>
      <c r="BF119" s="2" t="inlineStr">
        <is>
          <t/>
        </is>
      </c>
      <c r="BG119" t="inlineStr">
        <is>
          <t>operatore economico [ &lt;a href="/entry/result/933932/all" id="ENTRY_TO_ENTRY_CONVERTER" target="_blank"&gt;IATE:933932&lt;/a&gt; ] con cui è stato firmato un appalto pubblico</t>
        </is>
      </c>
      <c r="BH119" s="2" t="inlineStr">
        <is>
          <t>rangovas</t>
        </is>
      </c>
      <c r="BI119" s="2" t="inlineStr">
        <is>
          <t>3</t>
        </is>
      </c>
      <c r="BJ119" s="2" t="inlineStr">
        <is>
          <t/>
        </is>
      </c>
      <c r="BK119" t="inlineStr">
        <is>
          <t>ekonominės veiklos vykdytojas (&lt;a href="https://iate.europa.eu/entry/result/933932/all" target="_blank"&gt;933932&lt;/a&gt; ), su kuriuo pasirašyta viešoji sutartis (&lt;a href="https://iate.europa.eu/entry/result/794538/all" target="_blank"&gt;794538&lt;/a&gt; )</t>
        </is>
      </c>
      <c r="BL119" s="2" t="inlineStr">
        <is>
          <t>darbuzņēmējs</t>
        </is>
      </c>
      <c r="BM119" s="2" t="inlineStr">
        <is>
          <t>3</t>
        </is>
      </c>
      <c r="BN119" s="2" t="inlineStr">
        <is>
          <t>preferred</t>
        </is>
      </c>
      <c r="BO119" t="inlineStr">
        <is>
          <t>ekonomikas dalībnieks, ar kuru ir parakstīts publiskā iepirkuma līgums</t>
        </is>
      </c>
      <c r="BP119" s="2" t="inlineStr">
        <is>
          <t>kuntrattur</t>
        </is>
      </c>
      <c r="BQ119" s="2" t="inlineStr">
        <is>
          <t>3</t>
        </is>
      </c>
      <c r="BR119" s="2" t="inlineStr">
        <is>
          <t/>
        </is>
      </c>
      <c r="BS119" t="inlineStr">
        <is>
          <t>attur ekonomiku [ &lt;a href="https://iate.europa.eu/entry/result/933932/all" target="_blank"&gt;933932&lt;/a&gt; ] li miegħu ġie ffirmat kuntratt pubbliku [ &lt;a href="https://iate.europa.eu/entry/result/794538/all" target="_blank"&gt;794538&lt;/a&gt; ]</t>
        </is>
      </c>
      <c r="BT119" s="2" t="inlineStr">
        <is>
          <t>contractant</t>
        </is>
      </c>
      <c r="BU119" s="2" t="inlineStr">
        <is>
          <t>3</t>
        </is>
      </c>
      <c r="BV119" s="2" t="inlineStr">
        <is>
          <t/>
        </is>
      </c>
      <c r="BW119" t="inlineStr">
        <is>
          <t>ondernemer in de zin van [ &lt;a href="/entry/result/933932/all" id="ENTRY_TO_ENTRY_CONVERTER" target="_blank"&gt;IATE:933932&lt;/a&gt; ] met wie een overeenkomst tot uitvoering van een overheidsopdracht [ &lt;a href="/entry/result/794538/all" id="ENTRY_TO_ENTRY_CONVERTER" target="_blank"&gt;IATE:794538&lt;/a&gt; ] is ondertekend</t>
        </is>
      </c>
      <c r="BX119" s="2" t="inlineStr">
        <is>
          <t>wykonawca</t>
        </is>
      </c>
      <c r="BY119" s="2" t="inlineStr">
        <is>
          <t>3</t>
        </is>
      </c>
      <c r="BZ119" s="2" t="inlineStr">
        <is>
          <t/>
        </is>
      </c>
      <c r="CA119" t="inlineStr">
        <is>
          <t>podmiot gospodarczy [ &lt;a href="/entry/result/933932/all" id="ENTRY_TO_ENTRY_CONVERTER" target="_blank"&gt;IATE:933932&lt;/a&gt; ], z którym podpisano umowę w sprawie zamówienia publicznego</t>
        </is>
      </c>
      <c r="CB119" s="2" t="inlineStr">
        <is>
          <t>contratante</t>
        </is>
      </c>
      <c r="CC119" s="2" t="inlineStr">
        <is>
          <t>3</t>
        </is>
      </c>
      <c r="CD119" s="2" t="inlineStr">
        <is>
          <t/>
        </is>
      </c>
      <c r="CE119" t="inlineStr">
        <is>
          <t>Operador económico com o qual foi celebrado um contrato público.</t>
        </is>
      </c>
      <c r="CF119" s="2" t="inlineStr">
        <is>
          <t>contractant</t>
        </is>
      </c>
      <c r="CG119" s="2" t="inlineStr">
        <is>
          <t>3</t>
        </is>
      </c>
      <c r="CH119" s="2" t="inlineStr">
        <is>
          <t/>
        </is>
      </c>
      <c r="CI119" t="inlineStr">
        <is>
          <t>&lt;a href="https://iate.europa.eu/entry/result/933932/ro" target="_blank"&gt;operator economic&lt;/a&gt; cu care s-a încheiat un &lt;a href="https://iate.europa.eu/entry/result/794538/ro" target="_blank"&gt;contract de achiziții publice&lt;/a&gt;</t>
        </is>
      </c>
      <c r="CJ119" s="2" t="inlineStr">
        <is>
          <t>dodávateľ</t>
        </is>
      </c>
      <c r="CK119" s="2" t="inlineStr">
        <is>
          <t>3</t>
        </is>
      </c>
      <c r="CL119" s="2" t="inlineStr">
        <is>
          <t/>
        </is>
      </c>
      <c r="CM119" t="inlineStr">
        <is>
          <t>hospodársky subjekt, s ktorým bola podpísaná zmluva o verejnej zákazke</t>
        </is>
      </c>
      <c r="CN119" s="2" t="inlineStr">
        <is>
          <t>izvajalec</t>
        </is>
      </c>
      <c r="CO119" s="2" t="inlineStr">
        <is>
          <t>3</t>
        </is>
      </c>
      <c r="CP119" s="2" t="inlineStr">
        <is>
          <t/>
        </is>
      </c>
      <c r="CQ119" t="inlineStr">
        <is>
          <t>&lt;b&gt;gospodarski subjekt&lt;/b&gt; [ &lt;a href="https://iate.europa.eu/entry/result/933932/all" target="_blank"&gt;933932&lt;/a&gt; ], s katerim je bilo podpisano javno naročilo</t>
        </is>
      </c>
      <c r="CR119" s="2" t="inlineStr">
        <is>
          <t>entreprenör</t>
        </is>
      </c>
      <c r="CS119" s="2" t="inlineStr">
        <is>
          <t>3</t>
        </is>
      </c>
      <c r="CT119" s="2" t="inlineStr">
        <is>
          <t/>
        </is>
      </c>
      <c r="CU119" t="inlineStr">
        <is>
          <t>ekonomisk aktör [ &lt;a href="/entry/result/933932/all" id="ENTRY_TO_ENTRY_CONVERTER" target="_blank"&gt;IATE:933932&lt;/a&gt; ] med vilken ett offentligt kontrakt har undertecknats</t>
        </is>
      </c>
    </row>
    <row r="120">
      <c r="A120" s="1" t="str">
        <f>HYPERLINK("https://iate.europa.eu/entry/result/1910646/all", "1910646")</f>
        <v>1910646</v>
      </c>
      <c r="B120" t="inlineStr">
        <is>
          <t>INTERNATIONAL RELATIONS</t>
        </is>
      </c>
      <c r="C120" t="inlineStr">
        <is>
          <t>INTERNATIONAL RELATIONS|defence</t>
        </is>
      </c>
      <c r="D120" t="inlineStr">
        <is>
          <t/>
        </is>
      </c>
      <c r="E120" t="inlineStr">
        <is>
          <t/>
        </is>
      </c>
      <c r="F120" t="inlineStr">
        <is>
          <t/>
        </is>
      </c>
      <c r="G120" t="inlineStr">
        <is>
          <t/>
        </is>
      </c>
      <c r="H120" t="inlineStr">
        <is>
          <t/>
        </is>
      </c>
      <c r="I120" t="inlineStr">
        <is>
          <t/>
        </is>
      </c>
      <c r="J120" t="inlineStr">
        <is>
          <t/>
        </is>
      </c>
      <c r="K120" t="inlineStr">
        <is>
          <t/>
        </is>
      </c>
      <c r="L120" t="inlineStr">
        <is>
          <t/>
        </is>
      </c>
      <c r="M120" t="inlineStr">
        <is>
          <t/>
        </is>
      </c>
      <c r="N120" t="inlineStr">
        <is>
          <t/>
        </is>
      </c>
      <c r="O120" t="inlineStr">
        <is>
          <t/>
        </is>
      </c>
      <c r="P120" s="2" t="inlineStr">
        <is>
          <t>Flugabwehrraketensystem Patriot</t>
        </is>
      </c>
      <c r="Q120" s="2" t="inlineStr">
        <is>
          <t>2</t>
        </is>
      </c>
      <c r="R120" s="2" t="inlineStr">
        <is>
          <t/>
        </is>
      </c>
      <c r="S120" t="inlineStr">
        <is>
          <t/>
        </is>
      </c>
      <c r="T120" t="inlineStr">
        <is>
          <t/>
        </is>
      </c>
      <c r="U120" t="inlineStr">
        <is>
          <t/>
        </is>
      </c>
      <c r="V120" t="inlineStr">
        <is>
          <t/>
        </is>
      </c>
      <c r="W120" t="inlineStr">
        <is>
          <t/>
        </is>
      </c>
      <c r="X120" s="2" t="inlineStr">
        <is>
          <t>Patriot missile</t>
        </is>
      </c>
      <c r="Y120" s="2" t="inlineStr">
        <is>
          <t>3</t>
        </is>
      </c>
      <c r="Z120" s="2" t="inlineStr">
        <is>
          <t/>
        </is>
      </c>
      <c r="AA120" t="inlineStr">
        <is>
          <t>a US ground-to-air missile with a range of 43 miles and a maximum speed of Mach 5</t>
        </is>
      </c>
      <c r="AB120" t="inlineStr">
        <is>
          <t/>
        </is>
      </c>
      <c r="AC120" t="inlineStr">
        <is>
          <t/>
        </is>
      </c>
      <c r="AD120" t="inlineStr">
        <is>
          <t/>
        </is>
      </c>
      <c r="AE120" t="inlineStr">
        <is>
          <t/>
        </is>
      </c>
      <c r="AF120" t="inlineStr">
        <is>
          <t/>
        </is>
      </c>
      <c r="AG120" t="inlineStr">
        <is>
          <t/>
        </is>
      </c>
      <c r="AH120" t="inlineStr">
        <is>
          <t/>
        </is>
      </c>
      <c r="AI120" t="inlineStr">
        <is>
          <t/>
        </is>
      </c>
      <c r="AJ120" t="inlineStr">
        <is>
          <t/>
        </is>
      </c>
      <c r="AK120" t="inlineStr">
        <is>
          <t/>
        </is>
      </c>
      <c r="AL120" t="inlineStr">
        <is>
          <t/>
        </is>
      </c>
      <c r="AM120" t="inlineStr">
        <is>
          <t/>
        </is>
      </c>
      <c r="AN120" s="2" t="inlineStr">
        <is>
          <t>missile Patriot</t>
        </is>
      </c>
      <c r="AO120" s="2" t="inlineStr">
        <is>
          <t>3</t>
        </is>
      </c>
      <c r="AP120" s="2" t="inlineStr">
        <is>
          <t/>
        </is>
      </c>
      <c r="AQ120" t="inlineStr">
        <is>
          <t>missile sol-air américain</t>
        </is>
      </c>
      <c r="AR120" t="inlineStr">
        <is>
          <t/>
        </is>
      </c>
      <c r="AS120" t="inlineStr">
        <is>
          <t/>
        </is>
      </c>
      <c r="AT120" t="inlineStr">
        <is>
          <t/>
        </is>
      </c>
      <c r="AU120" t="inlineStr">
        <is>
          <t/>
        </is>
      </c>
      <c r="AV120" t="inlineStr">
        <is>
          <t/>
        </is>
      </c>
      <c r="AW120" t="inlineStr">
        <is>
          <t/>
        </is>
      </c>
      <c r="AX120" t="inlineStr">
        <is>
          <t/>
        </is>
      </c>
      <c r="AY120" t="inlineStr">
        <is>
          <t/>
        </is>
      </c>
      <c r="AZ120" t="inlineStr">
        <is>
          <t/>
        </is>
      </c>
      <c r="BA120" t="inlineStr">
        <is>
          <t/>
        </is>
      </c>
      <c r="BB120" t="inlineStr">
        <is>
          <t/>
        </is>
      </c>
      <c r="BC120" t="inlineStr">
        <is>
          <t/>
        </is>
      </c>
      <c r="BD120" t="inlineStr">
        <is>
          <t/>
        </is>
      </c>
      <c r="BE120" t="inlineStr">
        <is>
          <t/>
        </is>
      </c>
      <c r="BF120" t="inlineStr">
        <is>
          <t/>
        </is>
      </c>
      <c r="BG120" t="inlineStr">
        <is>
          <t/>
        </is>
      </c>
      <c r="BH120" t="inlineStr">
        <is>
          <t/>
        </is>
      </c>
      <c r="BI120" t="inlineStr">
        <is>
          <t/>
        </is>
      </c>
      <c r="BJ120" t="inlineStr">
        <is>
          <t/>
        </is>
      </c>
      <c r="BK120" t="inlineStr">
        <is>
          <t/>
        </is>
      </c>
      <c r="BL120" t="inlineStr">
        <is>
          <t/>
        </is>
      </c>
      <c r="BM120" t="inlineStr">
        <is>
          <t/>
        </is>
      </c>
      <c r="BN120" t="inlineStr">
        <is>
          <t/>
        </is>
      </c>
      <c r="BO120" t="inlineStr">
        <is>
          <t/>
        </is>
      </c>
      <c r="BP120" t="inlineStr">
        <is>
          <t/>
        </is>
      </c>
      <c r="BQ120" t="inlineStr">
        <is>
          <t/>
        </is>
      </c>
      <c r="BR120" t="inlineStr">
        <is>
          <t/>
        </is>
      </c>
      <c r="BS120" t="inlineStr">
        <is>
          <t/>
        </is>
      </c>
      <c r="BT120" s="2" t="inlineStr">
        <is>
          <t>Patriot-luchtafweerraket</t>
        </is>
      </c>
      <c r="BU120" s="2" t="inlineStr">
        <is>
          <t>3</t>
        </is>
      </c>
      <c r="BV120" s="2" t="inlineStr">
        <is>
          <t/>
        </is>
      </c>
      <c r="BW120" t="inlineStr">
        <is>
          <t/>
        </is>
      </c>
      <c r="BX120" s="2" t="inlineStr">
        <is>
          <t>rakieta Patriot</t>
        </is>
      </c>
      <c r="BY120" s="2" t="inlineStr">
        <is>
          <t>3</t>
        </is>
      </c>
      <c r="BZ120" s="2" t="inlineStr">
        <is>
          <t/>
        </is>
      </c>
      <c r="CA120" t="inlineStr">
        <is>
          <t>pocisk wystrzeliwany z amerykańskiego rakietowego systemu ziemia-powietrze na mobilnej platformie samochodowej</t>
        </is>
      </c>
      <c r="CB120" t="inlineStr">
        <is>
          <t/>
        </is>
      </c>
      <c r="CC120" t="inlineStr">
        <is>
          <t/>
        </is>
      </c>
      <c r="CD120" t="inlineStr">
        <is>
          <t/>
        </is>
      </c>
      <c r="CE120" t="inlineStr">
        <is>
          <t/>
        </is>
      </c>
      <c r="CF120" t="inlineStr">
        <is>
          <t/>
        </is>
      </c>
      <c r="CG120" t="inlineStr">
        <is>
          <t/>
        </is>
      </c>
      <c r="CH120" t="inlineStr">
        <is>
          <t/>
        </is>
      </c>
      <c r="CI120" t="inlineStr">
        <is>
          <t/>
        </is>
      </c>
      <c r="CJ120" t="inlineStr">
        <is>
          <t/>
        </is>
      </c>
      <c r="CK120" t="inlineStr">
        <is>
          <t/>
        </is>
      </c>
      <c r="CL120" t="inlineStr">
        <is>
          <t/>
        </is>
      </c>
      <c r="CM120" t="inlineStr">
        <is>
          <t/>
        </is>
      </c>
      <c r="CN120" t="inlineStr">
        <is>
          <t/>
        </is>
      </c>
      <c r="CO120" t="inlineStr">
        <is>
          <t/>
        </is>
      </c>
      <c r="CP120" t="inlineStr">
        <is>
          <t/>
        </is>
      </c>
      <c r="CQ120" t="inlineStr">
        <is>
          <t/>
        </is>
      </c>
      <c r="CR120" t="inlineStr">
        <is>
          <t/>
        </is>
      </c>
      <c r="CS120" t="inlineStr">
        <is>
          <t/>
        </is>
      </c>
      <c r="CT120" t="inlineStr">
        <is>
          <t/>
        </is>
      </c>
      <c r="CU120" t="inlineStr">
        <is>
          <t/>
        </is>
      </c>
    </row>
    <row r="121">
      <c r="A121" s="1" t="str">
        <f>HYPERLINK("https://iate.europa.eu/entry/result/3517311/all", "3517311")</f>
        <v>3517311</v>
      </c>
      <c r="B121" t="inlineStr">
        <is>
          <t>EUROPEAN UNION</t>
        </is>
      </c>
      <c r="C121" t="inlineStr">
        <is>
          <t>EUROPEAN UNION|EU finance|Community budget</t>
        </is>
      </c>
      <c r="D121" s="2" t="inlineStr">
        <is>
          <t>бенефициер</t>
        </is>
      </c>
      <c r="E121" s="2" t="inlineStr">
        <is>
          <t>4</t>
        </is>
      </c>
      <c r="F121" s="2" t="inlineStr">
        <is>
          <t/>
        </is>
      </c>
      <c r="G121" t="inlineStr">
        <is>
          <t>физическо лице или субект със или без правосубектност, с които е подписано споразумение за предоставяне на безвъзмездни средства</t>
        </is>
      </c>
      <c r="H121" s="2" t="inlineStr">
        <is>
          <t>příjemce grantu</t>
        </is>
      </c>
      <c r="I121" s="2" t="inlineStr">
        <is>
          <t>3</t>
        </is>
      </c>
      <c r="J121" s="2" t="inlineStr">
        <is>
          <t/>
        </is>
      </c>
      <c r="K121" t="inlineStr">
        <is>
          <t>fyzická osoba nebo subjekt, ať již s právní subjektivitou či bez ní, s nimiž byla podepsána grantová dohoda</t>
        </is>
      </c>
      <c r="L121" s="2" t="inlineStr">
        <is>
          <t>tilskudsmodtager|
modtager</t>
        </is>
      </c>
      <c r="M121" s="2" t="inlineStr">
        <is>
          <t>3|
3</t>
        </is>
      </c>
      <c r="N121" s="2" t="inlineStr">
        <is>
          <t xml:space="preserve">|
</t>
        </is>
      </c>
      <c r="O121" t="inlineStr">
        <is>
          <t>fysisk person eller enhed med eller uden status som juridisk person, med hvem der er indgået en tilskudsaftale</t>
        </is>
      </c>
      <c r="P121" s="2" t="inlineStr">
        <is>
          <t>Begünstigter|
Begünstigter</t>
        </is>
      </c>
      <c r="Q121" s="2" t="inlineStr">
        <is>
          <t>3|
2</t>
        </is>
      </c>
      <c r="R121" s="2" t="inlineStr">
        <is>
          <t xml:space="preserve">|
</t>
        </is>
      </c>
      <c r="S121" t="inlineStr">
        <is>
          <t>natürliche Person oder Stelle mit oder ohne Rechtspersönlichkeit, mit der eine Finanzhilfevereinbarung unterzeichnet wurde</t>
        </is>
      </c>
      <c r="T121" s="2" t="inlineStr">
        <is>
          <t>δικαιούχος</t>
        </is>
      </c>
      <c r="U121" s="2" t="inlineStr">
        <is>
          <t>3</t>
        </is>
      </c>
      <c r="V121" s="2" t="inlineStr">
        <is>
          <t/>
        </is>
      </c>
      <c r="W121" t="inlineStr">
        <is>
          <t>φυσικό πρόσωπο ή οντότητα, με ή χωρίς νομική προσωπικότητα, με το οποίο έχει υπογραφεί συμφωνία επιδότησης</t>
        </is>
      </c>
      <c r="X121" s="2" t="inlineStr">
        <is>
          <t>beneficiary</t>
        </is>
      </c>
      <c r="Y121" s="2" t="inlineStr">
        <is>
          <t>3</t>
        </is>
      </c>
      <c r="Z121" s="2" t="inlineStr">
        <is>
          <t/>
        </is>
      </c>
      <c r="AA121" t="inlineStr">
        <is>
          <t>natural person or entity with or without a legal personality with whom a grant agreement has been signed</t>
        </is>
      </c>
      <c r="AB121" s="2" t="inlineStr">
        <is>
          <t>beneficiario</t>
        </is>
      </c>
      <c r="AC121" s="2" t="inlineStr">
        <is>
          <t>3</t>
        </is>
      </c>
      <c r="AD121" s="2" t="inlineStr">
        <is>
          <t/>
        </is>
      </c>
      <c r="AE121" t="inlineStr">
        <is>
          <t>Persona física o entidad con o sin personalidad jurídica con la que se ha celebrado un convenio de subvención.</t>
        </is>
      </c>
      <c r="AF121" s="2" t="inlineStr">
        <is>
          <t>toetusesaaja</t>
        </is>
      </c>
      <c r="AG121" s="2" t="inlineStr">
        <is>
          <t>3</t>
        </is>
      </c>
      <c r="AH121" s="2" t="inlineStr">
        <is>
          <t/>
        </is>
      </c>
      <c r="AI121" t="inlineStr">
        <is>
          <t>füüsiline isik või üksus, kes on või ei ole juriidiline isik ja kellega on sõlmitud toetusleping</t>
        </is>
      </c>
      <c r="AJ121" s="2" t="inlineStr">
        <is>
          <t>avustuksen saaja</t>
        </is>
      </c>
      <c r="AK121" s="2" t="inlineStr">
        <is>
          <t>3</t>
        </is>
      </c>
      <c r="AL121" s="2" t="inlineStr">
        <is>
          <t/>
        </is>
      </c>
      <c r="AM121" t="inlineStr">
        <is>
          <t>Luonnollinen henkilö tai yhteisö, jonka kanssa on allekirjoitettu avustussopimus, riippumatta siitä, onko kyseinen yhteisö oikeushenkilö.</t>
        </is>
      </c>
      <c r="AN121" s="2" t="inlineStr">
        <is>
          <t>bénéficiaire</t>
        </is>
      </c>
      <c r="AO121" s="2" t="inlineStr">
        <is>
          <t>3</t>
        </is>
      </c>
      <c r="AP121" s="2" t="inlineStr">
        <is>
          <t/>
        </is>
      </c>
      <c r="AQ121" t="inlineStr">
        <is>
          <t>personne physique ou entité pourvue ou non de la personnalité juridique avec laquelle une convention de subvention a été signée</t>
        </is>
      </c>
      <c r="AR121" s="2" t="inlineStr">
        <is>
          <t>tairbhí</t>
        </is>
      </c>
      <c r="AS121" s="2" t="inlineStr">
        <is>
          <t>3</t>
        </is>
      </c>
      <c r="AT121" s="2" t="inlineStr">
        <is>
          <t/>
        </is>
      </c>
      <c r="AU121" t="inlineStr">
        <is>
          <t>aon duine nádúrtha nó dlítheanach lena bhfuil comhaontú deontais sínithe nó ar tugadh fógra dó maidir le cinneadh deontais</t>
        </is>
      </c>
      <c r="AV121" s="2" t="inlineStr">
        <is>
          <t>korisnik</t>
        </is>
      </c>
      <c r="AW121" s="2" t="inlineStr">
        <is>
          <t>3</t>
        </is>
      </c>
      <c r="AX121" s="2" t="inlineStr">
        <is>
          <t/>
        </is>
      </c>
      <c r="AY121" t="inlineStr">
        <is>
          <t>fizička osoba ili subjekt sa ili bez pravne osobnosti s kojim je potpisan sporazum o dodjeli bespovratnih sredstava</t>
        </is>
      </c>
      <c r="AZ121" s="2" t="inlineStr">
        <is>
          <t>kedvezményezett</t>
        </is>
      </c>
      <c r="BA121" s="2" t="inlineStr">
        <is>
          <t>3</t>
        </is>
      </c>
      <c r="BB121" s="2" t="inlineStr">
        <is>
          <t/>
        </is>
      </c>
      <c r="BC121" t="inlineStr">
        <is>
          <t>az a természetes személy, illetve jogi személyiséggel rendelkező vagy jogi személyiséggel nem rendelkező szervezet, akivel vagy amellyel vissza nem térítendő támogatásra vonatkozó megállapodást írtak alá</t>
        </is>
      </c>
      <c r="BD121" s="2" t="inlineStr">
        <is>
          <t>beneficiario</t>
        </is>
      </c>
      <c r="BE121" s="2" t="inlineStr">
        <is>
          <t>3</t>
        </is>
      </c>
      <c r="BF121" s="2" t="inlineStr">
        <is>
          <t/>
        </is>
      </c>
      <c r="BG121" t="inlineStr">
        <is>
          <t>persona fisica o entità, dotata o meno di personalità giuridica, con cui è stata firmata una convenzione di sovvenzione</t>
        </is>
      </c>
      <c r="BH121" s="2" t="inlineStr">
        <is>
          <t>naudos gavėjas</t>
        </is>
      </c>
      <c r="BI121" s="2" t="inlineStr">
        <is>
          <t>3</t>
        </is>
      </c>
      <c r="BJ121" s="2" t="inlineStr">
        <is>
          <t/>
        </is>
      </c>
      <c r="BK121" t="inlineStr">
        <is>
          <t>fizinis asmuo arba juridinio asmens statusą turintis ar jo neturintis subjektas, su kuriuo pasirašytas susitarimas dėl dotacijos</t>
        </is>
      </c>
      <c r="BL121" s="2" t="inlineStr">
        <is>
          <t>labuma guvējs|
atbalsta saņēmējs</t>
        </is>
      </c>
      <c r="BM121" s="2" t="inlineStr">
        <is>
          <t>3|
2</t>
        </is>
      </c>
      <c r="BN121" s="2" t="inlineStr">
        <is>
          <t xml:space="preserve">preferred|
</t>
        </is>
      </c>
      <c r="BO121" t="inlineStr">
        <is>
          <t>fiziska persona vai subjekts, kas vai nu ir, vai nav juridiska persona, ar kuru ir parakstīts dotācijas nolīgums</t>
        </is>
      </c>
      <c r="BP121" s="2" t="inlineStr">
        <is>
          <t>benefiċjarju</t>
        </is>
      </c>
      <c r="BQ121" s="2" t="inlineStr">
        <is>
          <t>3</t>
        </is>
      </c>
      <c r="BR121" s="2" t="inlineStr">
        <is>
          <t/>
        </is>
      </c>
      <c r="BS121" t="inlineStr">
        <is>
          <t>persuna fiżika jew entità b’personalità ġuridika jew mingħajrha li magħha ġie ffirmat ftehim ta’ għotja</t>
        </is>
      </c>
      <c r="BT121" s="2" t="inlineStr">
        <is>
          <t>begunstigde</t>
        </is>
      </c>
      <c r="BU121" s="2" t="inlineStr">
        <is>
          <t>3</t>
        </is>
      </c>
      <c r="BV121" s="2" t="inlineStr">
        <is>
          <t/>
        </is>
      </c>
      <c r="BW121" t="inlineStr">
        <is>
          <t>natuurlijke persoon of entiteit met of zonder rechtspersoonlijkheid waarmee een subsidieovereenkomst is getekend</t>
        </is>
      </c>
      <c r="BX121" s="2" t="inlineStr">
        <is>
          <t>beneficjent</t>
        </is>
      </c>
      <c r="BY121" s="2" t="inlineStr">
        <is>
          <t>3</t>
        </is>
      </c>
      <c r="BZ121" s="2" t="inlineStr">
        <is>
          <t/>
        </is>
      </c>
      <c r="CA121" t="inlineStr">
        <is>
          <t>osoba fizyczna lub podmiot, nawet niemające osobowości prawnej, z którymi podpisano umowę o udzielenie dotacji</t>
        </is>
      </c>
      <c r="CB121" s="2" t="inlineStr">
        <is>
          <t>beneficiário</t>
        </is>
      </c>
      <c r="CC121" s="2" t="inlineStr">
        <is>
          <t>3</t>
        </is>
      </c>
      <c r="CD121" s="2" t="inlineStr">
        <is>
          <t/>
        </is>
      </c>
      <c r="CE121" t="inlineStr">
        <is>
          <t>No contexto do orçamento da União, pessoa singular ou entidade com ou sem personalidade jurídica com a qual foi assinada uma convenção de subvenção.</t>
        </is>
      </c>
      <c r="CF121" s="2" t="inlineStr">
        <is>
          <t>beneficiar</t>
        </is>
      </c>
      <c r="CG121" s="2" t="inlineStr">
        <is>
          <t>3</t>
        </is>
      </c>
      <c r="CH121" s="2" t="inlineStr">
        <is>
          <t/>
        </is>
      </c>
      <c r="CI121" t="inlineStr">
        <is>
          <t>în contextul bugetului Uniunii, persoană fizică sau o entitate cu sau fără personalitate juridică cu care s-a semnat un acord de grant</t>
        </is>
      </c>
      <c r="CJ121" s="2" t="inlineStr">
        <is>
          <t>prijímateľ</t>
        </is>
      </c>
      <c r="CK121" s="2" t="inlineStr">
        <is>
          <t>3</t>
        </is>
      </c>
      <c r="CL121" s="2" t="inlineStr">
        <is>
          <t/>
        </is>
      </c>
      <c r="CM121" t="inlineStr">
        <is>
          <t>fyzická osoba alebo subjekt s právnou subjektivitou alebo bez nej, s ktorým sa podpísala dohoda o grante</t>
        </is>
      </c>
      <c r="CN121" s="2" t="inlineStr">
        <is>
          <t>upravičenec</t>
        </is>
      </c>
      <c r="CO121" s="2" t="inlineStr">
        <is>
          <t>3</t>
        </is>
      </c>
      <c r="CP121" s="2" t="inlineStr">
        <is>
          <t/>
        </is>
      </c>
      <c r="CQ121" t="inlineStr">
        <is>
          <t>fizična oseba ali subjekt, ki je ali ni pravna oseba, s katerim je bil podpisan sporazum o nepovratnih sredstvih</t>
        </is>
      </c>
      <c r="CR121" s="2" t="inlineStr">
        <is>
          <t>bidragsmottagare</t>
        </is>
      </c>
      <c r="CS121" s="2" t="inlineStr">
        <is>
          <t>3</t>
        </is>
      </c>
      <c r="CT121" s="2" t="inlineStr">
        <is>
          <t/>
        </is>
      </c>
      <c r="CU121" t="inlineStr">
        <is>
          <t>en fysisk person eller en enhet med eller utan ställning som juridisk person med vilken en bidragsöverenskommelse har undertecknats</t>
        </is>
      </c>
    </row>
    <row r="122">
      <c r="A122" s="1" t="str">
        <f>HYPERLINK("https://iate.europa.eu/entry/result/3527862/all", "3527862")</f>
        <v>3527862</v>
      </c>
      <c r="B122" t="inlineStr">
        <is>
          <t>INTERNATIONAL RELATIONS</t>
        </is>
      </c>
      <c r="C122" t="inlineStr">
        <is>
          <t>INTERNATIONAL RELATIONS|cooperation policy|cooperation policy</t>
        </is>
      </c>
      <c r="D122" s="2" t="inlineStr">
        <is>
          <t>партньорство за модернизация</t>
        </is>
      </c>
      <c r="E122" s="2" t="inlineStr">
        <is>
          <t>3</t>
        </is>
      </c>
      <c r="F122" s="2" t="inlineStr">
        <is>
          <t/>
        </is>
      </c>
      <c r="G122" t="inlineStr">
        <is>
          <t>съвместна инициатива на ЕС и Русия за насърчаване на реформите и повишаване на икономическия растеж и конкурентоспособността</t>
        </is>
      </c>
      <c r="H122" s="2" t="inlineStr">
        <is>
          <t>partnerství pro modernizaci</t>
        </is>
      </c>
      <c r="I122" s="2" t="inlineStr">
        <is>
          <t>3</t>
        </is>
      </c>
      <c r="J122" s="2" t="inlineStr">
        <is>
          <t/>
        </is>
      </c>
      <c r="K122" t="inlineStr">
        <is>
          <t>společná iniciativa EU a Ruska na podporu reforem, posílení růstu a zvýšení konkurenceschopnosti</t>
        </is>
      </c>
      <c r="L122" s="2" t="inlineStr">
        <is>
          <t>Partnerskabet for Modernisering</t>
        </is>
      </c>
      <c r="M122" s="2" t="inlineStr">
        <is>
          <t>4</t>
        </is>
      </c>
      <c r="N122" s="2" t="inlineStr">
        <is>
          <t/>
        </is>
      </c>
      <c r="O122" t="inlineStr">
        <is>
          <t>Fælles initiativ mellem EU og Rusland for at fremme reformer og øge vækst og konkurrenceevne.</t>
        </is>
      </c>
      <c r="P122" s="2" t="inlineStr">
        <is>
          <t>PfM|
Partnerschaft für Modernisierung</t>
        </is>
      </c>
      <c r="Q122" s="2" t="inlineStr">
        <is>
          <t>3|
3</t>
        </is>
      </c>
      <c r="R122" s="2" t="inlineStr">
        <is>
          <t xml:space="preserve">|
</t>
        </is>
      </c>
      <c r="S122" t="inlineStr">
        <is>
          <t>gemeinsame Agenda der EU und der Russischen Föderation, die dazu beitragen soll, dass unter Achtung der Demokratie und Rechtsstaatlichkeit Reformen in Wirtschaft und Gesellschaft durchgeführt werden</t>
        </is>
      </c>
      <c r="T122" s="2" t="inlineStr">
        <is>
          <t>Εταιρική σχέση για τον εκσυγχρονισμό</t>
        </is>
      </c>
      <c r="U122" s="2" t="inlineStr">
        <is>
          <t>3</t>
        </is>
      </c>
      <c r="V122" s="2" t="inlineStr">
        <is>
          <t/>
        </is>
      </c>
      <c r="W122" t="inlineStr">
        <is>
          <t/>
        </is>
      </c>
      <c r="X122" s="2" t="inlineStr">
        <is>
          <t>Partnership for Modernisation</t>
        </is>
      </c>
      <c r="Y122" s="2" t="inlineStr">
        <is>
          <t>3</t>
        </is>
      </c>
      <c r="Z122" s="2" t="inlineStr">
        <is>
          <t/>
        </is>
      </c>
      <c r="AA122" t="inlineStr">
        <is>
          <t>joint EU/Russia initiative to promote reform, enhance growth and raise competitiveness</t>
        </is>
      </c>
      <c r="AB122" s="2" t="inlineStr">
        <is>
          <t>Asociación para la Modernización</t>
        </is>
      </c>
      <c r="AC122" s="2" t="inlineStr">
        <is>
          <t>3</t>
        </is>
      </c>
      <c r="AD122" s="2" t="inlineStr">
        <is>
          <t/>
        </is>
      </c>
      <c r="AE122" t="inlineStr">
        <is>
          <t>Programa compartido entre la UE y Rusia para ayudar a realizar una reforma en el ámbito de la economía y de la sociedad, dentro del debido respeto de la democracia y el Estado de Derecho. Sus ámbitos prioritarios incluyen, por ejemplo, la armonización de las normas técnicas, el fomento de una economía sostenible basada en un bajo nivel de emisiones de carbono y el diálogo con la sociedad civil.</t>
        </is>
      </c>
      <c r="AF122" s="2" t="inlineStr">
        <is>
          <t>moderniseerimispartnerlus</t>
        </is>
      </c>
      <c r="AG122" s="2" t="inlineStr">
        <is>
          <t>3</t>
        </is>
      </c>
      <c r="AH122" s="2" t="inlineStr">
        <is>
          <t/>
        </is>
      </c>
      <c r="AI122" t="inlineStr">
        <is>
          <t>Vt EN</t>
        </is>
      </c>
      <c r="AJ122" s="2" t="inlineStr">
        <is>
          <t>nykyaikaistamista koskeva kumppanuus|
modernisaatiokumppanuus</t>
        </is>
      </c>
      <c r="AK122" s="2" t="inlineStr">
        <is>
          <t>2|
3</t>
        </is>
      </c>
      <c r="AL122" s="2" t="inlineStr">
        <is>
          <t xml:space="preserve">|
</t>
        </is>
      </c>
      <c r="AM122" t="inlineStr">
        <is>
          <t>EU:n ja Venäjän yhteinen aloite uudistusten, kasvun ja kilpailukyvyn edistämiseksi</t>
        </is>
      </c>
      <c r="AN122" s="2" t="inlineStr">
        <is>
          <t>partenariat pour la modernisation</t>
        </is>
      </c>
      <c r="AO122" s="2" t="inlineStr">
        <is>
          <t>3</t>
        </is>
      </c>
      <c r="AP122" s="2" t="inlineStr">
        <is>
          <t/>
        </is>
      </c>
      <c r="AQ122" t="inlineStr">
        <is>
          <t>initiative commune UE/Russie visant à offrir un cadre souple pour promouvoir les réformes, stimuler la croissance et améliorer lacompétitivité, en se fondant sur les résultats déjà engrangés dans le cadre des espaces communs entre l'UE et la Russie, et en complément des partenariats développés entre les États membres de l'UE et la Fédération de Russie</t>
        </is>
      </c>
      <c r="AR122" s="2" t="inlineStr">
        <is>
          <t>Comhpháirtíocht don Nuachóiriú</t>
        </is>
      </c>
      <c r="AS122" s="2" t="inlineStr">
        <is>
          <t>3</t>
        </is>
      </c>
      <c r="AT122" s="2" t="inlineStr">
        <is>
          <t/>
        </is>
      </c>
      <c r="AU122" t="inlineStr">
        <is>
          <t/>
        </is>
      </c>
      <c r="AV122" t="inlineStr">
        <is>
          <t/>
        </is>
      </c>
      <c r="AW122" t="inlineStr">
        <is>
          <t/>
        </is>
      </c>
      <c r="AX122" t="inlineStr">
        <is>
          <t/>
        </is>
      </c>
      <c r="AY122" t="inlineStr">
        <is>
          <t/>
        </is>
      </c>
      <c r="AZ122" s="2" t="inlineStr">
        <is>
          <t>modernizációs partnerség</t>
        </is>
      </c>
      <c r="BA122" s="2" t="inlineStr">
        <is>
          <t>4</t>
        </is>
      </c>
      <c r="BB122" s="2" t="inlineStr">
        <is>
          <t/>
        </is>
      </c>
      <c r="BC122" t="inlineStr">
        <is>
          <t>az EU és Oroszország közös kezdeményezése a reformok előmozdítása, a növekedés fokozása és a versenyképesség növelése érdekében</t>
        </is>
      </c>
      <c r="BD122" s="2" t="inlineStr">
        <is>
          <t>partenariato per la modernizzazione</t>
        </is>
      </c>
      <c r="BE122" s="2" t="inlineStr">
        <is>
          <t>3</t>
        </is>
      </c>
      <c r="BF122" s="2" t="inlineStr">
        <is>
          <t/>
        </is>
      </c>
      <c r="BG122" t="inlineStr">
        <is>
          <t>Partenariato concluso tra l'Unione europea e la Federazione russa nel vertice di Rostov sul Don (31 maggio-1° giugno 2010) e inteso a favorire le riforme e dare rinnovato impulso alle reciproche relazioni.</t>
        </is>
      </c>
      <c r="BH122" s="2" t="inlineStr">
        <is>
          <t>Partnerystė siekiant modernizavimo</t>
        </is>
      </c>
      <c r="BI122" s="2" t="inlineStr">
        <is>
          <t>3</t>
        </is>
      </c>
      <c r="BJ122" s="2" t="inlineStr">
        <is>
          <t/>
        </is>
      </c>
      <c r="BK122" t="inlineStr">
        <is>
          <t>bendra ES ir Rusijos darbotvarkė, kuria siekiama padėti įgyvendinti reformas ekonomikos ir visuomenės reikalų srityje, deramai laikantis demokratijos ir teisinės valstybės principų</t>
        </is>
      </c>
      <c r="BL122" s="2" t="inlineStr">
        <is>
          <t>partnerība modernizācijai</t>
        </is>
      </c>
      <c r="BM122" s="2" t="inlineStr">
        <is>
          <t>2</t>
        </is>
      </c>
      <c r="BN122" s="2" t="inlineStr">
        <is>
          <t/>
        </is>
      </c>
      <c r="BO122" t="inlineStr">
        <is>
          <t>ES un Krievijas pasākumu programma, lai sekmētu ekonomikas un sociālo reformu īstenošanu, pienācīgi ievērojot demokrātiju un tiesiskumu.</t>
        </is>
      </c>
      <c r="BP122" s="2" t="inlineStr">
        <is>
          <t>Sħubija għall-Modernizzazzjoni</t>
        </is>
      </c>
      <c r="BQ122" s="2" t="inlineStr">
        <is>
          <t>3</t>
        </is>
      </c>
      <c r="BR122" s="2" t="inlineStr">
        <is>
          <t/>
        </is>
      </c>
      <c r="BS122" t="inlineStr">
        <is>
          <t>inizjattiva konġunta bejn l-UE u r-Russja għall-promozzjoni tar-riforma, it-tkabbir u l-kompetittività</t>
        </is>
      </c>
      <c r="BT122" s="2" t="inlineStr">
        <is>
          <t>Partnerschap voor modernisering</t>
        </is>
      </c>
      <c r="BU122" s="2" t="inlineStr">
        <is>
          <t>3</t>
        </is>
      </c>
      <c r="BV122" s="2" t="inlineStr">
        <is>
          <t/>
        </is>
      </c>
      <c r="BW122" t="inlineStr">
        <is>
          <t>"gezamenlijke agenda [van de EU en Rusland] voor economische en maatschappelijke hervormingen, waarbij de democratie en de rechten van de mens geëerbiedigd worden"</t>
        </is>
      </c>
      <c r="BX122" s="2" t="inlineStr">
        <is>
          <t>partnerstwo na rzecz modernizacji</t>
        </is>
      </c>
      <c r="BY122" s="2" t="inlineStr">
        <is>
          <t>3</t>
        </is>
      </c>
      <c r="BZ122" s="2" t="inlineStr">
        <is>
          <t/>
        </is>
      </c>
      <c r="CA122" t="inlineStr">
        <is>
          <t>projekt unijno-rosyjskiego partnerstwa ogłoszony podczas szczytu Unia Europejska-Rosja w Sztokholmie pod koniec 2009 roku</t>
        </is>
      </c>
      <c r="CB122" s="2" t="inlineStr">
        <is>
          <t>Parceria para a Modernização</t>
        </is>
      </c>
      <c r="CC122" s="2" t="inlineStr">
        <is>
          <t>3</t>
        </is>
      </c>
      <c r="CD122" s="2" t="inlineStr">
        <is>
          <t/>
        </is>
      </c>
      <c r="CE122" t="inlineStr">
        <is>
          <t>Parceria entre a União Europeia e a Rússia, lançada em 31 de Maio/1 de Junho de 2010, que visa contribuir para a realização de reformas no domínio da economia e da sociedade, no pleno respeito da democracia e do Estado de direito. Servirá de quadro de referência flexível para promover a reforma, fortalecer o crescimento e aumentar a competitividade e assentará nos resultados obtidos no contexto dos quatro espaços comuns UE-Rússia [&lt;a href="/entry/result/933371/all" id="ENTRY_TO_ENTRY_CONVERTER" target="_blank"&gt;IATE:933371&lt;/a&gt; ].&lt;br&gt;A Parceria, que será objecto de um acompanhamento contínuo, tem por áreas prioritárias, i.a.: o aumento das oportunidades de investimento em sectores essenciais para o crescimento e a inovação, o reforço do comércio bilateral e das relações económicas, o alinhamento das normas técnicas, a promoção de uma economia hipocarbónica sustentável e o diálogo com a sociedade civil.</t>
        </is>
      </c>
      <c r="CF122" s="2" t="inlineStr">
        <is>
          <t>Parteneriatul pentru modernizare</t>
        </is>
      </c>
      <c r="CG122" s="2" t="inlineStr">
        <is>
          <t>3</t>
        </is>
      </c>
      <c r="CH122" s="2" t="inlineStr">
        <is>
          <t/>
        </is>
      </c>
      <c r="CI122" t="inlineStr">
        <is>
          <t/>
        </is>
      </c>
      <c r="CJ122" s="2" t="inlineStr">
        <is>
          <t>partnerstvo pre modernizáciu</t>
        </is>
      </c>
      <c r="CK122" s="2" t="inlineStr">
        <is>
          <t>3</t>
        </is>
      </c>
      <c r="CL122" s="2" t="inlineStr">
        <is>
          <t/>
        </is>
      </c>
      <c r="CM122" t="inlineStr">
        <is>
          <t>spoločná iniciatíva EÚ a Ruska zameraná na podporu reforiem, zvýšenie rastu a konkurencieschopnosti</t>
        </is>
      </c>
      <c r="CN122" s="2" t="inlineStr">
        <is>
          <t>partnerstvo za modernizacijo</t>
        </is>
      </c>
      <c r="CO122" s="2" t="inlineStr">
        <is>
          <t>3</t>
        </is>
      </c>
      <c r="CP122" s="2" t="inlineStr">
        <is>
          <t/>
        </is>
      </c>
      <c r="CQ122" t="inlineStr">
        <is>
          <t>Skupna agenda Rusije in EU za gospodarske in družbene reforme; med prednostna področja spadajo približevanje tehničnih standardov, spodbujanje trajnostnega nizkoogljičnega gospodarstva in dialog s civilno družbo.</t>
        </is>
      </c>
      <c r="CR122" s="2" t="inlineStr">
        <is>
          <t>partnerskap för modernisering</t>
        </is>
      </c>
      <c r="CS122" s="2" t="inlineStr">
        <is>
          <t>3</t>
        </is>
      </c>
      <c r="CT122" s="2" t="inlineStr">
        <is>
          <t/>
        </is>
      </c>
      <c r="CU122" t="inlineStr">
        <is>
          <t/>
        </is>
      </c>
    </row>
    <row r="123">
      <c r="A123" s="1" t="str">
        <f>HYPERLINK("https://iate.europa.eu/entry/result/111686/all", "111686")</f>
        <v>111686</v>
      </c>
      <c r="B123" t="inlineStr">
        <is>
          <t>PRODUCTION, TECHNOLOGY AND RESEARCH;POLITICS;EDUCATION AND COMMUNICATIONS</t>
        </is>
      </c>
      <c r="C123" t="inlineStr">
        <is>
          <t>PRODUCTION, TECHNOLOGY AND RESEARCH|research and intellectual property|research;POLITICS|executive power and public service|public administration;EDUCATION AND COMMUNICATIONS|documentation</t>
        </is>
      </c>
      <c r="D123" s="2" t="inlineStr">
        <is>
          <t>концептуален документ</t>
        </is>
      </c>
      <c r="E123" s="2" t="inlineStr">
        <is>
          <t>3</t>
        </is>
      </c>
      <c r="F123" s="2" t="inlineStr">
        <is>
          <t/>
        </is>
      </c>
      <c r="G123" t="inlineStr">
        <is>
          <t>документ с концептуално значение в различни области</t>
        </is>
      </c>
      <c r="H123" s="2" t="inlineStr">
        <is>
          <t>koncepční dokument</t>
        </is>
      </c>
      <c r="I123" s="2" t="inlineStr">
        <is>
          <t>3</t>
        </is>
      </c>
      <c r="J123" s="2" t="inlineStr">
        <is>
          <t/>
        </is>
      </c>
      <c r="K123" t="inlineStr">
        <is>
          <t>dokument, který stanovuje a rozpracovává konklrétní cíle, prvky politiky nebo problémy k projednání v konkrétní oblasti</t>
        </is>
      </c>
      <c r="L123" s="2" t="inlineStr">
        <is>
          <t>konceptnote|
idéoplæg</t>
        </is>
      </c>
      <c r="M123" s="2" t="inlineStr">
        <is>
          <t>2|
3</t>
        </is>
      </c>
      <c r="N123" s="2" t="inlineStr">
        <is>
          <t xml:space="preserve">|
</t>
        </is>
      </c>
      <c r="O123" t="inlineStr">
        <is>
          <t>dokument, der angiver målsætninger, idéer, politikelementer eller spørgsmål til drøftelse inden for et bestemt område</t>
        </is>
      </c>
      <c r="P123" s="2" t="inlineStr">
        <is>
          <t>Konzeptpapier</t>
        </is>
      </c>
      <c r="Q123" s="2" t="inlineStr">
        <is>
          <t>3</t>
        </is>
      </c>
      <c r="R123" s="2" t="inlineStr">
        <is>
          <t/>
        </is>
      </c>
      <c r="S123" t="inlineStr">
        <is>
          <t>Dokument, in dem die allgemeine Vorgehensweise bei einem bestimmten Vorhaben dargelegt wird, jedoch ohne eine Detailplanung vorzunehmen</t>
        </is>
      </c>
      <c r="T123" s="2" t="inlineStr">
        <is>
          <t>έγγραφο βασικών εννοιών</t>
        </is>
      </c>
      <c r="U123" s="2" t="inlineStr">
        <is>
          <t>3</t>
        </is>
      </c>
      <c r="V123" s="2" t="inlineStr">
        <is>
          <t/>
        </is>
      </c>
      <c r="W123" t="inlineStr">
        <is>
          <t>έγγραφο που ορίζει και περιγράφει λεπτομερώς συγκεκριμένους στόχους, σημεία πολιτικής ή θέματα προς συζήτηση σε συγκεκριμένο τομέα.</t>
        </is>
      </c>
      <c r="X123" s="2" t="inlineStr">
        <is>
          <t>conceptual document|
concept paper|
concept note|
concepts paper</t>
        </is>
      </c>
      <c r="Y123" s="2" t="inlineStr">
        <is>
          <t>3|
3|
3|
1</t>
        </is>
      </c>
      <c r="Z123" s="2" t="inlineStr">
        <is>
          <t xml:space="preserve">|
|
|
</t>
        </is>
      </c>
      <c r="AA123" t="inlineStr">
        <is>
          <t>document which sets out and elaborates on specific objectives, policy elements or issues for discussion in a particular area</t>
        </is>
      </c>
      <c r="AB123" s="2" t="inlineStr">
        <is>
          <t>memoria expositiva|
nota conceptual|
nota de presentación|
nota de síntesis|
documento de síntesis|
nota conceptual</t>
        </is>
      </c>
      <c r="AC123" s="2" t="inlineStr">
        <is>
          <t>3|
2|
2|
2|
2|
3</t>
        </is>
      </c>
      <c r="AD123" s="2" t="inlineStr">
        <is>
          <t xml:space="preserve">|
|
|
|
|
</t>
        </is>
      </c>
      <c r="AE123" t="inlineStr">
        <is>
          <t>Documento breve y conciso en el que se describen las principales ideas que subyacen a un determinado asunto o proyecto.</t>
        </is>
      </c>
      <c r="AF123" s="2" t="inlineStr">
        <is>
          <t>kontseptsioonikirjeldus|
kontseptsioonidokument</t>
        </is>
      </c>
      <c r="AG123" s="2" t="inlineStr">
        <is>
          <t>2|
3</t>
        </is>
      </c>
      <c r="AH123" s="2" t="inlineStr">
        <is>
          <t xml:space="preserve">|
</t>
        </is>
      </c>
      <c r="AI123" t="inlineStr">
        <is>
          <t>dokument, milles on esitatud konkreetses valdkonnas seatud eesmärgid, kavandatava poliitika elemendid või sellega seotud aruteluküsimused ning milles neid pikemalt kirjeldatakse</t>
        </is>
      </c>
      <c r="AJ123" s="2" t="inlineStr">
        <is>
          <t>periaatemuistio|
yhteenvetoasiakirja</t>
        </is>
      </c>
      <c r="AK123" s="2" t="inlineStr">
        <is>
          <t>2|
2</t>
        </is>
      </c>
      <c r="AL123" s="2" t="inlineStr">
        <is>
          <t xml:space="preserve">|
</t>
        </is>
      </c>
      <c r="AM123" t="inlineStr">
        <is>
          <t/>
        </is>
      </c>
      <c r="AN123" s="2" t="inlineStr">
        <is>
          <t>document de réflexion|
document conceptuel|
note conceptuelle|
note de synthèse|
note de présentation succincte</t>
        </is>
      </c>
      <c r="AO123" s="2" t="inlineStr">
        <is>
          <t>3|
3|
3|
2|
2</t>
        </is>
      </c>
      <c r="AP123" s="2" t="inlineStr">
        <is>
          <t xml:space="preserve">|
|
|
|
</t>
        </is>
      </c>
      <c r="AQ123" t="inlineStr">
        <is>
          <t>document présentant les grandes lignes d'un projet ou d'une opération</t>
        </is>
      </c>
      <c r="AR123" s="2" t="inlineStr">
        <is>
          <t>páipéar coincheapa</t>
        </is>
      </c>
      <c r="AS123" s="2" t="inlineStr">
        <is>
          <t>3</t>
        </is>
      </c>
      <c r="AT123" s="2" t="inlineStr">
        <is>
          <t/>
        </is>
      </c>
      <c r="AU123" t="inlineStr">
        <is>
          <t/>
        </is>
      </c>
      <c r="AV123" s="2" t="inlineStr">
        <is>
          <t>konceptualni dokument|
konceptualni sažetak</t>
        </is>
      </c>
      <c r="AW123" s="2" t="inlineStr">
        <is>
          <t>3|
3</t>
        </is>
      </c>
      <c r="AX123" s="2" t="inlineStr">
        <is>
          <t xml:space="preserve">|
</t>
        </is>
      </c>
      <c r="AY123" t="inlineStr">
        <is>
          <t/>
        </is>
      </c>
      <c r="AZ123" s="2" t="inlineStr">
        <is>
          <t>stratégiai dokumentum|
pályázatleírás|
stratégiai feljegyzés</t>
        </is>
      </c>
      <c r="BA123" s="2" t="inlineStr">
        <is>
          <t>3|
2|
3</t>
        </is>
      </c>
      <c r="BB123" s="2" t="inlineStr">
        <is>
          <t xml:space="preserve">|
|
</t>
        </is>
      </c>
      <c r="BC123" t="inlineStr">
        <is>
          <t>egy adott területhez kapcsolódó konkrét célkitűzéseket, szakpolitikai elemeket vagy megvitatandó kérdéseket meghatározó és részletező dokumentum</t>
        </is>
      </c>
      <c r="BD123" s="2" t="inlineStr">
        <is>
          <t>documento di riflessione|
documento concettuale|
descrizione di massima</t>
        </is>
      </c>
      <c r="BE123" s="2" t="inlineStr">
        <is>
          <t>3|
3|
2</t>
        </is>
      </c>
      <c r="BF123" s="2" t="inlineStr">
        <is>
          <t xml:space="preserve">|
|
</t>
        </is>
      </c>
      <c r="BG123" t="inlineStr">
        <is>
          <t>documento che illustra ed elabora obiettivi specifici, elementi strategici o spunti di discussione in un contesto specifico</t>
        </is>
      </c>
      <c r="BH123" s="2" t="inlineStr">
        <is>
          <t>koncepcijos dokumentas</t>
        </is>
      </c>
      <c r="BI123" s="2" t="inlineStr">
        <is>
          <t>3</t>
        </is>
      </c>
      <c r="BJ123" s="2" t="inlineStr">
        <is>
          <t/>
        </is>
      </c>
      <c r="BK123" t="inlineStr">
        <is>
          <t>dokumentas, kuriame išdėstomi ir plėtojami konkretūs tikslai, politiniai aspektai ar diskusijai dėl konkrečios srities skirti klausimai</t>
        </is>
      </c>
      <c r="BL123" s="2" t="inlineStr">
        <is>
          <t>koncepcijas dokuments</t>
        </is>
      </c>
      <c r="BM123" s="2" t="inlineStr">
        <is>
          <t>3</t>
        </is>
      </c>
      <c r="BN123" s="2" t="inlineStr">
        <is>
          <t/>
        </is>
      </c>
      <c r="BO123" t="inlineStr">
        <is>
          <t/>
        </is>
      </c>
      <c r="BP123" s="2" t="inlineStr">
        <is>
          <t>dokument kunċettwali|
nota kunċettwali</t>
        </is>
      </c>
      <c r="BQ123" s="2" t="inlineStr">
        <is>
          <t>3|
3</t>
        </is>
      </c>
      <c r="BR123" s="2" t="inlineStr">
        <is>
          <t xml:space="preserve">|
</t>
        </is>
      </c>
      <c r="BS123" t="inlineStr">
        <is>
          <t>dokument li jippreżenta u jelabora fuq l-objettivi speċifiċi, l-elementi ta' politika jew kwistjonijiet għad-diskussjoni f'qasam partikolari</t>
        </is>
      </c>
      <c r="BT123" s="2" t="inlineStr">
        <is>
          <t>conceptnota|
conceptbeschrijving</t>
        </is>
      </c>
      <c r="BU123" s="2" t="inlineStr">
        <is>
          <t>3|
2</t>
        </is>
      </c>
      <c r="BV123" s="2" t="inlineStr">
        <is>
          <t xml:space="preserve">|
</t>
        </is>
      </c>
      <c r="BW123" t="inlineStr">
        <is>
          <t>nota waarin een beleidsvisie op hoofdlijnen wordt uiteengezet</t>
        </is>
      </c>
      <c r="BX123" s="2" t="inlineStr">
        <is>
          <t>dokument koncepcyjny</t>
        </is>
      </c>
      <c r="BY123" s="2" t="inlineStr">
        <is>
          <t>3</t>
        </is>
      </c>
      <c r="BZ123" s="2" t="inlineStr">
        <is>
          <t/>
        </is>
      </c>
      <c r="CA123" t="inlineStr">
        <is>
          <t>dokument wyznaczający określone cele, prezentujący elementy polityki działania lub kwestie do dyskusji w danym obszarze</t>
        </is>
      </c>
      <c r="CB123" s="2" t="inlineStr">
        <is>
          <t>documento de reflexão</t>
        </is>
      </c>
      <c r="CC123" s="2" t="inlineStr">
        <is>
          <t>3</t>
        </is>
      </c>
      <c r="CD123" s="2" t="inlineStr">
        <is>
          <t/>
        </is>
      </c>
      <c r="CE123" t="inlineStr">
        <is>
          <t>Documento que define e desenvolve uma reflexão sobre objetivos específicos, elementos estratégicos ou questões para debate num determinado domínio.</t>
        </is>
      </c>
      <c r="CF123" s="2" t="inlineStr">
        <is>
          <t>document de reflecție|
notă conceptuală</t>
        </is>
      </c>
      <c r="CG123" s="2" t="inlineStr">
        <is>
          <t>3|
2</t>
        </is>
      </c>
      <c r="CH123" s="2" t="inlineStr">
        <is>
          <t xml:space="preserve">|
</t>
        </is>
      </c>
      <c r="CI123" t="inlineStr">
        <is>
          <t>document care prezintă obiectivele, elementele de politică sau aspectele pentru dezbatere dintr-un anumit domeniu</t>
        </is>
      </c>
      <c r="CJ123" s="2" t="inlineStr">
        <is>
          <t>koncepčný dokument</t>
        </is>
      </c>
      <c r="CK123" s="2" t="inlineStr">
        <is>
          <t>3</t>
        </is>
      </c>
      <c r="CL123" s="2" t="inlineStr">
        <is>
          <t/>
        </is>
      </c>
      <c r="CM123" t="inlineStr">
        <is>
          <t>dokument uvádzajúci a podrobnejšie analyzujúci konkrétne ciele, politické aspekty a záležitosti na diskusiu v určitej oblasti</t>
        </is>
      </c>
      <c r="CN123" s="2" t="inlineStr">
        <is>
          <t>konceptni dokument|
konceptualni dokument|
dokument za razpravo</t>
        </is>
      </c>
      <c r="CO123" s="2" t="inlineStr">
        <is>
          <t>2|
2|
2</t>
        </is>
      </c>
      <c r="CP123" s="2" t="inlineStr">
        <is>
          <t xml:space="preserve">|
|
</t>
        </is>
      </c>
      <c r="CQ123" t="inlineStr">
        <is>
          <t/>
        </is>
      </c>
      <c r="CR123" s="2" t="inlineStr">
        <is>
          <t>konceptdokument|
diskussionsunderlag</t>
        </is>
      </c>
      <c r="CS123" s="2" t="inlineStr">
        <is>
          <t>2|
2</t>
        </is>
      </c>
      <c r="CT123" s="2" t="inlineStr">
        <is>
          <t xml:space="preserve">|
</t>
        </is>
      </c>
      <c r="CU123" t="inlineStr">
        <is>
          <t/>
        </is>
      </c>
    </row>
    <row r="124">
      <c r="A124" s="1" t="str">
        <f>HYPERLINK("https://iate.europa.eu/entry/result/3510504/all", "3510504")</f>
        <v>3510504</v>
      </c>
      <c r="B124" t="inlineStr">
        <is>
          <t>INTERNATIONAL RELATIONS;EUROPEAN UNION</t>
        </is>
      </c>
      <c r="C124" t="inlineStr">
        <is>
          <t>INTERNATIONAL RELATIONS|international affairs|international affairs|international aid;INTERNATIONAL RELATIONS|cooperation policy|aid policy;EUROPEAN UNION|EU finance|EU financing</t>
        </is>
      </c>
      <c r="D124" s="2" t="inlineStr">
        <is>
          <t>Практическо ръководство относно процедурите за обществени поръчки за външни дейности на ЕС|
Практическо ръководство за договорните процедури в рамките на външните дейности на ЕС</t>
        </is>
      </c>
      <c r="E124" s="2" t="inlineStr">
        <is>
          <t>2|
2</t>
        </is>
      </c>
      <c r="F124" s="2" t="inlineStr">
        <is>
          <t xml:space="preserve">|
</t>
        </is>
      </c>
      <c r="G124" t="inlineStr">
        <is>
          <t>Ръководство, обясняващо договорните процедури, които се прилагат по отношение на всички договори за външна помощ на ЕС, финансирани от общия бюджет на ЕС и 10-ия Европейски фонд за развитие</t>
        </is>
      </c>
      <c r="H124" t="inlineStr">
        <is>
          <t/>
        </is>
      </c>
      <c r="I124" t="inlineStr">
        <is>
          <t/>
        </is>
      </c>
      <c r="J124" t="inlineStr">
        <is>
          <t/>
        </is>
      </c>
      <c r="K124" t="inlineStr">
        <is>
          <t/>
        </is>
      </c>
      <c r="L124" s="2" t="inlineStr">
        <is>
          <t>praktisk vejledning til kontraktprocedurer i forbindelse med EU's eksterne aktiviteter|
praktisk vejledning vedrørende procedurer for kontrakter i forbindelse med ekstern bistand</t>
        </is>
      </c>
      <c r="M124" s="2" t="inlineStr">
        <is>
          <t>2|
3</t>
        </is>
      </c>
      <c r="N124" s="2" t="inlineStr">
        <is>
          <t xml:space="preserve">|
</t>
        </is>
      </c>
      <c r="O124" t="inlineStr">
        <is>
          <t>Praktisk guide, som forklarer de kontraktprocedurer, der gælder for alle eksterne kontrakter vedrørende bistand som er finansieret af EU's generelle budget eller Den Europæiske Udviklingsfond.</t>
        </is>
      </c>
      <c r="P124" s="2" t="inlineStr">
        <is>
          <t>Handbuch für Vergabeverfahren im Rahmen von EU-Außenmaßnahmen</t>
        </is>
      </c>
      <c r="Q124" s="2" t="inlineStr">
        <is>
          <t>3</t>
        </is>
      </c>
      <c r="R124" s="2" t="inlineStr">
        <is>
          <t/>
        </is>
      </c>
      <c r="S124" t="inlineStr">
        <is>
          <t>praxisbezogener Gesamtüberblick mit umfassenden Erläuterungen für sämtliche Formen von Vergabeverfahren im Rahmen der EU-Außenhilfe</t>
        </is>
      </c>
      <c r="T124" s="2" t="inlineStr">
        <is>
          <t>Πρακτικός Οδηγός των διαδικασιών σύναψης συμβάσεων στο πλαίσιο των εξωτερικών δράσεων της ΕΕ</t>
        </is>
      </c>
      <c r="U124" s="2" t="inlineStr">
        <is>
          <t>3</t>
        </is>
      </c>
      <c r="V124" s="2" t="inlineStr">
        <is>
          <t/>
        </is>
      </c>
      <c r="W124" t="inlineStr">
        <is>
          <t>Αυτός o πρακτικός οδηγός εξηγεί τις διαδικασίες σύναψης που ισχύουν για όλες τις κοινοτικές συμβάσεις εξωτερικής βοήθειας που χρηματοδοτούνται από τον γενικό προϋπολογισμό της ΕΕ (προϋπολογισμός) και από το 10ο Ευρωπαϊκό Ταμείο Ανάπτυξης (ΕΤΑ).</t>
        </is>
      </c>
      <c r="X124" s="2" t="inlineStr">
        <is>
          <t>PRAG|
Practical Guide to Contract Procedures for EU External Actions|
Procurement and Grants for European Union external actions - A Practical Guide</t>
        </is>
      </c>
      <c r="Y124" s="2" t="inlineStr">
        <is>
          <t>3|
3|
3</t>
        </is>
      </c>
      <c r="Z124" s="2" t="inlineStr">
        <is>
          <t xml:space="preserve">|
|
</t>
        </is>
      </c>
      <c r="AA124" t="inlineStr">
        <is>
          <t>guide which provides contracting authorities, on the one hand, and tenderers, candidates, applicants and contractors, on the other hand, with practical assistance in preparing and implementing procurement and grant contracts in the field of external action</t>
        </is>
      </c>
      <c r="AB124" s="2" t="inlineStr">
        <is>
          <t>Guía Práctica de los procedimientos contractuales para las acciones exteriores de la UE</t>
        </is>
      </c>
      <c r="AC124" s="2" t="inlineStr">
        <is>
          <t>3</t>
        </is>
      </c>
      <c r="AD124" s="2" t="inlineStr">
        <is>
          <t/>
        </is>
      </c>
      <c r="AE124" t="inlineStr">
        <is>
          <t>Esta Guía Práctica explica los procedimientos contractuales aplicables a todos los contratos de ayudaexterior de la UE financiados con cargo al Presupuesto general de la UE («el Presupuesto») y al 10º Fondo Europeo de Desarrollo (FED).</t>
        </is>
      </c>
      <c r="AF124" s="2" t="inlineStr">
        <is>
          <t>ELi välistegevuse raames lepingute sõlmimise korda käsitlev praktiline juhend</t>
        </is>
      </c>
      <c r="AG124" s="2" t="inlineStr">
        <is>
          <t>3</t>
        </is>
      </c>
      <c r="AH124" s="2" t="inlineStr">
        <is>
          <t/>
        </is>
      </c>
      <c r="AI124" t="inlineStr">
        <is>
          <t>juhend, milles selgitatakse kõigi ELi üldeelarvest ja kümnendast Euroopa Arengufondist rahastatavate välisabilepingute puhul kasutatavaid menetlusi</t>
        </is>
      </c>
      <c r="AJ124" s="2" t="inlineStr">
        <is>
          <t>ulkoisiin toimiin liittyviä sopimusmenettelyjä koskeva käytännön opas|
PRAG-opas|
EU:n ulkoisten toimien sopimusmenettelyjä koskeva käytännön opas</t>
        </is>
      </c>
      <c r="AK124" s="2" t="inlineStr">
        <is>
          <t>3|
2|
3</t>
        </is>
      </c>
      <c r="AL124" s="2" t="inlineStr">
        <is>
          <t xml:space="preserve">|
|
</t>
        </is>
      </c>
      <c r="AM124" t="inlineStr">
        <is>
          <t/>
        </is>
      </c>
      <c r="AN124" s="2" t="inlineStr">
        <is>
          <t>Guide pratique des procédures contractuelles dans le cadre des actions extérieures de l’UE</t>
        </is>
      </c>
      <c r="AO124" s="2" t="inlineStr">
        <is>
          <t>3</t>
        </is>
      </c>
      <c r="AP124" s="2" t="inlineStr">
        <is>
          <t/>
        </is>
      </c>
      <c r="AQ124" t="inlineStr">
        <is>
          <t>Ce guide pratique explique les procédures contractuelles qui s'appliquent à tous les contrats d'aide extérieure de l'UE financés par le budget général de l'Union européenne (Budget) et le 10ème Fonds européen de développement (FED).</t>
        </is>
      </c>
      <c r="AR124" s="2" t="inlineStr">
        <is>
          <t>Treoirleabhar praiticiúil do nósanna imeachta conraitheoireachta i leith ghníomhaíochtaí seachtracha AE</t>
        </is>
      </c>
      <c r="AS124" s="2" t="inlineStr">
        <is>
          <t>3</t>
        </is>
      </c>
      <c r="AT124" s="2" t="inlineStr">
        <is>
          <t/>
        </is>
      </c>
      <c r="AU124" t="inlineStr">
        <is>
          <t/>
        </is>
      </c>
      <c r="AV124" s="2" t="inlineStr">
        <is>
          <t>Praktični vodič kroz procedure ugovaranja pomoći Europske unije trećim zemljama|
PRAG</t>
        </is>
      </c>
      <c r="AW124" s="2" t="inlineStr">
        <is>
          <t>3|
3</t>
        </is>
      </c>
      <c r="AX124" s="2" t="inlineStr">
        <is>
          <t xml:space="preserve">|
</t>
        </is>
      </c>
      <c r="AY124" t="inlineStr">
        <is>
          <t>Ovaj Praktični vodič pojašnjava procedure ugovaranja koje se primjenjuju na sve ugovore pomoći Europske unije trećim zemljama koji se financiraju iz općeg proračuna EU (Proračun) i 10. Europskog fonda za razvoj (EFR).</t>
        </is>
      </c>
      <c r="AZ124" s="2" t="inlineStr">
        <is>
          <t>az Unió külső fellépéseivel kapcsolatos szerződéses eljárásokra vonatkozó gyakorlati útmutató</t>
        </is>
      </c>
      <c r="BA124" s="2" t="inlineStr">
        <is>
          <t>3</t>
        </is>
      </c>
      <c r="BB124" s="2" t="inlineStr">
        <is>
          <t/>
        </is>
      </c>
      <c r="BC124" t="inlineStr">
        <is>
          <t/>
        </is>
      </c>
      <c r="BD124" s="2" t="inlineStr">
        <is>
          <t>Guida pratica alle procedure contrattuali per le azioni esterne dell'Unione Europea</t>
        </is>
      </c>
      <c r="BE124" s="2" t="inlineStr">
        <is>
          <t>3</t>
        </is>
      </c>
      <c r="BF124" s="2" t="inlineStr">
        <is>
          <t/>
        </is>
      </c>
      <c r="BG124" t="inlineStr">
        <is>
          <t>Documento che spiega le procedure contrattuali per tutti gli aiuti esterni dell'Unione europea finanziati mediante il bilancio generale e il 10° Fondo europeo di sviluppo</t>
        </is>
      </c>
      <c r="BH124" s="2" t="inlineStr">
        <is>
          <t>Sutarčių sudarymo procedūrų vykdant išorės veiksmus praktinis vadovas</t>
        </is>
      </c>
      <c r="BI124" s="2" t="inlineStr">
        <is>
          <t>2</t>
        </is>
      </c>
      <c r="BJ124" s="2" t="inlineStr">
        <is>
          <t/>
        </is>
      </c>
      <c r="BK124" t="inlineStr">
        <is>
          <t/>
        </is>
      </c>
      <c r="BL124" t="inlineStr">
        <is>
          <t/>
        </is>
      </c>
      <c r="BM124" t="inlineStr">
        <is>
          <t/>
        </is>
      </c>
      <c r="BN124" t="inlineStr">
        <is>
          <t/>
        </is>
      </c>
      <c r="BO124" t="inlineStr">
        <is>
          <t/>
        </is>
      </c>
      <c r="BP124" s="2" t="inlineStr">
        <is>
          <t>Gwida prattika għall-proċeduri kuntrattwali għall-azzjonijiet esterni tal-UE</t>
        </is>
      </c>
      <c r="BQ124" s="2" t="inlineStr">
        <is>
          <t>3</t>
        </is>
      </c>
      <c r="BR124" s="2" t="inlineStr">
        <is>
          <t/>
        </is>
      </c>
      <c r="BS124" t="inlineStr">
        <is>
          <t/>
        </is>
      </c>
      <c r="BT124" s="2" t="inlineStr">
        <is>
          <t>Praktijkgids inzake contractprocedures voor externe acties van de EU</t>
        </is>
      </c>
      <c r="BU124" s="2" t="inlineStr">
        <is>
          <t>3</t>
        </is>
      </c>
      <c r="BV124" s="2" t="inlineStr">
        <is>
          <t/>
        </is>
      </c>
      <c r="BW124" t="inlineStr">
        <is>
          <t/>
        </is>
      </c>
      <c r="BX124" t="inlineStr">
        <is>
          <t/>
        </is>
      </c>
      <c r="BY124" t="inlineStr">
        <is>
          <t/>
        </is>
      </c>
      <c r="BZ124" t="inlineStr">
        <is>
          <t/>
        </is>
      </c>
      <c r="CA124" t="inlineStr">
        <is>
          <t/>
        </is>
      </c>
      <c r="CB124" s="2" t="inlineStr">
        <is>
          <t>Guia Prático dos procedimentos contratuais no âmbito das ações externas da UE</t>
        </is>
      </c>
      <c r="CC124" s="2" t="inlineStr">
        <is>
          <t>4</t>
        </is>
      </c>
      <c r="CD124" s="2" t="inlineStr">
        <is>
          <t/>
        </is>
      </c>
      <c r="CE124" t="inlineStr">
        <is>
          <t>Primeiro instrumento consolidado que descreve os procedimentos de adjudicação aplicáveis a todos os contratos no âmbito da ajuda externa da UE financiada pelo orçamento geral da UE e pelo 10.º Fundo Europeu de Desenvolvimento.</t>
        </is>
      </c>
      <c r="CF124" s="2" t="inlineStr">
        <is>
          <t>Ghidul practic privind procedurile de contractare pentru acțiunile externe ale Uniunii Europene</t>
        </is>
      </c>
      <c r="CG124" s="2" t="inlineStr">
        <is>
          <t>3</t>
        </is>
      </c>
      <c r="CH124" s="2" t="inlineStr">
        <is>
          <t/>
        </is>
      </c>
      <c r="CI124" t="inlineStr">
        <is>
          <t/>
        </is>
      </c>
      <c r="CJ124" t="inlineStr">
        <is>
          <t/>
        </is>
      </c>
      <c r="CK124" t="inlineStr">
        <is>
          <t/>
        </is>
      </c>
      <c r="CL124" t="inlineStr">
        <is>
          <t/>
        </is>
      </c>
      <c r="CM124" t="inlineStr">
        <is>
          <t/>
        </is>
      </c>
      <c r="CN124" s="2" t="inlineStr">
        <is>
          <t>Praktični vodič po postopkih javnih naročil v okviru zunanjih ukrepov EU</t>
        </is>
      </c>
      <c r="CO124" s="2" t="inlineStr">
        <is>
          <t>3</t>
        </is>
      </c>
      <c r="CP124" s="2" t="inlineStr">
        <is>
          <t/>
        </is>
      </c>
      <c r="CQ124" t="inlineStr">
        <is>
          <t>je prvo in edino delovno orodje, ki pojasnjuje postopke oddaje javnih naročil, ki velja za vse pogodbe zunanje pomoči EU, ki se financirajo iz splošnega proračuna Evropske unije (proračun) in 10. Evropskega razvojnega sklada (EDF)</t>
        </is>
      </c>
      <c r="CR124" s="2" t="inlineStr">
        <is>
          <t>Prag|
praktisk handledning för upphandlingsförfaranden inom ramen för externa åtgärder</t>
        </is>
      </c>
      <c r="CS124" s="2" t="inlineStr">
        <is>
          <t>3|
2</t>
        </is>
      </c>
      <c r="CT124" s="2" t="inlineStr">
        <is>
          <t xml:space="preserve">|
</t>
        </is>
      </c>
      <c r="CU124" t="inlineStr">
        <is>
          <t/>
        </is>
      </c>
    </row>
    <row r="125">
      <c r="A125" s="1" t="str">
        <f>HYPERLINK("https://iate.europa.eu/entry/result/129027/all", "129027")</f>
        <v>129027</v>
      </c>
      <c r="B125" t="inlineStr">
        <is>
          <t>FINANCE</t>
        </is>
      </c>
      <c r="C125" t="inlineStr">
        <is>
          <t>FINANCE</t>
        </is>
      </c>
      <c r="D125" s="2" t="inlineStr">
        <is>
          <t>капацитет за финансиране</t>
        </is>
      </c>
      <c r="E125" s="2" t="inlineStr">
        <is>
          <t>3</t>
        </is>
      </c>
      <c r="F125" s="2" t="inlineStr">
        <is>
          <t/>
        </is>
      </c>
      <c r="G125" t="inlineStr">
        <is>
          <t>способност за предоставяне на финасиране</t>
        </is>
      </c>
      <c r="H125" s="2" t="inlineStr">
        <is>
          <t>finanční kapacita|
kapacita financování</t>
        </is>
      </c>
      <c r="I125" s="2" t="inlineStr">
        <is>
          <t>3|
3</t>
        </is>
      </c>
      <c r="J125" s="2" t="inlineStr">
        <is>
          <t xml:space="preserve">|
</t>
        </is>
      </c>
      <c r="K125" t="inlineStr">
        <is>
          <t>schopnost poskytovat finanční prostředky</t>
        </is>
      </c>
      <c r="L125" s="2" t="inlineStr">
        <is>
          <t>finansieringskapacitet</t>
        </is>
      </c>
      <c r="M125" s="2" t="inlineStr">
        <is>
          <t>4</t>
        </is>
      </c>
      <c r="N125" s="2" t="inlineStr">
        <is>
          <t/>
        </is>
      </c>
      <c r="O125" t="inlineStr">
        <is>
          <t/>
        </is>
      </c>
      <c r="P125" s="2" t="inlineStr">
        <is>
          <t>finanzielle Möglichkeiten|
Finanzkraft|
Finanzierungskapazität|
Finanzielle Kapazitäten|
finanzielle Leistung</t>
        </is>
      </c>
      <c r="Q125" s="2" t="inlineStr">
        <is>
          <t>2|
2|
3|
2|
1</t>
        </is>
      </c>
      <c r="R125" s="2" t="inlineStr">
        <is>
          <t xml:space="preserve">|
|
|
|
</t>
        </is>
      </c>
      <c r="S125" t="inlineStr">
        <is>
          <t>Fähigkeit zur Bereitstellung von Finanzmitteln</t>
        </is>
      </c>
      <c r="T125" s="2" t="inlineStr">
        <is>
          <t>χρηματοδοτική ικανότητα</t>
        </is>
      </c>
      <c r="U125" s="2" t="inlineStr">
        <is>
          <t>3</t>
        </is>
      </c>
      <c r="V125" s="2" t="inlineStr">
        <is>
          <t/>
        </is>
      </c>
      <c r="W125" t="inlineStr">
        <is>
          <t>ικανότητα οργανισμού για παροχή χρηματοδότησης</t>
        </is>
      </c>
      <c r="X125" s="2" t="inlineStr">
        <is>
          <t>financing capacity|
financial capability|
financial capacity</t>
        </is>
      </c>
      <c r="Y125" s="2" t="inlineStr">
        <is>
          <t>3|
1|
3</t>
        </is>
      </c>
      <c r="Z125" s="2" t="inlineStr">
        <is>
          <t xml:space="preserve">|
|
</t>
        </is>
      </c>
      <c r="AA125" t="inlineStr">
        <is>
          <t>ability to provide finance</t>
        </is>
      </c>
      <c r="AB125" s="2" t="inlineStr">
        <is>
          <t>capacidad financiera</t>
        </is>
      </c>
      <c r="AC125" s="2" t="inlineStr">
        <is>
          <t>3</t>
        </is>
      </c>
      <c r="AD125" s="2" t="inlineStr">
        <is>
          <t/>
        </is>
      </c>
      <c r="AE125" t="inlineStr">
        <is>
          <t>Capacidad de una organización de financiar a otros.</t>
        </is>
      </c>
      <c r="AF125" s="2" t="inlineStr">
        <is>
          <t>rahastamisvõime</t>
        </is>
      </c>
      <c r="AG125" s="2" t="inlineStr">
        <is>
          <t>3</t>
        </is>
      </c>
      <c r="AH125" s="2" t="inlineStr">
        <is>
          <t/>
        </is>
      </c>
      <c r="AI125" t="inlineStr">
        <is>
          <t>organisatsiooni võime rahastada kedagi teist, mitte tema võime täita oma kohustusi</t>
        </is>
      </c>
      <c r="AJ125" s="2" t="inlineStr">
        <is>
          <t>rahoituskapasiteetti</t>
        </is>
      </c>
      <c r="AK125" s="2" t="inlineStr">
        <is>
          <t>3</t>
        </is>
      </c>
      <c r="AL125" s="2" t="inlineStr">
        <is>
          <t/>
        </is>
      </c>
      <c r="AM125" t="inlineStr">
        <is>
          <t>kyky myöntää rahoitusta</t>
        </is>
      </c>
      <c r="AN125" s="2" t="inlineStr">
        <is>
          <t>capacité de financement|
capacité financière</t>
        </is>
      </c>
      <c r="AO125" s="2" t="inlineStr">
        <is>
          <t>3|
3</t>
        </is>
      </c>
      <c r="AP125" s="2" t="inlineStr">
        <is>
          <t xml:space="preserve">|
</t>
        </is>
      </c>
      <c r="AQ125" t="inlineStr">
        <is>
          <t>solde positif qui existe entre les ressources de financement à la disposition d’un agent économique (essentiellement son épargne) et les dépenses qu’il engage pour modifier son capital</t>
        </is>
      </c>
      <c r="AR125" s="2" t="inlineStr">
        <is>
          <t>cumas maoinithe|
acmhainn mhaoinithe</t>
        </is>
      </c>
      <c r="AS125" s="2" t="inlineStr">
        <is>
          <t>4|
4</t>
        </is>
      </c>
      <c r="AT125" s="2" t="inlineStr">
        <is>
          <t xml:space="preserve">|
</t>
        </is>
      </c>
      <c r="AU125" t="inlineStr">
        <is>
          <t>an cumas chun rud a mhaoiniú</t>
        </is>
      </c>
      <c r="AV125" s="2" t="inlineStr">
        <is>
          <t>kapacitet financiranja</t>
        </is>
      </c>
      <c r="AW125" s="2" t="inlineStr">
        <is>
          <t>3</t>
        </is>
      </c>
      <c r="AX125" s="2" t="inlineStr">
        <is>
          <t/>
        </is>
      </c>
      <c r="AY125" t="inlineStr">
        <is>
          <t/>
        </is>
      </c>
      <c r="AZ125" s="2" t="inlineStr">
        <is>
          <t>finanszírozási képesség|
pénzügyi kapacitás</t>
        </is>
      </c>
      <c r="BA125" s="2" t="inlineStr">
        <is>
          <t>3|
2</t>
        </is>
      </c>
      <c r="BB125" s="2" t="inlineStr">
        <is>
          <t xml:space="preserve">|
</t>
        </is>
      </c>
      <c r="BC125" t="inlineStr">
        <is>
          <t>Képesség forrással való ellátásra.</t>
        </is>
      </c>
      <c r="BD125" s="2" t="inlineStr">
        <is>
          <t>capacità di finanziamento</t>
        </is>
      </c>
      <c r="BE125" s="2" t="inlineStr">
        <is>
          <t>3</t>
        </is>
      </c>
      <c r="BF125" s="2" t="inlineStr">
        <is>
          <t/>
        </is>
      </c>
      <c r="BG125" t="inlineStr">
        <is>
          <t>capacità di erogare prestiti</t>
        </is>
      </c>
      <c r="BH125" s="2" t="inlineStr">
        <is>
          <t>finansavimo pajėgumas</t>
        </is>
      </c>
      <c r="BI125" s="2" t="inlineStr">
        <is>
          <t>3</t>
        </is>
      </c>
      <c r="BJ125" s="2" t="inlineStr">
        <is>
          <t/>
        </is>
      </c>
      <c r="BK125" t="inlineStr">
        <is>
          <t>pajėgumas teikti finansavimą kitam subjektui</t>
        </is>
      </c>
      <c r="BL125" s="2" t="inlineStr">
        <is>
          <t>finansēšanas spējas</t>
        </is>
      </c>
      <c r="BM125" s="2" t="inlineStr">
        <is>
          <t>2</t>
        </is>
      </c>
      <c r="BN125" s="2" t="inlineStr">
        <is>
          <t/>
        </is>
      </c>
      <c r="BO125" t="inlineStr">
        <is>
          <t>spēja nodrošināt finansējumu</t>
        </is>
      </c>
      <c r="BP125" s="2" t="inlineStr">
        <is>
          <t>kapaċità ta' finanzjament</t>
        </is>
      </c>
      <c r="BQ125" s="2" t="inlineStr">
        <is>
          <t>3</t>
        </is>
      </c>
      <c r="BR125" s="2" t="inlineStr">
        <is>
          <t/>
        </is>
      </c>
      <c r="BS125" t="inlineStr">
        <is>
          <t>l-abbiltà li jingħata finanzjament</t>
        </is>
      </c>
      <c r="BT125" s="2" t="inlineStr">
        <is>
          <t>financieringscapaciteit|
financiële capaciteit</t>
        </is>
      </c>
      <c r="BU125" s="2" t="inlineStr">
        <is>
          <t>3|
2</t>
        </is>
      </c>
      <c r="BV125" s="2" t="inlineStr">
        <is>
          <t xml:space="preserve">|
</t>
        </is>
      </c>
      <c r="BW125" t="inlineStr">
        <is>
          <t>vermogen om financiering te verstrekken</t>
        </is>
      </c>
      <c r="BX125" s="2" t="inlineStr">
        <is>
          <t>możliwości finansowania</t>
        </is>
      </c>
      <c r="BY125" s="2" t="inlineStr">
        <is>
          <t>3</t>
        </is>
      </c>
      <c r="BZ125" s="2" t="inlineStr">
        <is>
          <t/>
        </is>
      </c>
      <c r="CA125" t="inlineStr">
        <is>
          <t>zdolność zapewnienia finansowania do realizacji danego projektu</t>
        </is>
      </c>
      <c r="CB125" s="2" t="inlineStr">
        <is>
          <t>capacidade de financiamento</t>
        </is>
      </c>
      <c r="CC125" s="2" t="inlineStr">
        <is>
          <t>3</t>
        </is>
      </c>
      <c r="CD125" s="2" t="inlineStr">
        <is>
          <t/>
        </is>
      </c>
      <c r="CE125" t="inlineStr">
        <is>
          <t>Capacidade de alguém (geralmente uma instituição financeira) prover financiamento a outrem.</t>
        </is>
      </c>
      <c r="CF125" s="2" t="inlineStr">
        <is>
          <t>capacitate de finanțare</t>
        </is>
      </c>
      <c r="CG125" s="2" t="inlineStr">
        <is>
          <t>3</t>
        </is>
      </c>
      <c r="CH125" s="2" t="inlineStr">
        <is>
          <t/>
        </is>
      </c>
      <c r="CI125" t="inlineStr">
        <is>
          <t>capacitatea de a oferi finanțare</t>
        </is>
      </c>
      <c r="CJ125" s="2" t="inlineStr">
        <is>
          <t>kapacita financovania</t>
        </is>
      </c>
      <c r="CK125" s="2" t="inlineStr">
        <is>
          <t>3</t>
        </is>
      </c>
      <c r="CL125" s="2" t="inlineStr">
        <is>
          <t/>
        </is>
      </c>
      <c r="CM125" t="inlineStr">
        <is>
          <t>celkový objem finančných prostriedkov, ktoré môže určitý subjekt poskytnúť</t>
        </is>
      </c>
      <c r="CN125" s="2" t="inlineStr">
        <is>
          <t>zmogljivost financiranja</t>
        </is>
      </c>
      <c r="CO125" s="2" t="inlineStr">
        <is>
          <t>2</t>
        </is>
      </c>
      <c r="CP125" s="2" t="inlineStr">
        <is>
          <t/>
        </is>
      </c>
      <c r="CQ125" t="inlineStr">
        <is>
          <t>sposobnost organizacije, da financira drug subjekt</t>
        </is>
      </c>
      <c r="CR125" s="2" t="inlineStr">
        <is>
          <t>finansieringskapacitet</t>
        </is>
      </c>
      <c r="CS125" s="2" t="inlineStr">
        <is>
          <t>3</t>
        </is>
      </c>
      <c r="CT125" s="2" t="inlineStr">
        <is>
          <t/>
        </is>
      </c>
      <c r="CU125" t="inlineStr">
        <is>
          <t/>
        </is>
      </c>
    </row>
    <row r="126">
      <c r="A126" s="1" t="str">
        <f>HYPERLINK("https://iate.europa.eu/entry/result/915907/all", "915907")</f>
        <v>915907</v>
      </c>
      <c r="B126" t="inlineStr">
        <is>
          <t>INTERNATIONAL RELATIONS</t>
        </is>
      </c>
      <c r="C126" t="inlineStr">
        <is>
          <t>INTERNATIONAL RELATIONS|defence</t>
        </is>
      </c>
      <c r="D126" s="2" t="inlineStr">
        <is>
          <t>C2|
командване и контрол</t>
        </is>
      </c>
      <c r="E126" s="2" t="inlineStr">
        <is>
          <t>2|
2</t>
        </is>
      </c>
      <c r="F126" s="2" t="inlineStr">
        <is>
          <t xml:space="preserve">|
</t>
        </is>
      </c>
      <c r="G126" t="inlineStr">
        <is>
          <t/>
        </is>
      </c>
      <c r="H126" s="2" t="inlineStr">
        <is>
          <t>velení a řízení|
C2</t>
        </is>
      </c>
      <c r="I126" s="2" t="inlineStr">
        <is>
          <t>3|
3</t>
        </is>
      </c>
      <c r="J126" s="2" t="inlineStr">
        <is>
          <t xml:space="preserve">|
</t>
        </is>
      </c>
      <c r="K126" t="inlineStr">
        <is>
          <t>funkční proces cílevědomého působení orgánů velení na podřízené velitelské stupně zaměřený na efektivní splnění stanovených úkolů</t>
        </is>
      </c>
      <c r="L126" s="2" t="inlineStr">
        <is>
          <t>C2|
kommando og kontrol</t>
        </is>
      </c>
      <c r="M126" s="2" t="inlineStr">
        <is>
          <t>4|
3</t>
        </is>
      </c>
      <c r="N126" s="2" t="inlineStr">
        <is>
          <t xml:space="preserve">|
</t>
        </is>
      </c>
      <c r="O126" t="inlineStr">
        <is>
          <t/>
        </is>
      </c>
      <c r="P126" s="2" t="inlineStr">
        <is>
          <t>C2|
Anordnung und Kontrolle|
Führung</t>
        </is>
      </c>
      <c r="Q126" s="2" t="inlineStr">
        <is>
          <t>3|
3|
3</t>
        </is>
      </c>
      <c r="R126" s="2" t="inlineStr">
        <is>
          <t xml:space="preserve">|
|
</t>
        </is>
      </c>
      <c r="S126" t="inlineStr">
        <is>
          <t>richtungsweisendes, regelndes, dynamisches Einwirken auf das Verhalten anderer Menschen und der Einsatz materieller Mittel, mit dem Ziel eine Absicht zu verwirklichen oder einen Auftrag zu erfüllen</t>
        </is>
      </c>
      <c r="T126" s="2" t="inlineStr">
        <is>
          <t>διοίκηση και έλεγχος</t>
        </is>
      </c>
      <c r="U126" s="2" t="inlineStr">
        <is>
          <t>3</t>
        </is>
      </c>
      <c r="V126" s="2" t="inlineStr">
        <is>
          <t/>
        </is>
      </c>
      <c r="W126" t="inlineStr">
        <is>
          <t/>
        </is>
      </c>
      <c r="X126" s="2" t="inlineStr">
        <is>
          <t>C2|
command and control</t>
        </is>
      </c>
      <c r="Y126" s="2" t="inlineStr">
        <is>
          <t>3|
3</t>
        </is>
      </c>
      <c r="Z126" s="2" t="inlineStr">
        <is>
          <t xml:space="preserve">|
</t>
        </is>
      </c>
      <c r="AA126" t="inlineStr">
        <is>
          <t>the authority, responsibilities and activities of military commander in the direction and coordination of military forces and in the implementation of orders related to the execution of operations</t>
        </is>
      </c>
      <c r="AB126" s="2" t="inlineStr">
        <is>
          <t>mando y control|
C2</t>
        </is>
      </c>
      <c r="AC126" s="2" t="inlineStr">
        <is>
          <t>3|
3</t>
        </is>
      </c>
      <c r="AD126" s="2" t="inlineStr">
        <is>
          <t xml:space="preserve">|
</t>
        </is>
      </c>
      <c r="AE126" t="inlineStr">
        <is>
          <t>Abarca tres aspectos:&lt;br&gt;- Ejercicio de la autoridad y la dirección por parte de un oficial debidamente designado, sobre los recursos humanos que le han sido asignados.&lt;br&gt;- Proceso permanente de "percibir, evaluar, decidir y actuar" ejecutado para dar cumplimiento a una misión determinada.&lt;br&gt;- Arquitectura que enlaza entre sí las unidades y los sistemas integrados.</t>
        </is>
      </c>
      <c r="AF126" s="2" t="inlineStr">
        <is>
          <t>juhtimine</t>
        </is>
      </c>
      <c r="AG126" s="2" t="inlineStr">
        <is>
          <t>3</t>
        </is>
      </c>
      <c r="AH126" s="2" t="inlineStr">
        <is>
          <t/>
        </is>
      </c>
      <c r="AI126" t="inlineStr">
        <is>
          <t/>
        </is>
      </c>
      <c r="AJ126" s="2" t="inlineStr">
        <is>
          <t>johtamisjärjestely</t>
        </is>
      </c>
      <c r="AK126" s="2" t="inlineStr">
        <is>
          <t>3</t>
        </is>
      </c>
      <c r="AL126" s="2" t="inlineStr">
        <is>
          <t/>
        </is>
      </c>
      <c r="AM126" t="inlineStr">
        <is>
          <t/>
        </is>
      </c>
      <c r="AN126" s="2" t="inlineStr">
        <is>
          <t>C2|
commandement et contrôle</t>
        </is>
      </c>
      <c r="AO126" s="2" t="inlineStr">
        <is>
          <t>3|
3</t>
        </is>
      </c>
      <c r="AP126" s="2" t="inlineStr">
        <is>
          <t xml:space="preserve">|
</t>
        </is>
      </c>
      <c r="AQ126" t="inlineStr">
        <is>
          <t>Autorité, responsabilités et fonctions exercées par le commandant militaire dans la direction et la coordination des forces militaires et dans la mise en œuvre des ordres liés à l'exécution d'opérations.</t>
        </is>
      </c>
      <c r="AR126" s="2" t="inlineStr">
        <is>
          <t>C2|
ceannas agus rialú</t>
        </is>
      </c>
      <c r="AS126" s="2" t="inlineStr">
        <is>
          <t>3|
3</t>
        </is>
      </c>
      <c r="AT126" s="2" t="inlineStr">
        <is>
          <t xml:space="preserve">|
</t>
        </is>
      </c>
      <c r="AU126" t="inlineStr">
        <is>
          <t/>
        </is>
      </c>
      <c r="AV126" t="inlineStr">
        <is>
          <t/>
        </is>
      </c>
      <c r="AW126" t="inlineStr">
        <is>
          <t/>
        </is>
      </c>
      <c r="AX126" t="inlineStr">
        <is>
          <t/>
        </is>
      </c>
      <c r="AY126" t="inlineStr">
        <is>
          <t/>
        </is>
      </c>
      <c r="AZ126" s="2" t="inlineStr">
        <is>
          <t>C2|
vezetés és irányítás</t>
        </is>
      </c>
      <c r="BA126" s="2" t="inlineStr">
        <is>
          <t>4|
4</t>
        </is>
      </c>
      <c r="BB126" s="2" t="inlineStr">
        <is>
          <t xml:space="preserve">|
</t>
        </is>
      </c>
      <c r="BC126" t="inlineStr">
        <is>
          <t>Egyrészt az a funkció, jog és hatalom”, amivel egy (vezető) parancsnok rendelkezik abból a célból, hogy „tervezze”, „irányítsa” az alárendeltek tevékenységét (vezetés), másrészt egy térben és időben korlátozott funkcionális tevékenység, amely a vezetési jogkörrel felruházott parancsnok által meghatározott feladat egy vagy több elemének teljesítésére irányul (irányítás).</t>
        </is>
      </c>
      <c r="BD126" s="2" t="inlineStr">
        <is>
          <t>Comando e Controllo|
comando e controllo|
C2</t>
        </is>
      </c>
      <c r="BE126" s="2" t="inlineStr">
        <is>
          <t>3|
3|
3</t>
        </is>
      </c>
      <c r="BF126" s="2" t="inlineStr">
        <is>
          <t xml:space="preserve">|
|
</t>
        </is>
      </c>
      <c r="BG126" t="inlineStr">
        <is>
          <t>Comando: "1. Autorità conferita ad un militare di dirigere, coordinare e controllare forze militari. 2. Ordine dato da un comandante, cioé espressione della sua volontà per l'esecuzione di una determinata azione. 3. Unità, o più unità, organo o zona, posti sotto il comando di una singola persona." Controllo: "Autorità esercitata da un comandante su alcune attività di organi dipendenti o di altri di norma non subordinati, che può essere trasferita o delegata, del tutto o in parte. Tale autorità comprende funzioni quali l'attuazione di ordini o direttive."</t>
        </is>
      </c>
      <c r="BH126" s="2" t="inlineStr">
        <is>
          <t>vadovavimas ir valdymas|
C2</t>
        </is>
      </c>
      <c r="BI126" s="2" t="inlineStr">
        <is>
          <t>3|
3</t>
        </is>
      </c>
      <c r="BJ126" s="2" t="inlineStr">
        <is>
          <t xml:space="preserve">|
</t>
        </is>
      </c>
      <c r="BK126" t="inlineStr">
        <is>
          <t>karinio vado įgaliojimai, atsakomybė ir veikla vadovaujant ir koordinuojant karines pajėgas bei vykdant su operacijomis susijusius įsakymus</t>
        </is>
      </c>
      <c r="BL126" s="2" t="inlineStr">
        <is>
          <t>vadība un kontrole|
komandvadība|
vadības un kontroles sistēmas|
&lt;i&gt;C2&lt;/i&gt;</t>
        </is>
      </c>
      <c r="BM126" s="2" t="inlineStr">
        <is>
          <t>3|
3|
2|
3</t>
        </is>
      </c>
      <c r="BN126" s="2" t="inlineStr">
        <is>
          <t xml:space="preserve">|
|
|
</t>
        </is>
      </c>
      <c r="BO126" t="inlineStr">
        <is>
          <t>"Pasākumu un procedūru kopums, kas nodrošina komandierim pakļautās vienības uzdevuma izpildi. C2 funkcijās ietilpst personāla, ekipējuma, iekārtu un sakaru nodrošinājuma jautājumu risināšana un operāciju plānošana, vadība, koordinācija un kontrole." (citēts no: Militāro Terminu Skaidrojošā Vārdnīca. Rīga NAA, 2003)</t>
        </is>
      </c>
      <c r="BP126" s="2" t="inlineStr">
        <is>
          <t>kmand u kontroll|
C2</t>
        </is>
      </c>
      <c r="BQ126" s="2" t="inlineStr">
        <is>
          <t>3|
3</t>
        </is>
      </c>
      <c r="BR126" s="2" t="inlineStr">
        <is>
          <t xml:space="preserve">|
</t>
        </is>
      </c>
      <c r="BS126" t="inlineStr">
        <is>
          <t>l-awtorità, ir-responsabbiltajiet u l-attivitajiet ta' kmandant militari fit-tmexxija u l-koordinazzjoni tal-forzi militari u fl-implimentazzjoni ta' ordnijiet relatati mal-esekuzzjoni ta' operazzjonijiet</t>
        </is>
      </c>
      <c r="BT126" s="2" t="inlineStr">
        <is>
          <t>commandovoering|
commando en controle|
C2|
command and control</t>
        </is>
      </c>
      <c r="BU126" s="2" t="inlineStr">
        <is>
          <t>2|
3|
3|
2</t>
        </is>
      </c>
      <c r="BV126" s="2" t="inlineStr">
        <is>
          <t xml:space="preserve">|
|
|
</t>
        </is>
      </c>
      <c r="BW126" t="inlineStr">
        <is>
          <t>"Het leiden en besturen van een militaire organisatie om haar doelstelling te realiseren. Commandovoering bestaat uit de elementen besluitvorming, leidinggeven en bevelvoering."</t>
        </is>
      </c>
      <c r="BX126" s="2" t="inlineStr">
        <is>
          <t>dowodzenie i kierowanie|
dowodzenie i kontrola|
C2</t>
        </is>
      </c>
      <c r="BY126" s="2" t="inlineStr">
        <is>
          <t>3|
3|
3</t>
        </is>
      </c>
      <c r="BZ126" s="2" t="inlineStr">
        <is>
          <t xml:space="preserve">|
preferred|
</t>
        </is>
      </c>
      <c r="CA126" t="inlineStr">
        <is>
          <t>zwierzchnictwo, zakres obowiązków i działalność przywódcy wojskowego podczas kierowania siłami wojskowymi i koordynowania ich działań oraz w trakcie wykonywania rozkazów związanych z prowadzeniem operacji</t>
        </is>
      </c>
      <c r="CB126" s="2" t="inlineStr">
        <is>
          <t>comando e controlo|
C2</t>
        </is>
      </c>
      <c r="CC126" s="2" t="inlineStr">
        <is>
          <t>3|
3</t>
        </is>
      </c>
      <c r="CD126" s="2" t="inlineStr">
        <is>
          <t xml:space="preserve">|
</t>
        </is>
      </c>
      <c r="CE126" t="inlineStr">
        <is>
          <t>Fórmula que designa a autoridade conferida a um chefe militar para a direcção, a coordenação e a condução de forças militares (comando) e a autoridade exercida por um chefe militar sobre uma parte das atividades de organismos subordinados, ou de outros organismos que não se encontram normalmente sob o seu comando, a qual pode ser transferida ou delegada no todo ou em parte (controlo).</t>
        </is>
      </c>
      <c r="CF126" s="2" t="inlineStr">
        <is>
          <t>C2|
comandă și control</t>
        </is>
      </c>
      <c r="CG126" s="2" t="inlineStr">
        <is>
          <t>3|
3</t>
        </is>
      </c>
      <c r="CH126" s="2" t="inlineStr">
        <is>
          <t xml:space="preserve">|
</t>
        </is>
      </c>
      <c r="CI126" t="inlineStr">
        <is>
          <t>Comanda și controlul reprezintă exercitarea autorității și a conducerii de către comandant asupra forțelor din subordine, în scopul îndeplinirii misiunilor ordonate. Funcționalitatea comenzii și a controlului este asigurată prin pregătirea personalului, logisticii, comunicațiilor, dexteritatea și procedeele folosite de comandant în planificarea, direcționarea, coordonarea și controlul forțelor și al mijloacelor, pentru îndeplinirea misiunilor.</t>
        </is>
      </c>
      <c r="CJ126" s="2" t="inlineStr">
        <is>
          <t>velenie a riadenie|
C2</t>
        </is>
      </c>
      <c r="CK126" s="2" t="inlineStr">
        <is>
          <t>3|
3</t>
        </is>
      </c>
      <c r="CL126" s="2" t="inlineStr">
        <is>
          <t xml:space="preserve">|
</t>
        </is>
      </c>
      <c r="CM126" t="inlineStr">
        <is>
          <t>cieľavedomé pôsobenie orgánov velenia na podriadených, zamerané na účinné a efektívne plnenie stanovených úloh; proces prebiehajúci na operačnom stupni; tvoria ho orgány velenia, miesta velenia, spojovacia sústava, prostriedky informatiky a automatizácie velenia ozbrojeným silám a prostriedky ochrany informácií</t>
        </is>
      </c>
      <c r="CN126" s="2" t="inlineStr">
        <is>
          <t>C2|
PinK|
poveljevanje in kontrola</t>
        </is>
      </c>
      <c r="CO126" s="2" t="inlineStr">
        <is>
          <t>3|
3|
4</t>
        </is>
      </c>
      <c r="CP126" s="2" t="inlineStr">
        <is>
          <t xml:space="preserve">|
|
</t>
        </is>
      </c>
      <c r="CQ126" t="inlineStr">
        <is>
          <t>"funkcije poveljnika, štaba in preostalih organov poveljevanja in kontrole pri vzdrževanju bojne pripravljenosti svojih sil, pri pripravi delovanj ter vodenju enot pri izvedbi njihovih nalog"</t>
        </is>
      </c>
      <c r="CR126" s="2" t="inlineStr">
        <is>
          <t>ledning|
C2</t>
        </is>
      </c>
      <c r="CS126" s="2" t="inlineStr">
        <is>
          <t>3|
3</t>
        </is>
      </c>
      <c r="CT126" s="2" t="inlineStr">
        <is>
          <t xml:space="preserve">|
</t>
        </is>
      </c>
      <c r="CU126" t="inlineStr">
        <is>
          <t/>
        </is>
      </c>
    </row>
    <row r="127">
      <c r="A127" s="1" t="str">
        <f>HYPERLINK("https://iate.europa.eu/entry/result/3589739/all", "3589739")</f>
        <v>3589739</v>
      </c>
      <c r="B127" t="inlineStr">
        <is>
          <t>ENERGY;INTERNATIONAL RELATIONS</t>
        </is>
      </c>
      <c r="C127" t="inlineStr">
        <is>
          <t>ENERGY|electrical and nuclear industries|nuclear industry;INTERNATIONAL RELATIONS|defence</t>
        </is>
      </c>
      <c r="D127" s="2" t="inlineStr">
        <is>
          <t>подкрепа от разстояние|
дистанционна подкрепа</t>
        </is>
      </c>
      <c r="E127" s="2" t="inlineStr">
        <is>
          <t>2|
3</t>
        </is>
      </c>
      <c r="F127" s="2" t="inlineStr">
        <is>
          <t xml:space="preserve">|
</t>
        </is>
      </c>
      <c r="G127" t="inlineStr">
        <is>
          <t>процедури, които дават възможност на хората, изпълняващи задача на определено място, да получат дистанционен достъп до повече експертни познания и капацитет, които са налични другаде</t>
        </is>
      </c>
      <c r="H127" s="2" t="inlineStr">
        <is>
          <t>podpora na dálku</t>
        </is>
      </c>
      <c r="I127" s="2" t="inlineStr">
        <is>
          <t>2</t>
        </is>
      </c>
      <c r="J127" s="2" t="inlineStr">
        <is>
          <t/>
        </is>
      </c>
      <c r="K127" t="inlineStr">
        <is>
          <t>koncept k
efektivnějšímu a účinnějšímu využití plánovací kapacity velitelství ve
stacionárních posádkách, jehož podstatou je podpora jednotek nasazených k
plnění určitého úkolu v zahraničních misích odborníky na danou problematiku z
jejich domovského pracoviště, kde mají k dispozici veškeré zázemí</t>
        </is>
      </c>
      <c r="L127" s="2" t="inlineStr">
        <is>
          <t>reachback</t>
        </is>
      </c>
      <c r="M127" s="2" t="inlineStr">
        <is>
          <t>3</t>
        </is>
      </c>
      <c r="N127" s="2" t="inlineStr">
        <is>
          <t/>
        </is>
      </c>
      <c r="O127" t="inlineStr">
        <is>
          <t>mulighed for at støtte udsendte styrker med tjenester og kapacitet fra relevante eksperter eller organisationer uden for operationsområdet</t>
        </is>
      </c>
      <c r="P127" s="2" t="inlineStr">
        <is>
          <t>Reach-Back-Verfahren|
„Reach Back“- Verfahren</t>
        </is>
      </c>
      <c r="Q127" s="2" t="inlineStr">
        <is>
          <t>2|
2</t>
        </is>
      </c>
      <c r="R127" s="2" t="inlineStr">
        <is>
          <t xml:space="preserve">|
</t>
        </is>
      </c>
      <c r="S127" t="inlineStr">
        <is>
          <t>Unterstützung von Einsatzkräften durch Bereitstellung von Dienstleistungen und Fähigkeiten von außerhalb
des Einsatzgebietes</t>
        </is>
      </c>
      <c r="T127" s="2" t="inlineStr">
        <is>
          <t>υποστήριξη εκ των μετόπισθεν</t>
        </is>
      </c>
      <c r="U127" s="2" t="inlineStr">
        <is>
          <t>3</t>
        </is>
      </c>
      <c r="V127" s="2" t="inlineStr">
        <is>
          <t/>
        </is>
      </c>
      <c r="W127" t="inlineStr">
        <is>
          <t>η δυνατότητα πρόσβασης σε ευρύτερη εμπειρογνωμοσύνη και δυνατότητες κατά την πραγματοποίηση ενός έργου</t>
        </is>
      </c>
      <c r="X127" s="2" t="inlineStr">
        <is>
          <t>reach back|
reachback</t>
        </is>
      </c>
      <c r="Y127" s="2" t="inlineStr">
        <is>
          <t>1|
3</t>
        </is>
      </c>
      <c r="Z127" s="2" t="inlineStr">
        <is>
          <t xml:space="preserve">|
</t>
        </is>
      </c>
      <c r="AA127" t="inlineStr">
        <is>
          <t>&lt;div&gt;&lt;div&gt;&lt;div&gt;&lt;div&gt;&lt;div&gt;&lt;div&gt;arrangement enabling
persons carrying out a task in a given location to remotely access more extensive
expertise and capabilities available elsewhere&lt;/div&gt;&lt;/div&gt;&lt;/div&gt;&lt;/div&gt;&lt;/div&gt;&lt;/div&gt;</t>
        </is>
      </c>
      <c r="AB127" s="2" t="inlineStr">
        <is>
          <t>apoyo desde retaguardia|
apoyo a distancia</t>
        </is>
      </c>
      <c r="AC127" s="2" t="inlineStr">
        <is>
          <t>3|
3</t>
        </is>
      </c>
      <c r="AD127" s="2" t="inlineStr">
        <is>
          <t xml:space="preserve">|
</t>
        </is>
      </c>
      <c r="AE127" t="inlineStr">
        <is>
          <t>En el ámbito de la defensa, ayuda que que recibe una fuerza desplegada por parte de estructuras y capacidades que permanecen sin desplegar en el
teatro de operaciones.</t>
        </is>
      </c>
      <c r="AF127" t="inlineStr">
        <is>
          <t/>
        </is>
      </c>
      <c r="AG127" t="inlineStr">
        <is>
          <t/>
        </is>
      </c>
      <c r="AH127" t="inlineStr">
        <is>
          <t/>
        </is>
      </c>
      <c r="AI127" t="inlineStr">
        <is>
          <t/>
        </is>
      </c>
      <c r="AJ127" s="2" t="inlineStr">
        <is>
          <t>tukeutuminen|
etätukitoiminto|
reachback-toiminto</t>
        </is>
      </c>
      <c r="AK127" s="2" t="inlineStr">
        <is>
          <t>3|
2|
2</t>
        </is>
      </c>
      <c r="AL127" s="2" t="inlineStr">
        <is>
          <t xml:space="preserve">|
|
</t>
        </is>
      </c>
      <c r="AM127" t="inlineStr">
        <is>
          <t/>
        </is>
      </c>
      <c r="AN127" s="2" t="inlineStr">
        <is>
          <t>soutien à distance|
appui extérieur|
liaison arrière</t>
        </is>
      </c>
      <c r="AO127" s="2" t="inlineStr">
        <is>
          <t>3|
3|
3</t>
        </is>
      </c>
      <c r="AP127" s="2" t="inlineStr">
        <is>
          <t xml:space="preserve">|
|
</t>
        </is>
      </c>
      <c r="AQ127" t="inlineStr">
        <is>
          <t>&lt;div&gt;&lt;div&gt;&lt;div&gt;&lt;div&gt;&lt;div&gt;&lt;div&gt;processus visant à fournir aux forces déployées des services et des capacités d'experts externes au théâtre d'opérations&lt;/div&gt;&lt;/div&gt;&lt;/div&gt;&lt;/div&gt;&lt;/div&gt;&lt;/div&gt;</t>
        </is>
      </c>
      <c r="AR127" s="2" t="inlineStr">
        <is>
          <t>siarshíneadh</t>
        </is>
      </c>
      <c r="AS127" s="2" t="inlineStr">
        <is>
          <t>2</t>
        </is>
      </c>
      <c r="AT127" s="2" t="inlineStr">
        <is>
          <t/>
        </is>
      </c>
      <c r="AU127" t="inlineStr">
        <is>
          <t/>
        </is>
      </c>
      <c r="AV127" s="2" t="inlineStr">
        <is>
          <t>vanjska potpora</t>
        </is>
      </c>
      <c r="AW127" s="2" t="inlineStr">
        <is>
          <t>2</t>
        </is>
      </c>
      <c r="AX127" s="2" t="inlineStr">
        <is>
          <t/>
        </is>
      </c>
      <c r="AY127" t="inlineStr">
        <is>
          <t/>
        </is>
      </c>
      <c r="AZ127" s="2" t="inlineStr">
        <is>
          <t>háttértámogatás</t>
        </is>
      </c>
      <c r="BA127" s="2" t="inlineStr">
        <is>
          <t>3</t>
        </is>
      </c>
      <c r="BB127" s="2" t="inlineStr">
        <is>
          <t/>
        </is>
      </c>
      <c r="BC127" t="inlineStr">
        <is>
          <t>a műveleti területen bevetett csapatok segítése a hátországbeli képességek és szervezetek révén</t>
        </is>
      </c>
      <c r="BD127" s="2" t="inlineStr">
        <is>
          <t>capacità di risposta e supporto in patria|
&lt;i&gt;reachback&lt;/i&gt;</t>
        </is>
      </c>
      <c r="BE127" s="2" t="inlineStr">
        <is>
          <t>2|
3</t>
        </is>
      </c>
      <c r="BF127" s="2" t="inlineStr">
        <is>
          <t xml:space="preserve">|
</t>
        </is>
      </c>
      <c r="BG127" t="inlineStr">
        <is>
          <t>procedura diretta a concentrare buona parte del personale logistico, dei servizi e delle capacità direttamente nei centri operativi nazionali, lontani cioè dalle zone di operazione; è quindi dalla madrepatria che viene fornito supporto agli assetti schierati nelle zone di operazione</t>
        </is>
      </c>
      <c r="BH127" s="2" t="inlineStr">
        <is>
          <t>pasitelkiamoji parama</t>
        </is>
      </c>
      <c r="BI127" s="2" t="inlineStr">
        <is>
          <t>2</t>
        </is>
      </c>
      <c r="BJ127" s="2" t="inlineStr">
        <is>
          <t/>
        </is>
      </c>
      <c r="BK127" t="inlineStr">
        <is>
          <t>procesas, kurio tikslas yra suteikti dislokuotoms pajėgoms galimybę nuotoliniu būdu pasinaudoti už karo veiksmų teatro ribų esančių ekspertų paslaugomis ir pajėgumais</t>
        </is>
      </c>
      <c r="BL127" t="inlineStr">
        <is>
          <t/>
        </is>
      </c>
      <c r="BM127" t="inlineStr">
        <is>
          <t/>
        </is>
      </c>
      <c r="BN127" t="inlineStr">
        <is>
          <t/>
        </is>
      </c>
      <c r="BO127" t="inlineStr">
        <is>
          <t/>
        </is>
      </c>
      <c r="BP127" s="2" t="inlineStr">
        <is>
          <t>appoġġ estern</t>
        </is>
      </c>
      <c r="BQ127" s="2" t="inlineStr">
        <is>
          <t>2</t>
        </is>
      </c>
      <c r="BR127" s="2" t="inlineStr">
        <is>
          <t/>
        </is>
      </c>
      <c r="BS127" t="inlineStr">
        <is>
          <t>il-proċess li bih jinkiseb appoġġ fil-forma ta' servizzi u kapaċitajiet minn esperti esterni li ma jkunux involuti fuq il-post tal-operazzjonijiet</t>
        </is>
      </c>
      <c r="BT127" s="2" t="inlineStr">
        <is>
          <t>reachback</t>
        </is>
      </c>
      <c r="BU127" s="2" t="inlineStr">
        <is>
          <t>3</t>
        </is>
      </c>
      <c r="BV127" s="2" t="inlineStr">
        <is>
          <t/>
        </is>
      </c>
      <c r="BW127" t="inlineStr">
        <is>
          <t>het op afstand aanboren van extra capaciteit voor planning en (kennis)ondersteuning waardoor slechts delen van een hoofdkwartier voorwaarts worden ontplooid, met zo min mogelijk verlies van kwaliteit in de commandovoering</t>
        </is>
      </c>
      <c r="BX127" s="2" t="inlineStr">
        <is>
          <t>koncepcja „sięgania na zaplecze”</t>
        </is>
      </c>
      <c r="BY127" s="2" t="inlineStr">
        <is>
          <t>2</t>
        </is>
      </c>
      <c r="BZ127" s="2" t="inlineStr">
        <is>
          <t/>
        </is>
      </c>
      <c r="CA127" t="inlineStr">
        <is>
          <t>zapewnienie rozmieszczonym siłom usług i zdolności pochodzących od organizacji niezwiązanych bezpośrednio z &lt;a href="https://iate.europa.eu/entry/result/759783/pl" target="_blank"&gt;obszarem działań &lt;/a&gt;w trakcie konfliktu</t>
        </is>
      </c>
      <c r="CB127" s="2" t="inlineStr">
        <is>
          <t>apoio de retaguarda</t>
        </is>
      </c>
      <c r="CC127" s="2" t="inlineStr">
        <is>
          <t>3</t>
        </is>
      </c>
      <c r="CD127" s="2" t="inlineStr">
        <is>
          <t/>
        </is>
      </c>
      <c r="CE127" t="inlineStr">
        <is>
          <t>Processo que permite às pessoas encarregadas de desempenhar uma tarefa em determinado lugar ter acesso a conhecimentos e capacidades especializados mais vastos disponíveis noutros lugares.</t>
        </is>
      </c>
      <c r="CF127" s="2" t="inlineStr">
        <is>
          <t>sprijin la distanță (reachback)</t>
        </is>
      </c>
      <c r="CG127" s="2" t="inlineStr">
        <is>
          <t>3</t>
        </is>
      </c>
      <c r="CH127" s="2" t="inlineStr">
        <is>
          <t/>
        </is>
      </c>
      <c r="CI127" t="inlineStr">
        <is>
          <t>proces de obținere, de către forțele desfășurate, a unor resurse (produse, servicii, forțe, capabilități etc), din partea unor entități/organizații care nu sunt prezente în teatrele de operații</t>
        </is>
      </c>
      <c r="CJ127" s="2" t="inlineStr">
        <is>
          <t>reachback|
podpora na diaľku|
vonkajšia podpora</t>
        </is>
      </c>
      <c r="CK127" s="2" t="inlineStr">
        <is>
          <t>2|
3|
2</t>
        </is>
      </c>
      <c r="CL127" s="2" t="inlineStr">
        <is>
          <t xml:space="preserve">|
|
</t>
        </is>
      </c>
      <c r="CM127" t="inlineStr">
        <is>
          <t>získavanie podpory vo forme odbornosti alebo spôsobilostí (produkty, služby, aplikácie, vybavenie, sily, materiál a pod.) pre nasadené jednotky od zložiek, ktoré sa nachádzajú mimo zóny nasadenia</t>
        </is>
      </c>
      <c r="CN127" s="2" t="inlineStr">
        <is>
          <t>podpora iz zaledja</t>
        </is>
      </c>
      <c r="CO127" s="2" t="inlineStr">
        <is>
          <t>3</t>
        </is>
      </c>
      <c r="CP127" s="2" t="inlineStr">
        <is>
          <t/>
        </is>
      </c>
      <c r="CQ127" t="inlineStr">
        <is>
          <t/>
        </is>
      </c>
      <c r="CR127" s="2" t="inlineStr">
        <is>
          <t>reachback</t>
        </is>
      </c>
      <c r="CS127" s="2" t="inlineStr">
        <is>
          <t>2</t>
        </is>
      </c>
      <c r="CT127" s="2" t="inlineStr">
        <is>
          <t/>
        </is>
      </c>
      <c r="CU127" t="inlineStr">
        <is>
          <t/>
        </is>
      </c>
    </row>
    <row r="128">
      <c r="A128" s="1" t="str">
        <f>HYPERLINK("https://iate.europa.eu/entry/result/1717542/all", "1717542")</f>
        <v>1717542</v>
      </c>
      <c r="B128" t="inlineStr">
        <is>
          <t>INTERNATIONAL RELATIONS</t>
        </is>
      </c>
      <c r="C128" t="inlineStr">
        <is>
          <t>INTERNATIONAL RELATIONS|defence</t>
        </is>
      </c>
      <c r="D128" t="inlineStr">
        <is>
          <t/>
        </is>
      </c>
      <c r="E128" t="inlineStr">
        <is>
          <t/>
        </is>
      </c>
      <c r="F128" t="inlineStr">
        <is>
          <t/>
        </is>
      </c>
      <c r="G128" t="inlineStr">
        <is>
          <t/>
        </is>
      </c>
      <c r="H128" s="2" t="inlineStr">
        <is>
          <t>PVO|
protivzdušná obrana</t>
        </is>
      </c>
      <c r="I128" s="2" t="inlineStr">
        <is>
          <t>3|
3</t>
        </is>
      </c>
      <c r="J128" s="2" t="inlineStr">
        <is>
          <t xml:space="preserve">|
</t>
        </is>
      </c>
      <c r="K128" t="inlineStr">
        <is>
          <t>všechna opatření určená ke znemožnění nebo snížení účinnosti činnosti nepřátelských vzdušných prostředků</t>
        </is>
      </c>
      <c r="L128" s="2" t="inlineStr">
        <is>
          <t>overflade-til-luft-forsvar</t>
        </is>
      </c>
      <c r="M128" s="2" t="inlineStr">
        <is>
          <t>2</t>
        </is>
      </c>
      <c r="N128" s="2" t="inlineStr">
        <is>
          <t/>
        </is>
      </c>
      <c r="O128" t="inlineStr">
        <is>
          <t>missilsystem, som affyres fra overfladen mod mål i luften</t>
        </is>
      </c>
      <c r="P128" s="2" t="inlineStr">
        <is>
          <t>Flugabwehr|
Boden-Luft-Verteidigung</t>
        </is>
      </c>
      <c r="Q128" s="2" t="inlineStr">
        <is>
          <t>3|
3</t>
        </is>
      </c>
      <c r="R128" s="2" t="inlineStr">
        <is>
          <t xml:space="preserve">|
</t>
        </is>
      </c>
      <c r="S128" t="inlineStr">
        <is>
          <t>Waffensystem zur Bekämpfung von Luftzielen von der Erdoberfläche (Wasser, Boden) aus</t>
        </is>
      </c>
      <c r="T128" t="inlineStr">
        <is>
          <t/>
        </is>
      </c>
      <c r="U128" t="inlineStr">
        <is>
          <t/>
        </is>
      </c>
      <c r="V128" t="inlineStr">
        <is>
          <t/>
        </is>
      </c>
      <c r="W128" t="inlineStr">
        <is>
          <t/>
        </is>
      </c>
      <c r="X128" s="2" t="inlineStr">
        <is>
          <t>surface-to-air defence</t>
        </is>
      </c>
      <c r="Y128" s="2" t="inlineStr">
        <is>
          <t>3</t>
        </is>
      </c>
      <c r="Z128" s="2" t="inlineStr">
        <is>
          <t/>
        </is>
      </c>
      <c r="AA128" t="inlineStr">
        <is>
          <t>surface-launched missile system for use against air targets</t>
        </is>
      </c>
      <c r="AB128" t="inlineStr">
        <is>
          <t/>
        </is>
      </c>
      <c r="AC128" t="inlineStr">
        <is>
          <t/>
        </is>
      </c>
      <c r="AD128" t="inlineStr">
        <is>
          <t/>
        </is>
      </c>
      <c r="AE128" t="inlineStr">
        <is>
          <t/>
        </is>
      </c>
      <c r="AF128" t="inlineStr">
        <is>
          <t/>
        </is>
      </c>
      <c r="AG128" t="inlineStr">
        <is>
          <t/>
        </is>
      </c>
      <c r="AH128" t="inlineStr">
        <is>
          <t/>
        </is>
      </c>
      <c r="AI128" t="inlineStr">
        <is>
          <t/>
        </is>
      </c>
      <c r="AJ128" t="inlineStr">
        <is>
          <t/>
        </is>
      </c>
      <c r="AK128" t="inlineStr">
        <is>
          <t/>
        </is>
      </c>
      <c r="AL128" t="inlineStr">
        <is>
          <t/>
        </is>
      </c>
      <c r="AM128" t="inlineStr">
        <is>
          <t/>
        </is>
      </c>
      <c r="AN128" s="2" t="inlineStr">
        <is>
          <t>DSA|
défense surface-air|
défense sol-air</t>
        </is>
      </c>
      <c r="AO128" s="2" t="inlineStr">
        <is>
          <t>3|
3|
3</t>
        </is>
      </c>
      <c r="AP128" s="2" t="inlineStr">
        <is>
          <t xml:space="preserve">|
|
</t>
        </is>
      </c>
      <c r="AQ128" t="inlineStr">
        <is>
          <t>domaine interarmées qui regroupe l'ensemble des capacités concourant à la défense depuis la surface (sol ou mer) contre une menace provenant de la troisième dimension</t>
        </is>
      </c>
      <c r="AR128" t="inlineStr">
        <is>
          <t/>
        </is>
      </c>
      <c r="AS128" t="inlineStr">
        <is>
          <t/>
        </is>
      </c>
      <c r="AT128" t="inlineStr">
        <is>
          <t/>
        </is>
      </c>
      <c r="AU128" t="inlineStr">
        <is>
          <t/>
        </is>
      </c>
      <c r="AV128" t="inlineStr">
        <is>
          <t/>
        </is>
      </c>
      <c r="AW128" t="inlineStr">
        <is>
          <t/>
        </is>
      </c>
      <c r="AX128" t="inlineStr">
        <is>
          <t/>
        </is>
      </c>
      <c r="AY128" t="inlineStr">
        <is>
          <t/>
        </is>
      </c>
      <c r="AZ128" s="2" t="inlineStr">
        <is>
          <t>felszíni telepítésű légvédelem</t>
        </is>
      </c>
      <c r="BA128" s="2" t="inlineStr">
        <is>
          <t>4</t>
        </is>
      </c>
      <c r="BB128" s="2" t="inlineStr">
        <is>
          <t/>
        </is>
      </c>
      <c r="BC128" t="inlineStr">
        <is>
          <t>légi célpontok ellen bevetett, felszíni telepítésű rakétarendszer</t>
        </is>
      </c>
      <c r="BD128" s="2" t="inlineStr">
        <is>
          <t>sistema di difesa terra-aria</t>
        </is>
      </c>
      <c r="BE128" s="2" t="inlineStr">
        <is>
          <t>3</t>
        </is>
      </c>
      <c r="BF128" s="2" t="inlineStr">
        <is>
          <t/>
        </is>
      </c>
      <c r="BG128" t="inlineStr">
        <is>
          <t>sistema di difesa contro obiettivi aerei attraverso il lancio di missili dalla superficie terrestre (terra o mare)</t>
        </is>
      </c>
      <c r="BH128" s="2" t="inlineStr">
        <is>
          <t>gynyba „žemė–oras“</t>
        </is>
      </c>
      <c r="BI128" s="2" t="inlineStr">
        <is>
          <t>3</t>
        </is>
      </c>
      <c r="BJ128" s="2" t="inlineStr">
        <is>
          <t/>
        </is>
      </c>
      <c r="BK128" t="inlineStr">
        <is>
          <t>nuo žemės (jūros) paviršiaus paleidžiamų raketų gynybinė sistema oro taikiniams naikinti</t>
        </is>
      </c>
      <c r="BL128" t="inlineStr">
        <is>
          <t/>
        </is>
      </c>
      <c r="BM128" t="inlineStr">
        <is>
          <t/>
        </is>
      </c>
      <c r="BN128" t="inlineStr">
        <is>
          <t/>
        </is>
      </c>
      <c r="BO128" t="inlineStr">
        <is>
          <t/>
        </is>
      </c>
      <c r="BP128" s="2" t="inlineStr">
        <is>
          <t>difiża mill-wiċċ għall-ajru</t>
        </is>
      </c>
      <c r="BQ128" s="2" t="inlineStr">
        <is>
          <t>2</t>
        </is>
      </c>
      <c r="BR128" s="2" t="inlineStr">
        <is>
          <t/>
        </is>
      </c>
      <c r="BS128" t="inlineStr">
        <is>
          <t>sistema ta' missili mitfugħin minn wiċċ, li tintuża kontra bersalli fl-ajru</t>
        </is>
      </c>
      <c r="BT128" s="2" t="inlineStr">
        <is>
          <t>grond-luchtverdediging|
grondgebonden luchtverdediging</t>
        </is>
      </c>
      <c r="BU128" s="2" t="inlineStr">
        <is>
          <t>3|
3</t>
        </is>
      </c>
      <c r="BV128" s="2" t="inlineStr">
        <is>
          <t xml:space="preserve">|
</t>
        </is>
      </c>
      <c r="BW128" t="inlineStr">
        <is>
          <t>verdedigingssysteem tegen luchtdoelwitten, bestaande uit vanaf het aardoppervlak gelanceerde raketten</t>
        </is>
      </c>
      <c r="BX128" s="2" t="inlineStr">
        <is>
          <t>obrona ziemia-powietrze</t>
        </is>
      </c>
      <c r="BY128" s="2" t="inlineStr">
        <is>
          <t>3</t>
        </is>
      </c>
      <c r="BZ128" s="2" t="inlineStr">
        <is>
          <t/>
        </is>
      </c>
      <c r="CA128" t="inlineStr">
        <is>
          <t/>
        </is>
      </c>
      <c r="CB128" s="2" t="inlineStr">
        <is>
          <t>defesa superfície-ar</t>
        </is>
      </c>
      <c r="CC128" s="2" t="inlineStr">
        <is>
          <t>2</t>
        </is>
      </c>
      <c r="CD128" s="2" t="inlineStr">
        <is>
          <t/>
        </is>
      </c>
      <c r="CE128" t="inlineStr">
        <is>
          <t>Sistema de &lt;i&gt;mísseis superfície-ar&lt;/i&gt; [&lt;a href="/entry/result/1153632/all" id="ENTRY_TO_ENTRY_CONVERTER" target="_blank"&gt;IATE:1153632&lt;/a&gt; ] lançados contra alvos aéreos.</t>
        </is>
      </c>
      <c r="CF128" t="inlineStr">
        <is>
          <t/>
        </is>
      </c>
      <c r="CG128" t="inlineStr">
        <is>
          <t/>
        </is>
      </c>
      <c r="CH128" t="inlineStr">
        <is>
          <t/>
        </is>
      </c>
      <c r="CI128" t="inlineStr">
        <is>
          <t/>
        </is>
      </c>
      <c r="CJ128" t="inlineStr">
        <is>
          <t/>
        </is>
      </c>
      <c r="CK128" t="inlineStr">
        <is>
          <t/>
        </is>
      </c>
      <c r="CL128" t="inlineStr">
        <is>
          <t/>
        </is>
      </c>
      <c r="CM128" t="inlineStr">
        <is>
          <t/>
        </is>
      </c>
      <c r="CN128" s="2" t="inlineStr">
        <is>
          <t>obramba zemlja-zrak</t>
        </is>
      </c>
      <c r="CO128" s="2" t="inlineStr">
        <is>
          <t>2</t>
        </is>
      </c>
      <c r="CP128" s="2" t="inlineStr">
        <is>
          <t/>
        </is>
      </c>
      <c r="CQ128" t="inlineStr">
        <is>
          <t/>
        </is>
      </c>
      <c r="CR128" s="2" t="inlineStr">
        <is>
          <t>luftvärn|
robotluftvärn</t>
        </is>
      </c>
      <c r="CS128" s="2" t="inlineStr">
        <is>
          <t>3|
3</t>
        </is>
      </c>
      <c r="CT128" s="2" t="inlineStr">
        <is>
          <t xml:space="preserve">|
</t>
        </is>
      </c>
      <c r="CU128" t="inlineStr">
        <is>
          <t/>
        </is>
      </c>
    </row>
    <row r="129">
      <c r="A129" s="1" t="str">
        <f>HYPERLINK("https://iate.europa.eu/entry/result/2241824/all", "2241824")</f>
        <v>2241824</v>
      </c>
      <c r="B129" t="inlineStr">
        <is>
          <t>INTERNATIONAL RELATIONS;EUROPEAN UNION</t>
        </is>
      </c>
      <c r="C129" t="inlineStr">
        <is>
          <t>INTERNATIONAL RELATIONS|defence;EUROPEAN UNION|European construction|European Union</t>
        </is>
      </c>
      <c r="D129" s="2" t="inlineStr">
        <is>
          <t>план за развитие на способностите</t>
        </is>
      </c>
      <c r="E129" s="2" t="inlineStr">
        <is>
          <t>3</t>
        </is>
      </c>
      <c r="F129" s="2" t="inlineStr">
        <is>
          <t/>
        </is>
      </c>
      <c r="G129" t="inlineStr">
        <is>
          <t>рамка в областта на отбраната, която дава възможност на европейските правителства да работят заедно за подобряване на военните способности, необходими за провеждане на операции по линия на ОПСО</t>
        </is>
      </c>
      <c r="H129" s="2" t="inlineStr">
        <is>
          <t>CDP|
plán rozvoje schopností</t>
        </is>
      </c>
      <c r="I129" s="2" t="inlineStr">
        <is>
          <t>3|
3</t>
        </is>
      </c>
      <c r="J129" s="2" t="inlineStr">
        <is>
          <t xml:space="preserve">|
</t>
        </is>
      </c>
      <c r="K129" t="inlineStr">
        <is>
          <t>nástroj pro plánování, jehož prostřednictvím Evropská obranná agentura poskytuje přehled požadovaných vojenských schopností EU &lt;br&gt; v krátkodobém, střednědobém a dlouhodobém horizontu a pomocí něhož mohou členské státy určovat priority a příležitosti pro spolupráci v oblasti obrany</t>
        </is>
      </c>
      <c r="L129" s="2" t="inlineStr">
        <is>
          <t>kapacitetsudviklingsplan|
CDP</t>
        </is>
      </c>
      <c r="M129" s="2" t="inlineStr">
        <is>
          <t>3|
3</t>
        </is>
      </c>
      <c r="N129" s="2" t="inlineStr">
        <is>
          <t xml:space="preserve">|
</t>
        </is>
      </c>
      <c r="O129" t="inlineStr">
        <is>
          <t>analyse af de fremtidige kapacitetsbehov ud over det overordnede mål og planlægning af forbedringer af de militære kapaciteter</t>
        </is>
      </c>
      <c r="P129" s="2" t="inlineStr">
        <is>
          <t>CDP|
Fähigkeitenentwicklungsplan|
Plan zur Fähigkeitenentwicklung</t>
        </is>
      </c>
      <c r="Q129" s="2" t="inlineStr">
        <is>
          <t>3|
3|
2</t>
        </is>
      </c>
      <c r="R129" s="2" t="inlineStr">
        <is>
          <t>|
|
admitted</t>
        </is>
      </c>
      <c r="S129" t="inlineStr">
        <is>
          <t>Instrument, mit dem die Europäische Verteidigungsagentur &lt;a href="/entry/result/929753/all" id="ENTRY_TO_ENTRY_CONVERTER" target="_blank"&gt;IATE:929753&lt;/a&gt; die kurz-, mittel- und langfristige Entwicklung militärischer Fähigkeiten in der EU koordiniert</t>
        </is>
      </c>
      <c r="T129" s="2" t="inlineStr">
        <is>
          <t>σχέδιο ανάπτυξης δυνατοτήτων</t>
        </is>
      </c>
      <c r="U129" s="2" t="inlineStr">
        <is>
          <t>3</t>
        </is>
      </c>
      <c r="V129" s="2" t="inlineStr">
        <is>
          <t/>
        </is>
      </c>
      <c r="W129" t="inlineStr">
        <is>
          <t>εργαλείο σχεδιασμού που αναπτύσσεται από τον &lt;a href="https://iate.europa.eu/entry/result/929753" target="_blank"&gt;Ευρωπαϊκό Οργανισμό Άμυνας&lt;/a&gt; με σκοπό να παρέχει επισκόπηση των αναγκών της ευρωπαϊκής στρατιωτικής ικανότητας βραχυπρόθεσμα, μεσοπρόθεσμα και μακροπρόθεσμα</t>
        </is>
      </c>
      <c r="X129" s="2" t="inlineStr">
        <is>
          <t>CDP|
Capability Development Plan</t>
        </is>
      </c>
      <c r="Y129" s="2" t="inlineStr">
        <is>
          <t>3|
3</t>
        </is>
      </c>
      <c r="Z129" s="2" t="inlineStr">
        <is>
          <t xml:space="preserve">|
</t>
        </is>
      </c>
      <c r="AA129" t="inlineStr">
        <is>
          <t>planning tool produced by the European Defence Agency [ &lt;a href="/entry/result/929753/all" id="ENTRY_TO_ENTRY_CONVERTER" target="_blank"&gt;IATE:929753&lt;/a&gt; ] which aims to provide an overview of European military capability needs in the short, medium and long term</t>
        </is>
      </c>
      <c r="AB129" s="2" t="inlineStr">
        <is>
          <t>Plan de Desarrollo de Capacidades|
PDC</t>
        </is>
      </c>
      <c r="AC129" s="2" t="inlineStr">
        <is>
          <t>3|
2</t>
        </is>
      </c>
      <c r="AD129" s="2" t="inlineStr">
        <is>
          <t xml:space="preserve">|
</t>
        </is>
      </c>
      <c r="AE129" t="inlineStr">
        <is>
          <t>Plan que elaboran conjuntamente la Agencia Europea de Defensa [ &lt;a href="/entry/result/929753/all" id="ENTRY_TO_ENTRY_CONVERTER" target="_blank"&gt;IATE:929753&lt;/a&gt; ] y el Comité Militar de la Unión Europea [ &lt;a href="/entry/result/914380/all" id="ENTRY_TO_ENTRY_CONVERTER" target="_blank"&gt;IATE:914380&lt;/a&gt; ], para mejorar el planeamiento de capacidades [ &lt;a href="/entry/result/915819/all" id="ENTRY_TO_ENTRY_CONVERTER" target="_blank"&gt;IATE:915819&lt;/a&gt; ] a largo plazo en el ámbito de la política común de seguridad y defensa [ &lt;a href="/entry/result/914172/all" id="ENTRY_TO_ENTRY_CONVERTER" target="_blank"&gt;IATE:914172&lt;/a&gt; ].</t>
        </is>
      </c>
      <c r="AF129" s="2" t="inlineStr">
        <is>
          <t>võimearendusplaan</t>
        </is>
      </c>
      <c r="AG129" s="2" t="inlineStr">
        <is>
          <t>3</t>
        </is>
      </c>
      <c r="AH129" s="2" t="inlineStr">
        <is>
          <t/>
        </is>
      </c>
      <c r="AI129" t="inlineStr">
        <is>
          <t>ELi riikide koostööplatvorm EJKP operatsioonideks vajalike sõjaliste võimete parandamiseks</t>
        </is>
      </c>
      <c r="AJ129" s="2" t="inlineStr">
        <is>
          <t>voimavarojen kehittämissuunnitelma</t>
        </is>
      </c>
      <c r="AK129" s="2" t="inlineStr">
        <is>
          <t>3</t>
        </is>
      </c>
      <c r="AL129" s="2" t="inlineStr">
        <is>
          <t/>
        </is>
      </c>
      <c r="AM129" t="inlineStr">
        <is>
          <t/>
        </is>
      </c>
      <c r="AN129" s="2" t="inlineStr">
        <is>
          <t>PDC|
plan de développement des capacités de l’UE|
plan de développement des capacités</t>
        </is>
      </c>
      <c r="AO129" s="2" t="inlineStr">
        <is>
          <t>3|
3|
3</t>
        </is>
      </c>
      <c r="AP129" s="2" t="inlineStr">
        <is>
          <t xml:space="preserve">|
|
</t>
        </is>
      </c>
      <c r="AQ129" t="inlineStr">
        <is>
          <t>plan élaboré en étroite collaboration entre l'Agence européenne de défense, le Comité militaire de l'UE et les États membres, en vue de fournir aux États membres des éléments pouvant faciliter leurs décisions en matière de choix capacitaires nationaux, de stimuler leur coopération et de faciliter le lancement de nouveaux programmes fédérateurs qui répondent aux lacunes présentes et futures de l'UE</t>
        </is>
      </c>
      <c r="AR129" s="2" t="inlineStr">
        <is>
          <t>plean forbraíochta um chumas|
plean forbartha cumas</t>
        </is>
      </c>
      <c r="AS129" s="2" t="inlineStr">
        <is>
          <t>2|
3</t>
        </is>
      </c>
      <c r="AT129" s="2" t="inlineStr">
        <is>
          <t xml:space="preserve">|
</t>
        </is>
      </c>
      <c r="AU129" t="inlineStr">
        <is>
          <t>uirlis phleanála a chuir an Ghníomhaireacht Eorpach um Chosaint ar fáil chun forléargas a thabhairt ar riachtanais ó thaobh chumas míleata na hEorpa de sa ghearrthéarma, sa mheántéarma agus san fhadtéarma</t>
        </is>
      </c>
      <c r="AV129" s="2" t="inlineStr">
        <is>
          <t>plan za razvoj sposobnosti</t>
        </is>
      </c>
      <c r="AW129" s="2" t="inlineStr">
        <is>
          <t>3</t>
        </is>
      </c>
      <c r="AX129" s="2" t="inlineStr">
        <is>
          <t/>
        </is>
      </c>
      <c r="AY129" t="inlineStr">
        <is>
          <t/>
        </is>
      </c>
      <c r="AZ129" s="2" t="inlineStr">
        <is>
          <t>képességfejlesztési terv</t>
        </is>
      </c>
      <c r="BA129" s="2" t="inlineStr">
        <is>
          <t>4</t>
        </is>
      </c>
      <c r="BB129" s="2" t="inlineStr">
        <is>
          <t/>
        </is>
      </c>
      <c r="BC129" t="inlineStr">
        <is>
          <t>Az Európai Védelmi Ügynökség irányítóbizottsága által jóváhagyott terv, amely az EU átfogó stratégiai eszköze az EBVP-t támogató katonai képességfejlesztésben.</t>
        </is>
      </c>
      <c r="BD129" s="2" t="inlineStr">
        <is>
          <t>piano di sviluppo delle capacità|
CDP</t>
        </is>
      </c>
      <c r="BE129" s="2" t="inlineStr">
        <is>
          <t>3|
3</t>
        </is>
      </c>
      <c r="BF129" s="2" t="inlineStr">
        <is>
          <t xml:space="preserve">|
</t>
        </is>
      </c>
      <c r="BG129" t="inlineStr">
        <is>
          <t>strumento di pianificazione elaborato nel 2004, in stretta collaborazione, tra l'Agenzia europea per la difesa, il Comitato militare dell'UE e gli Stati membri, e riveduto nel 2018; si prefigge l'obiettivo di guidare gli Stati membri partecipanti a costituire in modo coordinato le capacità militari necessarie per le operazioni PESD</t>
        </is>
      </c>
      <c r="BH129" s="2" t="inlineStr">
        <is>
          <t>PPP|
Pajėgumų plėtojimo planas</t>
        </is>
      </c>
      <c r="BI129" s="2" t="inlineStr">
        <is>
          <t>3|
3</t>
        </is>
      </c>
      <c r="BJ129" s="2" t="inlineStr">
        <is>
          <t xml:space="preserve">|
</t>
        </is>
      </c>
      <c r="BK129" t="inlineStr">
        <is>
          <t>Europos gynybos agentūros ( &lt;a href="/entry/result/929753/all" id="ENTRY_TO_ENTRY_CONVERTER" target="_blank"&gt;IATE:929753&lt;/a&gt; ) rengiamas planas, kuriuo siekiama apžvelgti Europos karinių pajėgumų poreikius trumpuoju, vidutiniu ir ilguoju laikotarpiu</t>
        </is>
      </c>
      <c r="BL129" s="2" t="inlineStr">
        <is>
          <t>Spēju attīstības plāns</t>
        </is>
      </c>
      <c r="BM129" s="2" t="inlineStr">
        <is>
          <t>3</t>
        </is>
      </c>
      <c r="BN129" s="2" t="inlineStr">
        <is>
          <t/>
        </is>
      </c>
      <c r="BO129" t="inlineStr">
        <is>
          <t>Eiropas Aizsardzības aģentūras [ &lt;a href="/entry/result/929753/all" id="ENTRY_TO_ENTRY_CONVERTER" target="_blank"&gt;IATE:929753&lt;/a&gt; ] izstrādāts plānošanas instruments, kura mērķis ir sniegt pārskatu pār Eiropas militāro spēju vajadzībām īstermiņā, vidējā termiņā un ilgtermiņā</t>
        </is>
      </c>
      <c r="BP129" s="2" t="inlineStr">
        <is>
          <t>CDP|
Pjan tal-Iżvilupp tal-Kapaċitajiet</t>
        </is>
      </c>
      <c r="BQ129" s="2" t="inlineStr">
        <is>
          <t>3|
3</t>
        </is>
      </c>
      <c r="BR129" s="2" t="inlineStr">
        <is>
          <t xml:space="preserve">|
</t>
        </is>
      </c>
      <c r="BS129" t="inlineStr">
        <is>
          <t>għodda għall-ippjanar prodotta mill-&lt;a href="https://iate.europa.eu/entry/result/929753/mt" target="_blank"&gt;Aġenzija Ewropea għad-Difiża&lt;/a&gt; li għandha l-għan li tipprovdi viżjoni ġenerali tal-ħtiġijiet tal-kapaċitajiet militari Ewropej fuq medda qasira, medja u twila ta' żmien</t>
        </is>
      </c>
      <c r="BT129" s="2" t="inlineStr">
        <is>
          <t>vermogensontwikkelingsplan|
CDP</t>
        </is>
      </c>
      <c r="BU129" s="2" t="inlineStr">
        <is>
          <t>3|
2</t>
        </is>
      </c>
      <c r="BV129" s="2" t="inlineStr">
        <is>
          <t xml:space="preserve">|
</t>
        </is>
      </c>
      <c r="BW129" t="inlineStr">
        <is>
          <t>instrument aan de hand waarvan het Europees Defensieagentschap de ontwikkeling op korte, middellange en lange termijn van de militaire vermogens van de EU coördineert</t>
        </is>
      </c>
      <c r="BX129" s="2" t="inlineStr">
        <is>
          <t>CDP|
plan rozwoju zdolności</t>
        </is>
      </c>
      <c r="BY129" s="2" t="inlineStr">
        <is>
          <t>4|
3</t>
        </is>
      </c>
      <c r="BZ129" s="2" t="inlineStr">
        <is>
          <t xml:space="preserve">|
</t>
        </is>
      </c>
      <c r="CA129" t="inlineStr">
        <is>
          <t>plan opracowywany przez Europejską Agencję Obrony i Komitet Wojskowy Unii Europejskiej, określający systematyczne i ustrukturalizowane podejście do tworzenia zdolności wymaganych na potrzeby przyszłych operacji prowadzonych w ramach europejskiej polityki bezpieczeństwa i obrony</t>
        </is>
      </c>
      <c r="CB129" s="2" t="inlineStr">
        <is>
          <t>Plano de Desenvolvimento de Capacidades|
PDC</t>
        </is>
      </c>
      <c r="CC129" s="2" t="inlineStr">
        <is>
          <t>3|
3</t>
        </is>
      </c>
      <c r="CD129" s="2" t="inlineStr">
        <is>
          <t xml:space="preserve">|
</t>
        </is>
      </c>
      <c r="CE129" t="inlineStr">
        <is>
          <t>Plano elaborado pela Agência Europeia de Defesa [ &lt;a href="/entry/result/929753/all" id="ENTRY_TO_ENTRY_CONVERTER" target="_blank"&gt;IATE:929753&lt;/a&gt; ], em cooperação com os seus Estados membros e com o Comité Militar da União Europeia (CMUE) e o Estado-Maior da União Europeia (EMUE), que constitui o principal instrumento orientador em matéria de definição de capacidades militares a erguer a nível europeu a curto, médio e longo prazo.&lt;br&gt;O PDC foi elaborado pela primeira vez em 2008 e é revisto regularmente.</t>
        </is>
      </c>
      <c r="CF129" s="2" t="inlineStr">
        <is>
          <t>plan de dezvoltare a capabilităților|
PDC|
plan de dezvoltare a capacităților</t>
        </is>
      </c>
      <c r="CG129" s="2" t="inlineStr">
        <is>
          <t>3|
2|
2</t>
        </is>
      </c>
      <c r="CH129" s="2" t="inlineStr">
        <is>
          <t xml:space="preserve">|
|
</t>
        </is>
      </c>
      <c r="CI129" t="inlineStr">
        <is>
          <t>metodă de planificare cuprinzătoare utilizată de &lt;a href="https://iate.europa.eu/entry/slideshow/1613063401306/929753/ro" target="_blank"&gt;Agenția Europeană de Apărare&lt;/a&gt; în vederea abordării provocărilor pe termen lung în materie de securitate și
apărare, oferind o imagine de ansamblu a capabilităților militare europene de-a
lungul timpului</t>
        </is>
      </c>
      <c r="CJ129" s="2" t="inlineStr">
        <is>
          <t>CDP|
plán rozvoja spôsobilostí</t>
        </is>
      </c>
      <c r="CK129" s="2" t="inlineStr">
        <is>
          <t>3|
3</t>
        </is>
      </c>
      <c r="CL129" s="2" t="inlineStr">
        <is>
          <t xml:space="preserve">|
</t>
        </is>
      </c>
      <c r="CM129" t="inlineStr">
        <is>
          <t>nástroj plánovania, prostredníctvom ktorého Európska obranná agentúra poskytuje prehľad o potrebách európskej vojenskej spôsobilosti v krátkodobom, strednodobom aj dlhodobom horizonte</t>
        </is>
      </c>
      <c r="CN129" s="2" t="inlineStr">
        <is>
          <t>načrt za razvoj zmogljivosti</t>
        </is>
      </c>
      <c r="CO129" s="2" t="inlineStr">
        <is>
          <t>3</t>
        </is>
      </c>
      <c r="CP129" s="2" t="inlineStr">
        <is>
          <t/>
        </is>
      </c>
      <c r="CQ129" t="inlineStr">
        <is>
          <t/>
        </is>
      </c>
      <c r="CR129" s="2" t="inlineStr">
        <is>
          <t>förmågeutvecklingsplan</t>
        </is>
      </c>
      <c r="CS129" s="2" t="inlineStr">
        <is>
          <t>3</t>
        </is>
      </c>
      <c r="CT129" s="2" t="inlineStr">
        <is>
          <t/>
        </is>
      </c>
      <c r="CU129" t="inlineStr">
        <is>
          <t/>
        </is>
      </c>
    </row>
    <row r="130">
      <c r="A130" s="1" t="str">
        <f>HYPERLINK("https://iate.europa.eu/entry/result/3628092/all", "3628092")</f>
        <v>3628092</v>
      </c>
      <c r="B130" t="inlineStr">
        <is>
          <t>TRADE;INTERNATIONAL RELATIONS</t>
        </is>
      </c>
      <c r="C130" t="inlineStr">
        <is>
          <t>TRADE|trade policy|public contract;INTERNATIONAL RELATIONS|defence|defence policy|European defence policy</t>
        </is>
      </c>
      <c r="D130" t="inlineStr">
        <is>
          <t/>
        </is>
      </c>
      <c r="E130" t="inlineStr">
        <is>
          <t/>
        </is>
      </c>
      <c r="F130" t="inlineStr">
        <is>
          <t/>
        </is>
      </c>
      <c r="G130" t="inlineStr">
        <is>
          <t/>
        </is>
      </c>
      <c r="H130" t="inlineStr">
        <is>
          <t/>
        </is>
      </c>
      <c r="I130" t="inlineStr">
        <is>
          <t/>
        </is>
      </c>
      <c r="J130" t="inlineStr">
        <is>
          <t/>
        </is>
      </c>
      <c r="K130" t="inlineStr">
        <is>
          <t/>
        </is>
      </c>
      <c r="L130" t="inlineStr">
        <is>
          <t/>
        </is>
      </c>
      <c r="M130" t="inlineStr">
        <is>
          <t/>
        </is>
      </c>
      <c r="N130" t="inlineStr">
        <is>
          <t/>
        </is>
      </c>
      <c r="O130" t="inlineStr">
        <is>
          <t/>
        </is>
      </c>
      <c r="P130" t="inlineStr">
        <is>
          <t/>
        </is>
      </c>
      <c r="Q130" t="inlineStr">
        <is>
          <t/>
        </is>
      </c>
      <c r="R130" t="inlineStr">
        <is>
          <t/>
        </is>
      </c>
      <c r="S130" t="inlineStr">
        <is>
          <t/>
        </is>
      </c>
      <c r="T130" t="inlineStr">
        <is>
          <t/>
        </is>
      </c>
      <c r="U130" t="inlineStr">
        <is>
          <t/>
        </is>
      </c>
      <c r="V130" t="inlineStr">
        <is>
          <t/>
        </is>
      </c>
      <c r="W130" t="inlineStr">
        <is>
          <t/>
        </is>
      </c>
      <c r="X130" s="2" t="inlineStr">
        <is>
          <t>joint EU defence programming and procurement function</t>
        </is>
      </c>
      <c r="Y130" s="2" t="inlineStr">
        <is>
          <t>3</t>
        </is>
      </c>
      <c r="Z130" s="2" t="inlineStr">
        <is>
          <t/>
        </is>
      </c>
      <c r="AA130" t="inlineStr">
        <is>
          <t>planned mechanism involving Member States, the High Representative/Head of the Agency and the Commission that would ensure joint comprehensive multiannual programming – building on the &lt;a href="https://iate.europa.eu/entry/result/3570535/all" target="_blank"&gt;EDF&lt;/a&gt; multiannual perspective, refinement of needs and specifications – and act as a central purchasing body for EU joint procurement and support Member States in their joint procurements, including downstream from the EDF-funded projects</t>
        </is>
      </c>
      <c r="AB130" t="inlineStr">
        <is>
          <t/>
        </is>
      </c>
      <c r="AC130" t="inlineStr">
        <is>
          <t/>
        </is>
      </c>
      <c r="AD130" t="inlineStr">
        <is>
          <t/>
        </is>
      </c>
      <c r="AE130" t="inlineStr">
        <is>
          <t/>
        </is>
      </c>
      <c r="AF130" t="inlineStr">
        <is>
          <t/>
        </is>
      </c>
      <c r="AG130" t="inlineStr">
        <is>
          <t/>
        </is>
      </c>
      <c r="AH130" t="inlineStr">
        <is>
          <t/>
        </is>
      </c>
      <c r="AI130" t="inlineStr">
        <is>
          <t/>
        </is>
      </c>
      <c r="AJ130" t="inlineStr">
        <is>
          <t/>
        </is>
      </c>
      <c r="AK130" t="inlineStr">
        <is>
          <t/>
        </is>
      </c>
      <c r="AL130" t="inlineStr">
        <is>
          <t/>
        </is>
      </c>
      <c r="AM130" t="inlineStr">
        <is>
          <t/>
        </is>
      </c>
      <c r="AN130" t="inlineStr">
        <is>
          <t/>
        </is>
      </c>
      <c r="AO130" t="inlineStr">
        <is>
          <t/>
        </is>
      </c>
      <c r="AP130" t="inlineStr">
        <is>
          <t/>
        </is>
      </c>
      <c r="AQ130" t="inlineStr">
        <is>
          <t/>
        </is>
      </c>
      <c r="AR130" t="inlineStr">
        <is>
          <t/>
        </is>
      </c>
      <c r="AS130" t="inlineStr">
        <is>
          <t/>
        </is>
      </c>
      <c r="AT130" t="inlineStr">
        <is>
          <t/>
        </is>
      </c>
      <c r="AU130" t="inlineStr">
        <is>
          <t/>
        </is>
      </c>
      <c r="AV130" t="inlineStr">
        <is>
          <t/>
        </is>
      </c>
      <c r="AW130" t="inlineStr">
        <is>
          <t/>
        </is>
      </c>
      <c r="AX130" t="inlineStr">
        <is>
          <t/>
        </is>
      </c>
      <c r="AY130" t="inlineStr">
        <is>
          <t/>
        </is>
      </c>
      <c r="AZ130" t="inlineStr">
        <is>
          <t/>
        </is>
      </c>
      <c r="BA130" t="inlineStr">
        <is>
          <t/>
        </is>
      </c>
      <c r="BB130" t="inlineStr">
        <is>
          <t/>
        </is>
      </c>
      <c r="BC130" t="inlineStr">
        <is>
          <t/>
        </is>
      </c>
      <c r="BD130" t="inlineStr">
        <is>
          <t/>
        </is>
      </c>
      <c r="BE130" t="inlineStr">
        <is>
          <t/>
        </is>
      </c>
      <c r="BF130" t="inlineStr">
        <is>
          <t/>
        </is>
      </c>
      <c r="BG130" t="inlineStr">
        <is>
          <t/>
        </is>
      </c>
      <c r="BH130" t="inlineStr">
        <is>
          <t/>
        </is>
      </c>
      <c r="BI130" t="inlineStr">
        <is>
          <t/>
        </is>
      </c>
      <c r="BJ130" t="inlineStr">
        <is>
          <t/>
        </is>
      </c>
      <c r="BK130" t="inlineStr">
        <is>
          <t/>
        </is>
      </c>
      <c r="BL130" t="inlineStr">
        <is>
          <t/>
        </is>
      </c>
      <c r="BM130" t="inlineStr">
        <is>
          <t/>
        </is>
      </c>
      <c r="BN130" t="inlineStr">
        <is>
          <t/>
        </is>
      </c>
      <c r="BO130" t="inlineStr">
        <is>
          <t/>
        </is>
      </c>
      <c r="BP130" t="inlineStr">
        <is>
          <t/>
        </is>
      </c>
      <c r="BQ130" t="inlineStr">
        <is>
          <t/>
        </is>
      </c>
      <c r="BR130" t="inlineStr">
        <is>
          <t/>
        </is>
      </c>
      <c r="BS130" t="inlineStr">
        <is>
          <t/>
        </is>
      </c>
      <c r="BT130" t="inlineStr">
        <is>
          <t/>
        </is>
      </c>
      <c r="BU130" t="inlineStr">
        <is>
          <t/>
        </is>
      </c>
      <c r="BV130" t="inlineStr">
        <is>
          <t/>
        </is>
      </c>
      <c r="BW130" t="inlineStr">
        <is>
          <t/>
        </is>
      </c>
      <c r="BX130" s="2" t="inlineStr">
        <is>
          <t>funkcja wspólnego unijnego programowania i wspólnych zamówień w dziedzinie obronności</t>
        </is>
      </c>
      <c r="BY130" s="2" t="inlineStr">
        <is>
          <t>3</t>
        </is>
      </c>
      <c r="BZ130" s="2" t="inlineStr">
        <is>
          <t/>
        </is>
      </c>
      <c r="CA130" t="inlineStr">
        <is>
          <t>planowany mechanizm zapewniający wspólne kompleksowe wieloletnie programowanie – w oparciu o wieloletnią perspektywę &lt;a href="https://iate.europa.eu/entry/result/3570535/pl" target="_blank"&gt;EFO&lt;/a&gt;, doprecyzowanie potrzeb i specyfikacji, działałający jako centralna jednostka zakupująca w odniesieniu do wspólnych zamówień UE, a także wspierający państwa członkowskie w ich wspólnych zamówieniach, w tym na niższym szczeblu w stosunku do projektów finansowanych z EFO</t>
        </is>
      </c>
      <c r="CB130" t="inlineStr">
        <is>
          <t/>
        </is>
      </c>
      <c r="CC130" t="inlineStr">
        <is>
          <t/>
        </is>
      </c>
      <c r="CD130" t="inlineStr">
        <is>
          <t/>
        </is>
      </c>
      <c r="CE130" t="inlineStr">
        <is>
          <t/>
        </is>
      </c>
      <c r="CF130" t="inlineStr">
        <is>
          <t/>
        </is>
      </c>
      <c r="CG130" t="inlineStr">
        <is>
          <t/>
        </is>
      </c>
      <c r="CH130" t="inlineStr">
        <is>
          <t/>
        </is>
      </c>
      <c r="CI130" t="inlineStr">
        <is>
          <t/>
        </is>
      </c>
      <c r="CJ130" t="inlineStr">
        <is>
          <t/>
        </is>
      </c>
      <c r="CK130" t="inlineStr">
        <is>
          <t/>
        </is>
      </c>
      <c r="CL130" t="inlineStr">
        <is>
          <t/>
        </is>
      </c>
      <c r="CM130" t="inlineStr">
        <is>
          <t/>
        </is>
      </c>
      <c r="CN130" t="inlineStr">
        <is>
          <t/>
        </is>
      </c>
      <c r="CO130" t="inlineStr">
        <is>
          <t/>
        </is>
      </c>
      <c r="CP130" t="inlineStr">
        <is>
          <t/>
        </is>
      </c>
      <c r="CQ130" t="inlineStr">
        <is>
          <t/>
        </is>
      </c>
      <c r="CR130" t="inlineStr">
        <is>
          <t/>
        </is>
      </c>
      <c r="CS130" t="inlineStr">
        <is>
          <t/>
        </is>
      </c>
      <c r="CT130" t="inlineStr">
        <is>
          <t/>
        </is>
      </c>
      <c r="CU130" t="inlineStr">
        <is>
          <t/>
        </is>
      </c>
    </row>
    <row r="131">
      <c r="A131" s="1" t="str">
        <f>HYPERLINK("https://iate.europa.eu/entry/result/3549221/all", "3549221")</f>
        <v>3549221</v>
      </c>
      <c r="B131" t="inlineStr">
        <is>
          <t>POLITICS;LAW;SOCIAL QUESTIONS</t>
        </is>
      </c>
      <c r="C131" t="inlineStr">
        <is>
          <t>POLITICS|politics and public safety;LAW|rights and freedoms|rights of the individual;SOCIAL QUESTIONS|migration</t>
        </is>
      </c>
      <c r="D131" s="2" t="inlineStr">
        <is>
          <t>употреба на сила</t>
        </is>
      </c>
      <c r="E131" s="2" t="inlineStr">
        <is>
          <t>3</t>
        </is>
      </c>
      <c r="F131" s="2" t="inlineStr">
        <is>
          <t/>
        </is>
      </c>
      <c r="G131" t="inlineStr">
        <is>
          <t/>
        </is>
      </c>
      <c r="H131" s="2" t="inlineStr">
        <is>
          <t>použití síly</t>
        </is>
      </c>
      <c r="I131" s="2" t="inlineStr">
        <is>
          <t>3</t>
        </is>
      </c>
      <c r="J131" s="2" t="inlineStr">
        <is>
          <t/>
        </is>
      </c>
      <c r="K131" t="inlineStr">
        <is>
          <t>užití síly s
účelem prosadit vlastní rozhodnutí</t>
        </is>
      </c>
      <c r="L131" s="2" t="inlineStr">
        <is>
          <t>magtanvendelse</t>
        </is>
      </c>
      <c r="M131" s="2" t="inlineStr">
        <is>
          <t>3</t>
        </is>
      </c>
      <c r="N131" s="2" t="inlineStr">
        <is>
          <t/>
        </is>
      </c>
      <c r="O131" t="inlineStr">
        <is>
          <t>anvendelse af fysisk magt, vold, overlegen fysisk styrke eller anden form for fysisk tvang over for en enkeltperson</t>
        </is>
      </c>
      <c r="P131" s="2" t="inlineStr">
        <is>
          <t>Gewaltanwendung|
Anwendung von Zwang</t>
        </is>
      </c>
      <c r="Q131" s="2" t="inlineStr">
        <is>
          <t>3|
2</t>
        </is>
      </c>
      <c r="R131" s="2" t="inlineStr">
        <is>
          <t xml:space="preserve">|
</t>
        </is>
      </c>
      <c r="S131" t="inlineStr">
        <is>
          <t/>
        </is>
      </c>
      <c r="T131" s="2" t="inlineStr">
        <is>
          <t>χρήση βίας</t>
        </is>
      </c>
      <c r="U131" s="2" t="inlineStr">
        <is>
          <t>4</t>
        </is>
      </c>
      <c r="V131" s="2" t="inlineStr">
        <is>
          <t/>
        </is>
      </c>
      <c r="W131" t="inlineStr">
        <is>
          <t/>
        </is>
      </c>
      <c r="X131" s="2" t="inlineStr">
        <is>
          <t>use of force</t>
        </is>
      </c>
      <c r="Y131" s="2" t="inlineStr">
        <is>
          <t>3</t>
        </is>
      </c>
      <c r="Z131" s="2" t="inlineStr">
        <is>
          <t/>
        </is>
      </c>
      <c r="AA131" t="inlineStr">
        <is>
          <t>use of physical force, violence, superior
physical strength or other form of physical coercion against an individual</t>
        </is>
      </c>
      <c r="AB131" s="2" t="inlineStr">
        <is>
          <t>uso de la fuerza</t>
        </is>
      </c>
      <c r="AC131" s="2" t="inlineStr">
        <is>
          <t>3</t>
        </is>
      </c>
      <c r="AD131" s="2" t="inlineStr">
        <is>
          <t/>
        </is>
      </c>
      <c r="AE131" t="inlineStr">
        <is>
          <t>Empleo
de medios físicos de coerción contra una persona.</t>
        </is>
      </c>
      <c r="AF131" s="2" t="inlineStr">
        <is>
          <t>jõu kasutamine</t>
        </is>
      </c>
      <c r="AG131" s="2" t="inlineStr">
        <is>
          <t>3</t>
        </is>
      </c>
      <c r="AH131" s="2" t="inlineStr">
        <is>
          <t/>
        </is>
      </c>
      <c r="AI131" t="inlineStr">
        <is>
          <t>füüsilise jõu, vägivalla või muus vormis füüsilise sunni kasutamine isiku vastu</t>
        </is>
      </c>
      <c r="AJ131" s="2" t="inlineStr">
        <is>
          <t>voimankäyttö</t>
        </is>
      </c>
      <c r="AK131" s="2" t="inlineStr">
        <is>
          <t>3</t>
        </is>
      </c>
      <c r="AL131" s="2" t="inlineStr">
        <is>
          <t/>
        </is>
      </c>
      <c r="AM131" t="inlineStr">
        <is>
          <t/>
        </is>
      </c>
      <c r="AN131" s="2" t="inlineStr">
        <is>
          <t>usage de la force</t>
        </is>
      </c>
      <c r="AO131" s="2" t="inlineStr">
        <is>
          <t>3</t>
        </is>
      </c>
      <c r="AP131" s="2" t="inlineStr">
        <is>
          <t/>
        </is>
      </c>
      <c r="AQ131" t="inlineStr">
        <is>
          <t>contrainte physique imposée à une personne</t>
        </is>
      </c>
      <c r="AR131" s="2" t="inlineStr">
        <is>
          <t>úsáid fornirt</t>
        </is>
      </c>
      <c r="AS131" s="2" t="inlineStr">
        <is>
          <t>3</t>
        </is>
      </c>
      <c r="AT131" s="2" t="inlineStr">
        <is>
          <t/>
        </is>
      </c>
      <c r="AU131" t="inlineStr">
        <is>
          <t/>
        </is>
      </c>
      <c r="AV131" s="2" t="inlineStr">
        <is>
          <t>primjena sile</t>
        </is>
      </c>
      <c r="AW131" s="2" t="inlineStr">
        <is>
          <t>3</t>
        </is>
      </c>
      <c r="AX131" s="2" t="inlineStr">
        <is>
          <t/>
        </is>
      </c>
      <c r="AY131" t="inlineStr">
        <is>
          <t>nasilno i grubo postupanje s pojedincem ili skupinom da bi se postigao određeni cilj</t>
        </is>
      </c>
      <c r="AZ131" s="2" t="inlineStr">
        <is>
          <t>erőszak|
testi kényszer alkalmazása|
erő alkalmazása</t>
        </is>
      </c>
      <c r="BA131" s="2" t="inlineStr">
        <is>
          <t>3|
3|
3</t>
        </is>
      </c>
      <c r="BB131" s="2" t="inlineStr">
        <is>
          <t xml:space="preserve">|
|
</t>
        </is>
      </c>
      <c r="BC131" t="inlineStr">
        <is>
          <t>egy személlyel szemben fizikai erőkifejtéssel alkalmazott, cselekvésre vagy cselekvés abbahagyására irányuló &lt;a href="https://iate.europa.eu/entry/result/892390/hu-all" target="_blank"&gt;kényszerítés&lt;/a&gt;</t>
        </is>
      </c>
      <c r="BD131" s="2" t="inlineStr">
        <is>
          <t>uso della forza</t>
        </is>
      </c>
      <c r="BE131" s="2" t="inlineStr">
        <is>
          <t>3</t>
        </is>
      </c>
      <c r="BF131" s="2" t="inlineStr">
        <is>
          <t/>
        </is>
      </c>
      <c r="BG131" t="inlineStr">
        <is>
          <t>uso della forza fisica, della violenza, della consapevolezza della propria superiorità fisica o di altre forme di coercizione su un'altra persona spesso in una posizione di vulnerabilità</t>
        </is>
      </c>
      <c r="BH131" s="2" t="inlineStr">
        <is>
          <t>jėgos naudojimas</t>
        </is>
      </c>
      <c r="BI131" s="2" t="inlineStr">
        <is>
          <t>3</t>
        </is>
      </c>
      <c r="BJ131" s="2" t="inlineStr">
        <is>
          <t/>
        </is>
      </c>
      <c r="BK131" t="inlineStr">
        <is>
          <t>fizinės jėgos, prievartos ar kitokios fizinės galios naudojimas prieš asmenį</t>
        </is>
      </c>
      <c r="BL131" s="2" t="inlineStr">
        <is>
          <t>spēka lietošana</t>
        </is>
      </c>
      <c r="BM131" s="2" t="inlineStr">
        <is>
          <t>3</t>
        </is>
      </c>
      <c r="BN131" s="2" t="inlineStr">
        <is>
          <t/>
        </is>
      </c>
      <c r="BO131" t="inlineStr">
        <is>
          <t>fiziska spēka, vardarbības, fiziska pārākuma vai citu fizisku piespiedu līdzekļu izmantošana pret indivīdu</t>
        </is>
      </c>
      <c r="BP131" s="2" t="inlineStr">
        <is>
          <t>użu tal-forza</t>
        </is>
      </c>
      <c r="BQ131" s="2" t="inlineStr">
        <is>
          <t>3</t>
        </is>
      </c>
      <c r="BR131" s="2" t="inlineStr">
        <is>
          <t/>
        </is>
      </c>
      <c r="BS131" t="inlineStr">
        <is>
          <t>l-użu ta' forza fiżika, vjolenza, saħħa fiżika superjuri jew xi forma oħra ta' koerċizzjoni fiżika kontra individwu</t>
        </is>
      </c>
      <c r="BT131" s="2" t="inlineStr">
        <is>
          <t>gebruik van geweld</t>
        </is>
      </c>
      <c r="BU131" s="2" t="inlineStr">
        <is>
          <t>3</t>
        </is>
      </c>
      <c r="BV131" s="2" t="inlineStr">
        <is>
          <t/>
        </is>
      </c>
      <c r="BW131" t="inlineStr">
        <is>
          <t>gebruik van fysieke kracht, geweld of andere vormen van fysieke dwang tegen een individu</t>
        </is>
      </c>
      <c r="BX131" s="2" t="inlineStr">
        <is>
          <t>użycie siły</t>
        </is>
      </c>
      <c r="BY131" s="2" t="inlineStr">
        <is>
          <t>3</t>
        </is>
      </c>
      <c r="BZ131" s="2" t="inlineStr">
        <is>
          <t/>
        </is>
      </c>
      <c r="CA131" t="inlineStr">
        <is>
          <t/>
        </is>
      </c>
      <c r="CB131" s="2" t="inlineStr">
        <is>
          <t>uso da força</t>
        </is>
      </c>
      <c r="CC131" s="2" t="inlineStr">
        <is>
          <t>3</t>
        </is>
      </c>
      <c r="CD131" s="2" t="inlineStr">
        <is>
          <t/>
        </is>
      </c>
      <c r="CE131" t="inlineStr">
        <is>
          <t>Aplicação de força física, violência, superioridade física ou outra forma de coerção física contra um indivíduo.</t>
        </is>
      </c>
      <c r="CF131" s="2" t="inlineStr">
        <is>
          <t>folosirea forței</t>
        </is>
      </c>
      <c r="CG131" s="2" t="inlineStr">
        <is>
          <t>3</t>
        </is>
      </c>
      <c r="CH131" s="2" t="inlineStr">
        <is>
          <t/>
        </is>
      </c>
      <c r="CI131" t="inlineStr">
        <is>
          <t/>
        </is>
      </c>
      <c r="CJ131" s="2" t="inlineStr">
        <is>
          <t>použitie sily|
násilím</t>
        </is>
      </c>
      <c r="CK131" s="2" t="inlineStr">
        <is>
          <t>3|
3</t>
        </is>
      </c>
      <c r="CL131" s="2" t="inlineStr">
        <is>
          <t xml:space="preserve">|
</t>
        </is>
      </c>
      <c r="CM131" t="inlineStr">
        <is>
          <t/>
        </is>
      </c>
      <c r="CN131" s="2" t="inlineStr">
        <is>
          <t>uporaba sile</t>
        </is>
      </c>
      <c r="CO131" s="2" t="inlineStr">
        <is>
          <t>3</t>
        </is>
      </c>
      <c r="CP131" s="2" t="inlineStr">
        <is>
          <t/>
        </is>
      </c>
      <c r="CQ131" t="inlineStr">
        <is>
          <t>uporaba fizične oz. telesne sile proti posamezniku</t>
        </is>
      </c>
      <c r="CR131" t="inlineStr">
        <is>
          <t/>
        </is>
      </c>
      <c r="CS131" t="inlineStr">
        <is>
          <t/>
        </is>
      </c>
      <c r="CT131" t="inlineStr">
        <is>
          <t/>
        </is>
      </c>
      <c r="CU131" t="inlineStr">
        <is>
          <t/>
        </is>
      </c>
    </row>
    <row r="132">
      <c r="A132" s="1" t="str">
        <f>HYPERLINK("https://iate.europa.eu/entry/result/879895/all", "879895")</f>
        <v>879895</v>
      </c>
      <c r="B132" t="inlineStr">
        <is>
          <t>INTERNATIONAL RELATIONS;EUROPEAN UNION;LAW</t>
        </is>
      </c>
      <c r="C132" t="inlineStr">
        <is>
          <t>INTERNATIONAL RELATIONS|international balance|international security;INTERNATIONAL RELATIONS|international affairs|international instrument|international charter|United Nations Charter;EUROPEAN UNION|European construction|European Union|common foreign and security policy|common security and defence policy;INTERNATIONAL RELATIONS|defence;LAW|international law</t>
        </is>
      </c>
      <c r="D132" s="2" t="inlineStr">
        <is>
          <t>употреба на сила|
използване на сила</t>
        </is>
      </c>
      <c r="E132" s="2" t="inlineStr">
        <is>
          <t>3|
3</t>
        </is>
      </c>
      <c r="F132" s="2" t="inlineStr">
        <is>
          <t xml:space="preserve">|
</t>
        </is>
      </c>
      <c r="G132" t="inlineStr">
        <is>
          <t>военно действие на въздушни, морски или сухопътни въоръжени сили срещу определена държава</t>
        </is>
      </c>
      <c r="H132" s="2" t="inlineStr">
        <is>
          <t>použití síly</t>
        </is>
      </c>
      <c r="I132" s="2" t="inlineStr">
        <is>
          <t>3</t>
        </is>
      </c>
      <c r="J132" s="2" t="inlineStr">
        <is>
          <t/>
        </is>
      </c>
      <c r="K132" t="inlineStr">
        <is>
          <t>&lt;a href="https://iate.europa.eu/entry/result/3627143/cs" target="_blank"&gt;vojenská akce&lt;/a&gt; vzdušných, námořních nebo pozemních ozbrojených sil namířená proti určitému státu</t>
        </is>
      </c>
      <c r="L132" s="2" t="inlineStr">
        <is>
          <t>magtanvendelse</t>
        </is>
      </c>
      <c r="M132" s="2" t="inlineStr">
        <is>
          <t>3</t>
        </is>
      </c>
      <c r="N132" s="2" t="inlineStr">
        <is>
          <t/>
        </is>
      </c>
      <c r="O132" t="inlineStr">
        <is>
          <t>militær aktion med luft-, sø- eller landvæbnede styrker mod en stat</t>
        </is>
      </c>
      <c r="P132" s="2" t="inlineStr">
        <is>
          <t>Gewaltanwendung|
Anwendung von Gewalt</t>
        </is>
      </c>
      <c r="Q132" s="2" t="inlineStr">
        <is>
          <t>3|
3</t>
        </is>
      </c>
      <c r="R132" s="2" t="inlineStr">
        <is>
          <t xml:space="preserve">|
</t>
        </is>
      </c>
      <c r="S132" t="inlineStr">
        <is>
          <t>militärische Maßnahmen mit Luft-, See- oder Landstreitkräften</t>
        </is>
      </c>
      <c r="T132" s="2" t="inlineStr">
        <is>
          <t>χρήση βίας</t>
        </is>
      </c>
      <c r="U132" s="2" t="inlineStr">
        <is>
          <t>4</t>
        </is>
      </c>
      <c r="V132" s="2" t="inlineStr">
        <is>
          <t/>
        </is>
      </c>
      <c r="W132" t="inlineStr">
        <is>
          <t>στρατιωτική δράση &lt;a href="https://iate.europa.eu/entry/result/843879/el" target="_blank"&gt;ενόπλων δυνάμεων&lt;/a&gt; εναντίον κράτους</t>
        </is>
      </c>
      <c r="X132" s="2" t="inlineStr">
        <is>
          <t>use of force</t>
        </is>
      </c>
      <c r="Y132" s="2" t="inlineStr">
        <is>
          <t>3</t>
        </is>
      </c>
      <c r="Z132" s="2" t="inlineStr">
        <is>
          <t/>
        </is>
      </c>
      <c r="AA132" t="inlineStr">
        <is>
          <t>military action by air, sea or land armed forces
against a state</t>
        </is>
      </c>
      <c r="AB132" s="2" t="inlineStr">
        <is>
          <t>uso de la fuerza</t>
        </is>
      </c>
      <c r="AC132" s="2" t="inlineStr">
        <is>
          <t>3</t>
        </is>
      </c>
      <c r="AD132" s="2" t="inlineStr">
        <is>
          <t/>
        </is>
      </c>
      <c r="AE132" t="inlineStr">
        <is>
          <t>Acción militar emprendida contra un territorio o un Estado por las fuerzas armadas de otro Estado.</t>
        </is>
      </c>
      <c r="AF132" s="2" t="inlineStr">
        <is>
          <t>jõu kasutamine</t>
        </is>
      </c>
      <c r="AG132" s="2" t="inlineStr">
        <is>
          <t>3</t>
        </is>
      </c>
      <c r="AH132" s="2" t="inlineStr">
        <is>
          <t/>
        </is>
      </c>
      <c r="AI132" t="inlineStr">
        <is>
          <t>riigi vastu õhu-, mere- või maajõudude poolt toime pandav sõjaline tegevus</t>
        </is>
      </c>
      <c r="AJ132" s="2" t="inlineStr">
        <is>
          <t>väkivallan käyttö|
voimankäyttö</t>
        </is>
      </c>
      <c r="AK132" s="2" t="inlineStr">
        <is>
          <t>3|
3</t>
        </is>
      </c>
      <c r="AL132" s="2" t="inlineStr">
        <is>
          <t xml:space="preserve">|
</t>
        </is>
      </c>
      <c r="AM132" t="inlineStr">
        <is>
          <t>"sotilaallisten suorituskykyjen käyttöä
vihollista vastaan"</t>
        </is>
      </c>
      <c r="AN132" s="2" t="inlineStr">
        <is>
          <t>recours à la force|
usage de la force|
emploi de la force</t>
        </is>
      </c>
      <c r="AO132" s="2" t="inlineStr">
        <is>
          <t>3|
2|
3</t>
        </is>
      </c>
      <c r="AP132" s="2" t="inlineStr">
        <is>
          <t xml:space="preserve">|
|
</t>
        </is>
      </c>
      <c r="AQ132" t="inlineStr">
        <is>
          <t>action militaire menée contre un État par des forces armées aériennes, maritimes ou terrestres</t>
        </is>
      </c>
      <c r="AR132" s="2" t="inlineStr">
        <is>
          <t>lámh láidir</t>
        </is>
      </c>
      <c r="AS132" s="2" t="inlineStr">
        <is>
          <t>3</t>
        </is>
      </c>
      <c r="AT132" s="2" t="inlineStr">
        <is>
          <t/>
        </is>
      </c>
      <c r="AU132" t="inlineStr">
        <is>
          <t/>
        </is>
      </c>
      <c r="AV132" s="2" t="inlineStr">
        <is>
          <t>uporaba sile</t>
        </is>
      </c>
      <c r="AW132" s="2" t="inlineStr">
        <is>
          <t>3</t>
        </is>
      </c>
      <c r="AX132" s="2" t="inlineStr">
        <is>
          <t/>
        </is>
      </c>
      <c r="AY132" t="inlineStr">
        <is>
          <t>vojno djelovanje zračnih, morskih ili kopnenih oružanih snaga protiv neke države</t>
        </is>
      </c>
      <c r="AZ132" s="2" t="inlineStr">
        <is>
          <t>erőszak alkalmazása</t>
        </is>
      </c>
      <c r="BA132" s="2" t="inlineStr">
        <is>
          <t>3</t>
        </is>
      </c>
      <c r="BB132" s="2" t="inlineStr">
        <is>
          <t/>
        </is>
      </c>
      <c r="BC132" t="inlineStr">
        <is>
          <t>légi, tengeri
vagy szárazföldi katonai fellépés valamely állam ellen</t>
        </is>
      </c>
      <c r="BD132" s="2" t="inlineStr">
        <is>
          <t>uso della forza</t>
        </is>
      </c>
      <c r="BE132" s="2" t="inlineStr">
        <is>
          <t>3</t>
        </is>
      </c>
      <c r="BF132" s="2" t="inlineStr">
        <is>
          <t/>
        </is>
      </c>
      <c r="BG132" t="inlineStr">
        <is>
          <t>azione militare condotta da forze aeree, marittime o terrestri contro uno Stato</t>
        </is>
      </c>
      <c r="BH132" s="2" t="inlineStr">
        <is>
          <t>jėgos naudojimas</t>
        </is>
      </c>
      <c r="BI132" s="2" t="inlineStr">
        <is>
          <t>3</t>
        </is>
      </c>
      <c r="BJ132" s="2" t="inlineStr">
        <is>
          <t/>
        </is>
      </c>
      <c r="BK132" t="inlineStr">
        <is>
          <t>kariniai veiksmai, kuriuos vienos šalies oro, jūrų ar sausumos pajėgos vykdo prieš kitą šalį</t>
        </is>
      </c>
      <c r="BL132" s="2" t="inlineStr">
        <is>
          <t>spēka lietošana</t>
        </is>
      </c>
      <c r="BM132" s="2" t="inlineStr">
        <is>
          <t>3</t>
        </is>
      </c>
      <c r="BN132" s="2" t="inlineStr">
        <is>
          <t/>
        </is>
      </c>
      <c r="BO132" t="inlineStr">
        <is>
          <t>&lt;div&gt;&lt;div&gt;&lt;div&gt;&lt;div&gt;&lt;div&gt;militāra darbība pa gaisu, jūru vai uz sauszemes, kas vērsta pret kādu valsti&lt;/div&gt;&lt;/div&gt;&lt;/div&gt;&lt;/div&gt;&lt;/div&gt;</t>
        </is>
      </c>
      <c r="BP132" s="2" t="inlineStr">
        <is>
          <t>użu tal-forza</t>
        </is>
      </c>
      <c r="BQ132" s="2" t="inlineStr">
        <is>
          <t>3</t>
        </is>
      </c>
      <c r="BR132" s="2" t="inlineStr">
        <is>
          <t/>
        </is>
      </c>
      <c r="BS132" t="inlineStr">
        <is>
          <t>azzjoni militari kontra stat imwettqa mill-forzi armati tal-ajru, tal-baħar jew tal-art</t>
        </is>
      </c>
      <c r="BT132" s="2" t="inlineStr">
        <is>
          <t>gebruik van geweld</t>
        </is>
      </c>
      <c r="BU132" s="2" t="inlineStr">
        <is>
          <t>3</t>
        </is>
      </c>
      <c r="BV132" s="2" t="inlineStr">
        <is>
          <t/>
        </is>
      </c>
      <c r="BW132" t="inlineStr">
        <is>
          <t>militaire actie door strijdkrachten tegen een staat, in de lucht, op zee of te land</t>
        </is>
      </c>
      <c r="BX132" s="2" t="inlineStr">
        <is>
          <t>użycie siły</t>
        </is>
      </c>
      <c r="BY132" s="2" t="inlineStr">
        <is>
          <t>3</t>
        </is>
      </c>
      <c r="BZ132" s="2" t="inlineStr">
        <is>
          <t/>
        </is>
      </c>
      <c r="CA132" t="inlineStr">
        <is>
          <t/>
        </is>
      </c>
      <c r="CB132" s="2" t="inlineStr">
        <is>
          <t>emprego da força|
utilização da força|
recurso à força|
uso da força</t>
        </is>
      </c>
      <c r="CC132" s="2" t="inlineStr">
        <is>
          <t>3|
3|
3|
3</t>
        </is>
      </c>
      <c r="CD132" s="2" t="inlineStr">
        <is>
          <t xml:space="preserve">|
|
|
</t>
        </is>
      </c>
      <c r="CE132" t="inlineStr">
        <is>
          <t>Ação militar levada a cabo por forças armadas aéreas, marítimas ou terrestres contra um Estado.</t>
        </is>
      </c>
      <c r="CF132" s="2" t="inlineStr">
        <is>
          <t>folosire a forței</t>
        </is>
      </c>
      <c r="CG132" s="2" t="inlineStr">
        <is>
          <t>3</t>
        </is>
      </c>
      <c r="CH132" s="2" t="inlineStr">
        <is>
          <t/>
        </is>
      </c>
      <c r="CI132" t="inlineStr">
        <is>
          <t>acțiune militară împotriva unui stat întreprinsă cu forțe aeriene,
navale sau terestre</t>
        </is>
      </c>
      <c r="CJ132" s="2" t="inlineStr">
        <is>
          <t>použitie sily</t>
        </is>
      </c>
      <c r="CK132" s="2" t="inlineStr">
        <is>
          <t>3</t>
        </is>
      </c>
      <c r="CL132" s="2" t="inlineStr">
        <is>
          <t/>
        </is>
      </c>
      <c r="CM132" t="inlineStr">
        <is>
          <t>použitie sily proti územnej celistvosti alebo
politickej nezávislosti štátu alebo inak nezlučiteľné s cieľmi OSN; porušenia
hraníc či demarkačných línií; násilné činy s cieľom brániť či zbaviť národy
rovných práv a ich sebaurčovacieho práva, príprava, propaganda, začatie a
vedenie útočnej vojny (tzv. agresie); uskutočňovanie ozbrojených represálií; vojenská
okupácia; a nepriame formy použitia sily ako organizovanie alebo podpora
organizovania nepravidelných ozbrojených síl alebo ozbrojených bánd za účelom
ich vtrhnutia na územie iného štátu; organizovanie alebo podnecovanie či účasť
na občianskej vojne alebo na teroristických aktoch v inom štáte, ako aj
tolerovanie organizovanej činnosti na svojom území smerujúcej k páchaniu takýchto
aktov, ak zahŕňajú hrozbu či použitie sily</t>
        </is>
      </c>
      <c r="CN132" s="2" t="inlineStr">
        <is>
          <t>uporaba sile</t>
        </is>
      </c>
      <c r="CO132" s="2" t="inlineStr">
        <is>
          <t>3</t>
        </is>
      </c>
      <c r="CP132" s="2" t="inlineStr">
        <is>
          <t/>
        </is>
      </c>
      <c r="CQ132" t="inlineStr">
        <is>
          <t>vojaška akcija oboroženih sil proti državi</t>
        </is>
      </c>
      <c r="CR132" s="2" t="inlineStr">
        <is>
          <t>bruk av våld</t>
        </is>
      </c>
      <c r="CS132" s="2" t="inlineStr">
        <is>
          <t>3</t>
        </is>
      </c>
      <c r="CT132" s="2" t="inlineStr">
        <is>
          <t/>
        </is>
      </c>
      <c r="CU132" t="inlineStr">
        <is>
          <t/>
        </is>
      </c>
    </row>
    <row r="133">
      <c r="A133" s="1" t="str">
        <f>HYPERLINK("https://iate.europa.eu/entry/result/3623469/all", "3623469")</f>
        <v>3623469</v>
      </c>
      <c r="B133" t="inlineStr">
        <is>
          <t>INTERNATIONAL RELATIONS</t>
        </is>
      </c>
      <c r="C133" t="inlineStr">
        <is>
          <t>INTERNATIONAL RELATIONS|cooperation policy</t>
        </is>
      </c>
      <c r="D133" s="2" t="inlineStr">
        <is>
          <t>европейски стремежи и европейски избор</t>
        </is>
      </c>
      <c r="E133" s="2" t="inlineStr">
        <is>
          <t>3</t>
        </is>
      </c>
      <c r="F133" s="2" t="inlineStr">
        <is>
          <t/>
        </is>
      </c>
      <c r="G133" t="inlineStr">
        <is>
          <t>стремежът и желанието на дадена държава извън ЕС да развива близки политически връзки и да участва в политиките, програмите и агенциите на ЕС</t>
        </is>
      </c>
      <c r="H133" s="2" t="inlineStr">
        <is>
          <t>evropské ambice a evropská volba</t>
        </is>
      </c>
      <c r="I133" s="2" t="inlineStr">
        <is>
          <t>3</t>
        </is>
      </c>
      <c r="J133" s="2" t="inlineStr">
        <is>
          <t/>
        </is>
      </c>
      <c r="K133" t="inlineStr">
        <is>
          <t>slovní spojení používané v &lt;a href="https://iate.europa.eu/entry/result/769072" target="_blank"&gt;dohodách o přidružení&lt;/a&gt; a v dokumentech
týkajících se &lt;a href="https://iate.europa.eu/entry/result/2249682" target="_blank"&gt;Východního partnerství&lt;/a&gt;, které popisuje odhodlání země, která není
členským státem EU, rozvíjet úzké politické vztahy s Unií a zapojit se do
politk a programů EU</t>
        </is>
      </c>
      <c r="L133" s="2" t="inlineStr">
        <is>
          <t>europæiske aspirationer og [landets] valg af Europa</t>
        </is>
      </c>
      <c r="M133" s="2" t="inlineStr">
        <is>
          <t>3</t>
        </is>
      </c>
      <c r="N133" s="2" t="inlineStr">
        <is>
          <t/>
        </is>
      </c>
      <c r="O133" t="inlineStr">
        <is>
          <t>udtryk anvendt i associeringsaftaler og dokumenter om østpartnerskabet til at beskrive et ikke-EU-lands ønske om at udvikle tætte politiske forbindelser med EU og deltage i EU's politikker, programmer og agenturer</t>
        </is>
      </c>
      <c r="P133" s="2" t="inlineStr">
        <is>
          <t>auf Europa gerichtete Bestrebungen und Entscheidung für Europa|
europäische Bestrebungen und Entscheidung für Europa</t>
        </is>
      </c>
      <c r="Q133" s="2" t="inlineStr">
        <is>
          <t>3|
3</t>
        </is>
      </c>
      <c r="R133" s="2" t="inlineStr">
        <is>
          <t xml:space="preserve">|
</t>
        </is>
      </c>
      <c r="S133" t="inlineStr">
        <is>
          <t>in
Assoziierungsabkommen und Dokumenten zur Östlichen Partnerschaft verwendete
Formulierung, um das Bestreben eines Drittlands zu beschreiben, enge politische
Beziehungen zur EU zu entwickeln und eine Beteiligung an Maßnahmen, Programmen
und Agenturen der EU anzustreben</t>
        </is>
      </c>
      <c r="T133" s="2" t="inlineStr">
        <is>
          <t>ευρωπαϊκές φιλοδοξίες και ευρωπαϊκή επιλογή</t>
        </is>
      </c>
      <c r="U133" s="2" t="inlineStr">
        <is>
          <t>3</t>
        </is>
      </c>
      <c r="V133" s="2" t="inlineStr">
        <is>
          <t/>
        </is>
      </c>
      <c r="W133" t="inlineStr">
        <is>
          <t/>
        </is>
      </c>
      <c r="X133" s="2" t="inlineStr">
        <is>
          <t>European aspirations and European choice</t>
        </is>
      </c>
      <c r="Y133" s="2" t="inlineStr">
        <is>
          <t>3</t>
        </is>
      </c>
      <c r="Z133" s="2" t="inlineStr">
        <is>
          <t/>
        </is>
      </c>
      <c r="AA133" t="inlineStr">
        <is>
          <t>phrase used in &lt;a href="https://iate.europa.eu/entry/result/769072" target="_blank"&gt;Association Agreements&lt;/a&gt; and &lt;a href="https://iate.europa.eu/entry/result/2249682" target="_blank"&gt;Eastern Partnership&lt;/a&gt; documents to describe the aspiration of a non-EU country to develop close political relations with the EU and seek participation in EU policies, programmes and agencies</t>
        </is>
      </c>
      <c r="AB133" s="2" t="inlineStr">
        <is>
          <t>aspiraciones europeas y opción europea</t>
        </is>
      </c>
      <c r="AC133" s="2" t="inlineStr">
        <is>
          <t>3</t>
        </is>
      </c>
      <c r="AD133" s="2" t="inlineStr">
        <is>
          <t/>
        </is>
      </c>
      <c r="AE133" t="inlineStr">
        <is>
          <t>Locución empleada en los &lt;a href="https://iate.europa.eu/entry/result/769072/es" target="_blank"&gt;acuerdos de asociación&lt;/a&gt; y los documentos relativos a la &lt;a href="https://iate.europa.eu/entry/result/2249682/es" target="_blank"&gt;Asociación Oriental&lt;/a&gt; para designar el deseo de un país no perteneciente a la UE de establecer una relación política más estrecha con la UE y de participar en sus políticas, programas y organismos, y la posibilidad de hacer realidad ese deseo.</t>
        </is>
      </c>
      <c r="AF133" s="2" t="inlineStr">
        <is>
          <t>Euroopa-püüdlused ja Euroopa-orientatsioon</t>
        </is>
      </c>
      <c r="AG133" s="2" t="inlineStr">
        <is>
          <t>3</t>
        </is>
      </c>
      <c r="AH133" s="2" t="inlineStr">
        <is>
          <t/>
        </is>
      </c>
      <c r="AI133" t="inlineStr">
        <is>
          <t>&lt;a href="https://iate.europa.eu/entry/result/769072/et" target="_blank"&gt;&lt;i&gt;assotsieerimislepingutes &lt;/i&gt;&lt;/a&gt;ja &lt;a href="https://iate.europa.eu/entry/result/2249682/et" target="_blank"&gt;&lt;i&gt;idapartnerluse &lt;/i&gt;&lt;/a&gt;dokumentides kasutatud fraas, mis kirjeldab ELi mittekuuluva riigi püüdlusi arendada tihedaid poliitilisi suhteid ELiga ning taotleda osalemist ELi poliitikas, programmides ja asutuste töös</t>
        </is>
      </c>
      <c r="AJ133" s="2" t="inlineStr">
        <is>
          <t>Eurooppaan suuntautuvat pyrkimykset ja eurooppalaiset valinnat|
Eurooppaan suuntautuvat pyrkimykset ja Eurooppa-myönteiset valinnat</t>
        </is>
      </c>
      <c r="AK133" s="2" t="inlineStr">
        <is>
          <t>3|
3</t>
        </is>
      </c>
      <c r="AL133" s="2" t="inlineStr">
        <is>
          <t xml:space="preserve">|
</t>
        </is>
      </c>
      <c r="AM133" t="inlineStr">
        <is>
          <t/>
        </is>
      </c>
      <c r="AN133" s="2" t="inlineStr">
        <is>
          <t>aspirations européennes et choix de se tourner vers l'Europe</t>
        </is>
      </c>
      <c r="AO133" s="2" t="inlineStr">
        <is>
          <t>3</t>
        </is>
      </c>
      <c r="AP133" s="2" t="inlineStr">
        <is>
          <t/>
        </is>
      </c>
      <c r="AQ133" t="inlineStr">
        <is>
          <t>formule utilisée dans les accords d'association et les documents relatifs au Partenariat européen pour décrire les aspirations de pays tiers à développer des relations politiques étroites avec l'UE et à participer à des politiques et programmes de l'UE</t>
        </is>
      </c>
      <c r="AR133" s="2" t="inlineStr">
        <is>
          <t>toilmhianta Eorpacha agus rogha Eorpach</t>
        </is>
      </c>
      <c r="AS133" s="2" t="inlineStr">
        <is>
          <t>3</t>
        </is>
      </c>
      <c r="AT133" s="2" t="inlineStr">
        <is>
          <t/>
        </is>
      </c>
      <c r="AU133" t="inlineStr">
        <is>
          <t/>
        </is>
      </c>
      <c r="AV133" s="2" t="inlineStr">
        <is>
          <t>europske težnje i europsko opredjeljenje</t>
        </is>
      </c>
      <c r="AW133" s="2" t="inlineStr">
        <is>
          <t>3</t>
        </is>
      </c>
      <c r="AX133" s="2" t="inlineStr">
        <is>
          <t/>
        </is>
      </c>
      <c r="AY133" t="inlineStr">
        <is>
          <t/>
        </is>
      </c>
      <c r="AZ133" s="2" t="inlineStr">
        <is>
          <t>európai törekvések és az Európai Unió melletti döntés</t>
        </is>
      </c>
      <c r="BA133" s="2" t="inlineStr">
        <is>
          <t>3</t>
        </is>
      </c>
      <c r="BB133" s="2" t="inlineStr">
        <is>
          <t/>
        </is>
      </c>
      <c r="BC133" t="inlineStr">
        <is>
          <t>&lt;a href="https://iate.europa.eu/entry/result/769072/hu" target="_blank"&gt;társulási megállapodásokban&lt;/a&gt; és a &lt;a href="https://iate.europa.eu/entry/result/2249682/hu" target="_blank"&gt;keleti partnerséghez&lt;/a&gt; kapcsolódó dokumentumokban használt fordulat nem uniós országok arra irányuló törekvéseinek leírására, hogy szoros politikai kapcsolatokat alakítsanak ki az Unióval, valamint uniós szakpolitikák alkalmazásában, uniós programokban, illetve uniós ügynökségek munkájában vegyenek részt</t>
        </is>
      </c>
      <c r="BD133" s="2" t="inlineStr">
        <is>
          <t>aspirazioni europee e scelta europea</t>
        </is>
      </c>
      <c r="BE133" s="2" t="inlineStr">
        <is>
          <t>3</t>
        </is>
      </c>
      <c r="BF133" s="2" t="inlineStr">
        <is>
          <t/>
        </is>
      </c>
      <c r="BG133" t="inlineStr">
        <is>
          <t>espressione utilizzata negli &lt;a href="https://iate.europa.eu/entry/result/769072/it" target="_blank"&gt;accordi di associazione&lt;/a&gt; e nei documenti riguardanti il &lt;a href="https://iate.europa.eu/entry/result/2249682/it" target="_blank"&gt;partenariato orientale&lt;/a&gt; per descrivere le aspirazioni di un paese terzo a creare relazioni politiche strette con l'Unione europea e a prendere parte alle politiche, ai programmi e alle agenzie dell'UE</t>
        </is>
      </c>
      <c r="BH133" s="2" t="inlineStr">
        <is>
          <t>europiniai siekiai ir europinės krypties pasirinkimas</t>
        </is>
      </c>
      <c r="BI133" s="2" t="inlineStr">
        <is>
          <t>3</t>
        </is>
      </c>
      <c r="BJ133" s="2" t="inlineStr">
        <is>
          <t/>
        </is>
      </c>
      <c r="BK133" t="inlineStr">
        <is>
          <t>&lt;a href="https://iate.europa.eu/entry/result/769072/lt" target="_blank"&gt;asociacijos susitarimuose&lt;/a&gt; ir &lt;a href="https://iate.europa.eu/entry/result/2249682/lt" target="_blank"&gt;Rytų partnerystės&lt;/a&gt; dokumentuose vartojama frazė, kuria apibūdinamas ES nepriklausančios šalies siekis plėtoti glaudžius politinius santykius su ES, taip pat dalyvauti įgyvendinant ES politiką bei programas ir vykdant jos agentūrų veiklą</t>
        </is>
      </c>
      <c r="BL133" s="2" t="inlineStr">
        <is>
          <t>centieni tuvināties Eiropai un izvēlētā virzība uz Eiropu|
eiropeiskie centieni un izvēlētā virzība uz Eiropu|
Eiropas centieni un Eiropas izvēle</t>
        </is>
      </c>
      <c r="BM133" s="2" t="inlineStr">
        <is>
          <t>2|
3|
3</t>
        </is>
      </c>
      <c r="BN133" s="2" t="inlineStr">
        <is>
          <t xml:space="preserve">|
|
</t>
        </is>
      </c>
      <c r="BO133" t="inlineStr">
        <is>
          <t>frāze, kas izmantota &lt;a href="https://iate.europa.eu/entry/result/769072/lv" target="_blank"&gt;asociācijas nolīgumos&lt;/a&gt; un &lt;a href="https://iate.europa.eu/entry/result/2249682/lv" target="_blank"&gt;Austrumu partnerības&lt;/a&gt; dokumentos, lai aprakstītu trešās valsts centienus veidot ciešas politiskās attiecības ar ES un censties piedalīties ES politikā, programmās un aģentūrās</t>
        </is>
      </c>
      <c r="BP133" s="2" t="inlineStr">
        <is>
          <t>aspirazzjonijiet Ewropej u l-għażla Ewropea</t>
        </is>
      </c>
      <c r="BQ133" s="2" t="inlineStr">
        <is>
          <t>3</t>
        </is>
      </c>
      <c r="BR133" s="2" t="inlineStr">
        <is>
          <t/>
        </is>
      </c>
      <c r="BS133" t="inlineStr">
        <is>
          <t>frażi użata f'dokumenti tal-&lt;a href="https://iate.europa.eu/entry/result/769072/mt" target="_blank"&gt;Ftehimiet ta' Assoċjazzjoni&lt;/a&gt; u s-&lt;a href="https://iate.europa.eu/entry/result/2249682/mt" target="_blank"&gt;Sħubiji tal-Lvant&lt;/a&gt; biex tiddeskrivi l-aspirazzjonijiet ta' pajjiżi mhux tal-UE biex jiżviluppaw relazzjonijiet politiċi mill-qrib mal-UE u jfittxu li jipparteċipaw f'politiki, programmi u aġenziji tal-UE</t>
        </is>
      </c>
      <c r="BT133" s="2" t="inlineStr">
        <is>
          <t>de Europese aspiraties en de Europese keuze</t>
        </is>
      </c>
      <c r="BU133" s="2" t="inlineStr">
        <is>
          <t>3</t>
        </is>
      </c>
      <c r="BV133" s="2" t="inlineStr">
        <is>
          <t/>
        </is>
      </c>
      <c r="BW133" t="inlineStr">
        <is>
          <t>in &lt;a href="https://iate.europa.eu/entry/result/769072/nl" target="_blank"&gt;associatieovereenkomsten&lt;/a&gt; en &lt;a href="https://iate.europa.eu/entry/result/2249682/nl" target="_blank"&gt;Oostelijk-Partnerschap&lt;/a&gt;sdocumenten gebezigde zinsnede ter beschrijving van de aspiraties van een niet-EU- lidstaat om nauwe politieke betrekkingen te ontwikkelen met de EU en deel te nemen aan EU-beleid, -programma's en -agentschappen</t>
        </is>
      </c>
      <c r="BX133" t="inlineStr">
        <is>
          <t/>
        </is>
      </c>
      <c r="BY133" t="inlineStr">
        <is>
          <t/>
        </is>
      </c>
      <c r="BZ133" t="inlineStr">
        <is>
          <t/>
        </is>
      </c>
      <c r="CA133" t="inlineStr">
        <is>
          <t/>
        </is>
      </c>
      <c r="CB133" s="2" t="inlineStr">
        <is>
          <t>aspirações europeias e a escolha europeia</t>
        </is>
      </c>
      <c r="CC133" s="2" t="inlineStr">
        <is>
          <t>3</t>
        </is>
      </c>
      <c r="CD133" s="2" t="inlineStr">
        <is>
          <t/>
        </is>
      </c>
      <c r="CE133" t="inlineStr">
        <is>
          <t>Expressão utilizada em &lt;a href="https://iate.europa.eu/entry/result/769072/pt" target="_blank"&gt;acordos de associação&lt;/a&gt; e documentos relativos à &lt;a href="https://iate.europa.eu/entry/result/2249682/pt" target="_blank"&gt;Parceria Oriental&lt;/a&gt; para descrever as aspirações de países terceiros de estabelecer relações políticas estreitas com a União Europeia e participar nas políticas, programas e agências da UE.</t>
        </is>
      </c>
      <c r="CF133" s="2" t="inlineStr">
        <is>
          <t>aspirații europene și alegere a căii europene</t>
        </is>
      </c>
      <c r="CG133" s="2" t="inlineStr">
        <is>
          <t>3</t>
        </is>
      </c>
      <c r="CH133" s="2" t="inlineStr">
        <is>
          <t/>
        </is>
      </c>
      <c r="CI133" t="inlineStr">
        <is>
          <t>expresie utilizată în &lt;a href="https://iate.europa.eu/entry/result/769072" target="_blank"&gt;acordurile de asociere&lt;/a&gt; și în documentele referitoare la &lt;a href="https://iate.europa.eu/entry/result/2249682" target="_blank"&gt;Parteneriatul estic&lt;/a&gt; pentru a descrie aspirațiile unei țări terțe de a dezvolta relații politice strânse cu UE și de a participa la politicile, programele și agențiile UE</t>
        </is>
      </c>
      <c r="CJ133" s="2" t="inlineStr">
        <is>
          <t>európske ambície a európska voľba</t>
        </is>
      </c>
      <c r="CK133" s="2" t="inlineStr">
        <is>
          <t>3</t>
        </is>
      </c>
      <c r="CL133" s="2" t="inlineStr">
        <is>
          <t/>
        </is>
      </c>
      <c r="CM133" t="inlineStr">
        <is>
          <t>slovné spojenie, ktoré sa používa v &lt;a href="https://iate.europa.eu/entry/result/769072/sk" target="_blank"&gt;dohodách o pridružení&lt;/a&gt; a v dokumentoch týkajúcich sa &lt;a href="https://iate.europa.eu/entry/result/2249682/sk" target="_blank"&gt;Východného partnerstva&lt;/a&gt; a ktoré vyjadruje ambíciu krajiny mimo EÚ rozvíjať úzke politické vzťahy a usilovať sa o účasť na politikách, programoch a činnosti agentúr EÚ</t>
        </is>
      </c>
      <c r="CN133" s="2" t="inlineStr">
        <is>
          <t>evropske težnje in evropska izbira</t>
        </is>
      </c>
      <c r="CO133" s="2" t="inlineStr">
        <is>
          <t>3</t>
        </is>
      </c>
      <c r="CP133" s="2" t="inlineStr">
        <is>
          <t/>
        </is>
      </c>
      <c r="CQ133" t="inlineStr">
        <is>
          <t/>
        </is>
      </c>
      <c r="CR133" s="2" t="inlineStr">
        <is>
          <t>strävan att närma sig EU och [landets] europeiska val</t>
        </is>
      </c>
      <c r="CS133" s="2" t="inlineStr">
        <is>
          <t>3</t>
        </is>
      </c>
      <c r="CT133" s="2" t="inlineStr">
        <is>
          <t/>
        </is>
      </c>
      <c r="CU133" t="inlineStr">
        <is>
          <t/>
        </is>
      </c>
    </row>
    <row r="134">
      <c r="A134" s="1" t="str">
        <f>HYPERLINK("https://iate.europa.eu/entry/result/3628089/all", "3628089")</f>
        <v>3628089</v>
      </c>
      <c r="B134" t="inlineStr">
        <is>
          <t>TRADE;INTERNATIONAL RELATIONS</t>
        </is>
      </c>
      <c r="C134" t="inlineStr">
        <is>
          <t>TRADE|trade policy|public contract;INTERNATIONAL RELATIONS|defence|defence policy|European defence policy</t>
        </is>
      </c>
      <c r="D134" t="inlineStr">
        <is>
          <t/>
        </is>
      </c>
      <c r="E134" t="inlineStr">
        <is>
          <t/>
        </is>
      </c>
      <c r="F134" t="inlineStr">
        <is>
          <t/>
        </is>
      </c>
      <c r="G134" t="inlineStr">
        <is>
          <t/>
        </is>
      </c>
      <c r="H134" t="inlineStr">
        <is>
          <t/>
        </is>
      </c>
      <c r="I134" t="inlineStr">
        <is>
          <t/>
        </is>
      </c>
      <c r="J134" t="inlineStr">
        <is>
          <t/>
        </is>
      </c>
      <c r="K134" t="inlineStr">
        <is>
          <t/>
        </is>
      </c>
      <c r="L134" t="inlineStr">
        <is>
          <t/>
        </is>
      </c>
      <c r="M134" t="inlineStr">
        <is>
          <t/>
        </is>
      </c>
      <c r="N134" t="inlineStr">
        <is>
          <t/>
        </is>
      </c>
      <c r="O134" t="inlineStr">
        <is>
          <t/>
        </is>
      </c>
      <c r="P134" t="inlineStr">
        <is>
          <t/>
        </is>
      </c>
      <c r="Q134" t="inlineStr">
        <is>
          <t/>
        </is>
      </c>
      <c r="R134" t="inlineStr">
        <is>
          <t/>
        </is>
      </c>
      <c r="S134" t="inlineStr">
        <is>
          <t/>
        </is>
      </c>
      <c r="T134" t="inlineStr">
        <is>
          <t/>
        </is>
      </c>
      <c r="U134" t="inlineStr">
        <is>
          <t/>
        </is>
      </c>
      <c r="V134" t="inlineStr">
        <is>
          <t/>
        </is>
      </c>
      <c r="W134" t="inlineStr">
        <is>
          <t/>
        </is>
      </c>
      <c r="X134" s="2" t="inlineStr">
        <is>
          <t>EU framework for Defence Joint Procurement</t>
        </is>
      </c>
      <c r="Y134" s="2" t="inlineStr">
        <is>
          <t>3</t>
        </is>
      </c>
      <c r="Z134" s="2" t="inlineStr">
        <is>
          <t/>
        </is>
      </c>
      <c r="AA134" t="inlineStr">
        <is>
          <t/>
        </is>
      </c>
      <c r="AB134" t="inlineStr">
        <is>
          <t/>
        </is>
      </c>
      <c r="AC134" t="inlineStr">
        <is>
          <t/>
        </is>
      </c>
      <c r="AD134" t="inlineStr">
        <is>
          <t/>
        </is>
      </c>
      <c r="AE134" t="inlineStr">
        <is>
          <t/>
        </is>
      </c>
      <c r="AF134" t="inlineStr">
        <is>
          <t/>
        </is>
      </c>
      <c r="AG134" t="inlineStr">
        <is>
          <t/>
        </is>
      </c>
      <c r="AH134" t="inlineStr">
        <is>
          <t/>
        </is>
      </c>
      <c r="AI134" t="inlineStr">
        <is>
          <t/>
        </is>
      </c>
      <c r="AJ134" t="inlineStr">
        <is>
          <t/>
        </is>
      </c>
      <c r="AK134" t="inlineStr">
        <is>
          <t/>
        </is>
      </c>
      <c r="AL134" t="inlineStr">
        <is>
          <t/>
        </is>
      </c>
      <c r="AM134" t="inlineStr">
        <is>
          <t/>
        </is>
      </c>
      <c r="AN134" t="inlineStr">
        <is>
          <t/>
        </is>
      </c>
      <c r="AO134" t="inlineStr">
        <is>
          <t/>
        </is>
      </c>
      <c r="AP134" t="inlineStr">
        <is>
          <t/>
        </is>
      </c>
      <c r="AQ134" t="inlineStr">
        <is>
          <t/>
        </is>
      </c>
      <c r="AR134" t="inlineStr">
        <is>
          <t/>
        </is>
      </c>
      <c r="AS134" t="inlineStr">
        <is>
          <t/>
        </is>
      </c>
      <c r="AT134" t="inlineStr">
        <is>
          <t/>
        </is>
      </c>
      <c r="AU134" t="inlineStr">
        <is>
          <t/>
        </is>
      </c>
      <c r="AV134" t="inlineStr">
        <is>
          <t/>
        </is>
      </c>
      <c r="AW134" t="inlineStr">
        <is>
          <t/>
        </is>
      </c>
      <c r="AX134" t="inlineStr">
        <is>
          <t/>
        </is>
      </c>
      <c r="AY134" t="inlineStr">
        <is>
          <t/>
        </is>
      </c>
      <c r="AZ134" t="inlineStr">
        <is>
          <t/>
        </is>
      </c>
      <c r="BA134" t="inlineStr">
        <is>
          <t/>
        </is>
      </c>
      <c r="BB134" t="inlineStr">
        <is>
          <t/>
        </is>
      </c>
      <c r="BC134" t="inlineStr">
        <is>
          <t/>
        </is>
      </c>
      <c r="BD134" t="inlineStr">
        <is>
          <t/>
        </is>
      </c>
      <c r="BE134" t="inlineStr">
        <is>
          <t/>
        </is>
      </c>
      <c r="BF134" t="inlineStr">
        <is>
          <t/>
        </is>
      </c>
      <c r="BG134" t="inlineStr">
        <is>
          <t/>
        </is>
      </c>
      <c r="BH134" t="inlineStr">
        <is>
          <t/>
        </is>
      </c>
      <c r="BI134" t="inlineStr">
        <is>
          <t/>
        </is>
      </c>
      <c r="BJ134" t="inlineStr">
        <is>
          <t/>
        </is>
      </c>
      <c r="BK134" t="inlineStr">
        <is>
          <t/>
        </is>
      </c>
      <c r="BL134" t="inlineStr">
        <is>
          <t/>
        </is>
      </c>
      <c r="BM134" t="inlineStr">
        <is>
          <t/>
        </is>
      </c>
      <c r="BN134" t="inlineStr">
        <is>
          <t/>
        </is>
      </c>
      <c r="BO134" t="inlineStr">
        <is>
          <t/>
        </is>
      </c>
      <c r="BP134" t="inlineStr">
        <is>
          <t/>
        </is>
      </c>
      <c r="BQ134" t="inlineStr">
        <is>
          <t/>
        </is>
      </c>
      <c r="BR134" t="inlineStr">
        <is>
          <t/>
        </is>
      </c>
      <c r="BS134" t="inlineStr">
        <is>
          <t/>
        </is>
      </c>
      <c r="BT134" t="inlineStr">
        <is>
          <t/>
        </is>
      </c>
      <c r="BU134" t="inlineStr">
        <is>
          <t/>
        </is>
      </c>
      <c r="BV134" t="inlineStr">
        <is>
          <t/>
        </is>
      </c>
      <c r="BW134" t="inlineStr">
        <is>
          <t/>
        </is>
      </c>
      <c r="BX134" s="2" t="inlineStr">
        <is>
          <t>unijne ramy wspólnych zamówień w dziedzinie obronności</t>
        </is>
      </c>
      <c r="BY134" s="2" t="inlineStr">
        <is>
          <t>3</t>
        </is>
      </c>
      <c r="BZ134" s="2" t="inlineStr">
        <is>
          <t/>
        </is>
      </c>
      <c r="CA134" t="inlineStr">
        <is>
          <t/>
        </is>
      </c>
      <c r="CB134" t="inlineStr">
        <is>
          <t/>
        </is>
      </c>
      <c r="CC134" t="inlineStr">
        <is>
          <t/>
        </is>
      </c>
      <c r="CD134" t="inlineStr">
        <is>
          <t/>
        </is>
      </c>
      <c r="CE134" t="inlineStr">
        <is>
          <t/>
        </is>
      </c>
      <c r="CF134" t="inlineStr">
        <is>
          <t/>
        </is>
      </c>
      <c r="CG134" t="inlineStr">
        <is>
          <t/>
        </is>
      </c>
      <c r="CH134" t="inlineStr">
        <is>
          <t/>
        </is>
      </c>
      <c r="CI134" t="inlineStr">
        <is>
          <t/>
        </is>
      </c>
      <c r="CJ134" t="inlineStr">
        <is>
          <t/>
        </is>
      </c>
      <c r="CK134" t="inlineStr">
        <is>
          <t/>
        </is>
      </c>
      <c r="CL134" t="inlineStr">
        <is>
          <t/>
        </is>
      </c>
      <c r="CM134" t="inlineStr">
        <is>
          <t/>
        </is>
      </c>
      <c r="CN134" t="inlineStr">
        <is>
          <t/>
        </is>
      </c>
      <c r="CO134" t="inlineStr">
        <is>
          <t/>
        </is>
      </c>
      <c r="CP134" t="inlineStr">
        <is>
          <t/>
        </is>
      </c>
      <c r="CQ134" t="inlineStr">
        <is>
          <t/>
        </is>
      </c>
      <c r="CR134" t="inlineStr">
        <is>
          <t/>
        </is>
      </c>
      <c r="CS134" t="inlineStr">
        <is>
          <t/>
        </is>
      </c>
      <c r="CT134" t="inlineStr">
        <is>
          <t/>
        </is>
      </c>
      <c r="CU134" t="inlineStr">
        <is>
          <t/>
        </is>
      </c>
    </row>
    <row r="135">
      <c r="A135" s="1" t="str">
        <f>HYPERLINK("https://iate.europa.eu/entry/result/1466914/all", "1466914")</f>
        <v>1466914</v>
      </c>
      <c r="B135" t="inlineStr">
        <is>
          <t>INTERNATIONAL RELATIONS</t>
        </is>
      </c>
      <c r="C135" t="inlineStr">
        <is>
          <t>INTERNATIONAL RELATIONS|defence</t>
        </is>
      </c>
      <c r="D135" s="2" t="inlineStr">
        <is>
          <t>ПВО|
противовъздушна отбрана</t>
        </is>
      </c>
      <c r="E135" s="2" t="inlineStr">
        <is>
          <t>3|
3</t>
        </is>
      </c>
      <c r="F135" s="2" t="inlineStr">
        <is>
          <t xml:space="preserve">|
</t>
        </is>
      </c>
      <c r="G135" t="inlineStr">
        <is>
          <t/>
        </is>
      </c>
      <c r="H135" s="2" t="inlineStr">
        <is>
          <t>PVO|
protivzdušná obrana</t>
        </is>
      </c>
      <c r="I135" s="2" t="inlineStr">
        <is>
          <t>3|
3</t>
        </is>
      </c>
      <c r="J135" s="2" t="inlineStr">
        <is>
          <t xml:space="preserve">|
</t>
        </is>
      </c>
      <c r="K135" t="inlineStr">
        <is>
          <t>všechna opatření určená ke znemožnění nebo snížení účinnosti činnosti nepřátelských vzdušných prostředků</t>
        </is>
      </c>
      <c r="L135" s="2" t="inlineStr">
        <is>
          <t>luftforsvar</t>
        </is>
      </c>
      <c r="M135" s="2" t="inlineStr">
        <is>
          <t>3</t>
        </is>
      </c>
      <c r="N135" s="2" t="inlineStr">
        <is>
          <t/>
        </is>
      </c>
      <c r="O135" t="inlineStr">
        <is>
          <t/>
        </is>
      </c>
      <c r="P135" s="2" t="inlineStr">
        <is>
          <t>Luftabwehr</t>
        </is>
      </c>
      <c r="Q135" s="2" t="inlineStr">
        <is>
          <t>3</t>
        </is>
      </c>
      <c r="R135" s="2" t="inlineStr">
        <is>
          <t/>
        </is>
      </c>
      <c r="S135" t="inlineStr">
        <is>
          <t/>
        </is>
      </c>
      <c r="T135" s="2" t="inlineStr">
        <is>
          <t>αεράμυνα</t>
        </is>
      </c>
      <c r="U135" s="2" t="inlineStr">
        <is>
          <t>3</t>
        </is>
      </c>
      <c r="V135" s="2" t="inlineStr">
        <is>
          <t/>
        </is>
      </c>
      <c r="W135" t="inlineStr">
        <is>
          <t>Μέτρα που αποβλέπουν στην εξουδετέρωση ή τη μείωση της αποτελεσματικότητας της εχθρικής αεροπορικής δράσης.</t>
        </is>
      </c>
      <c r="X135" s="2" t="inlineStr">
        <is>
          <t>air defence</t>
        </is>
      </c>
      <c r="Y135" s="2" t="inlineStr">
        <is>
          <t>3</t>
        </is>
      </c>
      <c r="Z135" s="2" t="inlineStr">
        <is>
          <t/>
        </is>
      </c>
      <c r="AA135" t="inlineStr">
        <is>
          <t>all measures designed to nullify or reduce the effectiveness of hostile air action</t>
        </is>
      </c>
      <c r="AB135" s="2" t="inlineStr">
        <is>
          <t>defensa antiaérea</t>
        </is>
      </c>
      <c r="AC135" s="2" t="inlineStr">
        <is>
          <t>3</t>
        </is>
      </c>
      <c r="AD135" s="2" t="inlineStr">
        <is>
          <t/>
        </is>
      </c>
      <c r="AE135" t="inlineStr">
        <is>
          <t/>
        </is>
      </c>
      <c r="AF135" t="inlineStr">
        <is>
          <t/>
        </is>
      </c>
      <c r="AG135" t="inlineStr">
        <is>
          <t/>
        </is>
      </c>
      <c r="AH135" t="inlineStr">
        <is>
          <t/>
        </is>
      </c>
      <c r="AI135" t="inlineStr">
        <is>
          <t/>
        </is>
      </c>
      <c r="AJ135" t="inlineStr">
        <is>
          <t/>
        </is>
      </c>
      <c r="AK135" t="inlineStr">
        <is>
          <t/>
        </is>
      </c>
      <c r="AL135" t="inlineStr">
        <is>
          <t/>
        </is>
      </c>
      <c r="AM135" t="inlineStr">
        <is>
          <t/>
        </is>
      </c>
      <c r="AN135" s="2" t="inlineStr">
        <is>
          <t>défense aérienne</t>
        </is>
      </c>
      <c r="AO135" s="2" t="inlineStr">
        <is>
          <t>3</t>
        </is>
      </c>
      <c r="AP135" s="2" t="inlineStr">
        <is>
          <t/>
        </is>
      </c>
      <c r="AQ135" t="inlineStr">
        <is>
          <t>ensemble des mesures conçues pour supprimer ou réduire l'efficacité d'une action aérienne hostile</t>
        </is>
      </c>
      <c r="AR135" t="inlineStr">
        <is>
          <t/>
        </is>
      </c>
      <c r="AS135" t="inlineStr">
        <is>
          <t/>
        </is>
      </c>
      <c r="AT135" t="inlineStr">
        <is>
          <t/>
        </is>
      </c>
      <c r="AU135" t="inlineStr">
        <is>
          <t/>
        </is>
      </c>
      <c r="AV135" t="inlineStr">
        <is>
          <t/>
        </is>
      </c>
      <c r="AW135" t="inlineStr">
        <is>
          <t/>
        </is>
      </c>
      <c r="AX135" t="inlineStr">
        <is>
          <t/>
        </is>
      </c>
      <c r="AY135" t="inlineStr">
        <is>
          <t/>
        </is>
      </c>
      <c r="AZ135" t="inlineStr">
        <is>
          <t/>
        </is>
      </c>
      <c r="BA135" t="inlineStr">
        <is>
          <t/>
        </is>
      </c>
      <c r="BB135" t="inlineStr">
        <is>
          <t/>
        </is>
      </c>
      <c r="BC135" t="inlineStr">
        <is>
          <t/>
        </is>
      </c>
      <c r="BD135" s="2" t="inlineStr">
        <is>
          <t>difesa contraerea</t>
        </is>
      </c>
      <c r="BE135" s="2" t="inlineStr">
        <is>
          <t>3</t>
        </is>
      </c>
      <c r="BF135" s="2" t="inlineStr">
        <is>
          <t/>
        </is>
      </c>
      <c r="BG135" t="inlineStr">
        <is>
          <t/>
        </is>
      </c>
      <c r="BH135" t="inlineStr">
        <is>
          <t/>
        </is>
      </c>
      <c r="BI135" t="inlineStr">
        <is>
          <t/>
        </is>
      </c>
      <c r="BJ135" t="inlineStr">
        <is>
          <t/>
        </is>
      </c>
      <c r="BK135" t="inlineStr">
        <is>
          <t/>
        </is>
      </c>
      <c r="BL135" s="2" t="inlineStr">
        <is>
          <t>pretgaisa aizsardzība</t>
        </is>
      </c>
      <c r="BM135" s="2" t="inlineStr">
        <is>
          <t>3</t>
        </is>
      </c>
      <c r="BN135" s="2" t="inlineStr">
        <is>
          <t/>
        </is>
      </c>
      <c r="BO135" t="inlineStr">
        <is>
          <t>Jebkādi pasākumi, lai novērstu vai mazinātu pretinieka gaisa spēku darbības efektivitāti un/vai atvairītu pretinieka uzbrukumu no gaisa vai kosmosa.</t>
        </is>
      </c>
      <c r="BP135" t="inlineStr">
        <is>
          <t/>
        </is>
      </c>
      <c r="BQ135" t="inlineStr">
        <is>
          <t/>
        </is>
      </c>
      <c r="BR135" t="inlineStr">
        <is>
          <t/>
        </is>
      </c>
      <c r="BS135" t="inlineStr">
        <is>
          <t/>
        </is>
      </c>
      <c r="BT135" s="2" t="inlineStr">
        <is>
          <t>luchtafweer</t>
        </is>
      </c>
      <c r="BU135" s="2" t="inlineStr">
        <is>
          <t>3</t>
        </is>
      </c>
      <c r="BV135" s="2" t="inlineStr">
        <is>
          <t/>
        </is>
      </c>
      <c r="BW135" t="inlineStr">
        <is>
          <t/>
        </is>
      </c>
      <c r="BX135" s="2" t="inlineStr">
        <is>
          <t>obrona powietrzna|
obrona przeciwlotnicza</t>
        </is>
      </c>
      <c r="BY135" s="2" t="inlineStr">
        <is>
          <t>3|
3</t>
        </is>
      </c>
      <c r="BZ135" s="2" t="inlineStr">
        <is>
          <t xml:space="preserve">preferred|
</t>
        </is>
      </c>
      <c r="CA135" t="inlineStr">
        <is>
          <t>Wszelkie środki przeznaczone do likwidacji lub zmniejszenia efektywności wrogich działań powietrznych</t>
        </is>
      </c>
      <c r="CB135" s="2" t="inlineStr">
        <is>
          <t>defesa antiaérea</t>
        </is>
      </c>
      <c r="CC135" s="2" t="inlineStr">
        <is>
          <t>3</t>
        </is>
      </c>
      <c r="CD135" s="2" t="inlineStr">
        <is>
          <t/>
        </is>
      </c>
      <c r="CE135" t="inlineStr">
        <is>
          <t/>
        </is>
      </c>
      <c r="CF135" t="inlineStr">
        <is>
          <t/>
        </is>
      </c>
      <c r="CG135" t="inlineStr">
        <is>
          <t/>
        </is>
      </c>
      <c r="CH135" t="inlineStr">
        <is>
          <t/>
        </is>
      </c>
      <c r="CI135" t="inlineStr">
        <is>
          <t/>
        </is>
      </c>
      <c r="CJ135" s="2" t="inlineStr">
        <is>
          <t>protivzdušná obrana|
PVO</t>
        </is>
      </c>
      <c r="CK135" s="2" t="inlineStr">
        <is>
          <t>3|
3</t>
        </is>
      </c>
      <c r="CL135" s="2" t="inlineStr">
        <is>
          <t xml:space="preserve">|
</t>
        </is>
      </c>
      <c r="CM135" t="inlineStr">
        <is>
          <t>súhrn opatrení na zabezpečenie spoľahlivej obrany zoskupení ozbrojených síl a dôležitých regiónov pred pôsobením prostriedkov leteckého napadnutia, prieskumu, prepráv a výsadkov protivníka</t>
        </is>
      </c>
      <c r="CN135" t="inlineStr">
        <is>
          <t/>
        </is>
      </c>
      <c r="CO135" t="inlineStr">
        <is>
          <t/>
        </is>
      </c>
      <c r="CP135" t="inlineStr">
        <is>
          <t/>
        </is>
      </c>
      <c r="CQ135" t="inlineStr">
        <is>
          <t/>
        </is>
      </c>
      <c r="CR135" s="2" t="inlineStr">
        <is>
          <t>luftförsvar</t>
        </is>
      </c>
      <c r="CS135" s="2" t="inlineStr">
        <is>
          <t>3</t>
        </is>
      </c>
      <c r="CT135" s="2" t="inlineStr">
        <is>
          <t/>
        </is>
      </c>
      <c r="CU135" t="inlineStr">
        <is>
          <t/>
        </is>
      </c>
    </row>
    <row r="136">
      <c r="A136" s="1" t="str">
        <f>HYPERLINK("https://iate.europa.eu/entry/result/3564231/all", "3564231")</f>
        <v>3564231</v>
      </c>
      <c r="B136" t="inlineStr">
        <is>
          <t>INTERNATIONAL RELATIONS</t>
        </is>
      </c>
      <c r="C136" t="inlineStr">
        <is>
          <t>INTERNATIONAL RELATIONS</t>
        </is>
      </c>
      <c r="D136" s="2" t="inlineStr">
        <is>
          <t>Нормандска четворка|
Нормандски формат</t>
        </is>
      </c>
      <c r="E136" s="2" t="inlineStr">
        <is>
          <t>3|
3</t>
        </is>
      </c>
      <c r="F136" s="2" t="inlineStr">
        <is>
          <t xml:space="preserve">|
</t>
        </is>
      </c>
      <c r="G136" t="inlineStr">
        <is>
          <t>формат, в който се водят преговорите за разрешаване на кризата в Източна Украйна и в който влизат представители на Украйна, Русия, Германия и Франция</t>
        </is>
      </c>
      <c r="H136" s="2" t="inlineStr">
        <is>
          <t>normandská čtyřka|
normandský formát</t>
        </is>
      </c>
      <c r="I136" s="2" t="inlineStr">
        <is>
          <t>3|
3</t>
        </is>
      </c>
      <c r="J136" s="2" t="inlineStr">
        <is>
          <t xml:space="preserve">|
</t>
        </is>
      </c>
      <c r="K136" t="inlineStr">
        <is>
          <t>formát jednání o krizi na Ukrajině zahrnující zástupce Německa, Francie, Ruska a Ukrajiny</t>
        </is>
      </c>
      <c r="L136" s="2" t="inlineStr">
        <is>
          <t>Normandietformatet|
Normandietkvartetten</t>
        </is>
      </c>
      <c r="M136" s="2" t="inlineStr">
        <is>
          <t>2|
3</t>
        </is>
      </c>
      <c r="N136" s="2" t="inlineStr">
        <is>
          <t xml:space="preserve">|
</t>
        </is>
      </c>
      <c r="O136" t="inlineStr">
        <is>
          <t>betegnelse for forhandlingerne mellem lederne af Rusland, Frankrig, Tyskland og Ukraine i forbindelse med krisen i Ukraine</t>
        </is>
      </c>
      <c r="P136" s="2" t="inlineStr">
        <is>
          <t>Normandie-Format</t>
        </is>
      </c>
      <c r="Q136" s="2" t="inlineStr">
        <is>
          <t>3</t>
        </is>
      </c>
      <c r="R136" s="2" t="inlineStr">
        <is>
          <t/>
        </is>
      </c>
      <c r="S136" t="inlineStr">
        <is>
          <t>semi-offizielle Vierer-Gesprächsrunde auf Regierungs- und Außenministerebene zwischen Russland, Deutschland, Frankreich und der Ukraine zu Fragen des Ukraine-Konflikts; Vertreter der pro-russischen Separatisten sind offiziell nicht eingebunden</t>
        </is>
      </c>
      <c r="T136" s="2" t="inlineStr">
        <is>
          <t>Κουαρτέτο της Νορμανδίας|
σχήμα της Νορμανδίας|
Τετράδα της Νορμανδίας</t>
        </is>
      </c>
      <c r="U136" s="2" t="inlineStr">
        <is>
          <t>3|
3|
3</t>
        </is>
      </c>
      <c r="V136" s="2" t="inlineStr">
        <is>
          <t xml:space="preserve">|
|
</t>
        </is>
      </c>
      <c r="W136" t="inlineStr">
        <is>
          <t/>
        </is>
      </c>
      <c r="X136" s="2" t="inlineStr">
        <is>
          <t>Normandy Four|
Normandy 4|
Normandy format|
Normandy Quartet</t>
        </is>
      </c>
      <c r="Y136" s="2" t="inlineStr">
        <is>
          <t>3|
2|
3|
2</t>
        </is>
      </c>
      <c r="Z136" s="2" t="inlineStr">
        <is>
          <t xml:space="preserve">|
|
|
</t>
        </is>
      </c>
      <c r="AA136" t="inlineStr">
        <is>
          <t>format of negotiations on the situation in Ukraine, involving representatives of Germany, France, Russia and Ukraine</t>
        </is>
      </c>
      <c r="AB136" s="2" t="inlineStr">
        <is>
          <t>Cuarteto de Normandía|
formato de Normandía</t>
        </is>
      </c>
      <c r="AC136" s="2" t="inlineStr">
        <is>
          <t>3|
3</t>
        </is>
      </c>
      <c r="AD136" s="2" t="inlineStr">
        <is>
          <t xml:space="preserve">|
</t>
        </is>
      </c>
      <c r="AE136" t="inlineStr">
        <is>
          <t>Formato de negociación del &lt;a href="https://iate.europa.eu/entry/result/3571555/es" target="_blank"&gt;proceso de Normandía&lt;/a&gt; (destinado a resolver la situación en Ucrania) en el que participan representantes de alto nivel de Alemania, Francia, Rusia y Ucrania.</t>
        </is>
      </c>
      <c r="AF136" s="2" t="inlineStr">
        <is>
          <t>Normandia formaat|
Normandia nelik</t>
        </is>
      </c>
      <c r="AG136" s="2" t="inlineStr">
        <is>
          <t>3|
3</t>
        </is>
      </c>
      <c r="AH136" s="2" t="inlineStr">
        <is>
          <t xml:space="preserve">|
</t>
        </is>
      </c>
      <c r="AI136" t="inlineStr">
        <is>
          <t>Ukraina kriisi käsitlevate läbirääkimiste formaat, milles osalevad Saksamaa, Prantsusmaa, Venemaa ja Ukraina esindajad</t>
        </is>
      </c>
      <c r="AJ136" s="2" t="inlineStr">
        <is>
          <t>Normandia-ryhmä</t>
        </is>
      </c>
      <c r="AK136" s="2" t="inlineStr">
        <is>
          <t>3</t>
        </is>
      </c>
      <c r="AL136" s="2" t="inlineStr">
        <is>
          <t/>
        </is>
      </c>
      <c r="AM136" t="inlineStr">
        <is>
          <t>Ukrainan kriisiä käsittelevä neuvottelukokoonpano, jossa ovat mukana Saksan, Ranskan, Venäjän ja Ukrainan neuvottelijat</t>
        </is>
      </c>
      <c r="AN136" s="2" t="inlineStr">
        <is>
          <t>format Normandie</t>
        </is>
      </c>
      <c r="AO136" s="2" t="inlineStr">
        <is>
          <t>3</t>
        </is>
      </c>
      <c r="AP136" s="2" t="inlineStr">
        <is>
          <t/>
        </is>
      </c>
      <c r="AQ136" t="inlineStr">
        <is>
          <t>nom désignant les réunions entre les quatre chefs d'États russe, allemand, français et ukrainien, qui ont pour objectif de résoudre la crise ukrainienne</t>
        </is>
      </c>
      <c r="AR136" s="2" t="inlineStr">
        <is>
          <t>formáid na Normainne</t>
        </is>
      </c>
      <c r="AS136" s="2" t="inlineStr">
        <is>
          <t>3</t>
        </is>
      </c>
      <c r="AT136" s="2" t="inlineStr">
        <is>
          <t/>
        </is>
      </c>
      <c r="AU136" t="inlineStr">
        <is>
          <t/>
        </is>
      </c>
      <c r="AV136" s="2" t="inlineStr">
        <is>
          <t>normandijski format</t>
        </is>
      </c>
      <c r="AW136" s="2" t="inlineStr">
        <is>
          <t>3</t>
        </is>
      </c>
      <c r="AX136" s="2" t="inlineStr">
        <is>
          <t/>
        </is>
      </c>
      <c r="AY136" t="inlineStr">
        <is>
          <t>pregovarački format za okončanje krize u Ukrajini koji okuplja predstavnike Ukrajine, Rusije, Njemačke i Francuske</t>
        </is>
      </c>
      <c r="AZ136" s="2" t="inlineStr">
        <is>
          <t>normandiai formátum|
normandiai négyek</t>
        </is>
      </c>
      <c r="BA136" s="2" t="inlineStr">
        <is>
          <t>3|
3</t>
        </is>
      </c>
      <c r="BB136" s="2" t="inlineStr">
        <is>
          <t xml:space="preserve">|
</t>
        </is>
      </c>
      <c r="BC136" t="inlineStr">
        <is>
          <t>az ukrajnai válság kapcsán folytatott magas szintű tárgyalások egyik formációja, melyben Franciaország, Németország, Oroszország és Ukrajna vesz részt</t>
        </is>
      </c>
      <c r="BD136" s="2" t="inlineStr">
        <is>
          <t>formato Normandia</t>
        </is>
      </c>
      <c r="BE136" s="2" t="inlineStr">
        <is>
          <t>3</t>
        </is>
      </c>
      <c r="BF136" s="2" t="inlineStr">
        <is>
          <t/>
        </is>
      </c>
      <c r="BG136" t="inlineStr">
        <is>
          <t>formato dei negoziati sulla crisi in Ucraina che comprende i ministri degli esteri di Francia, Germania, Russia e Ucraina</t>
        </is>
      </c>
      <c r="BH136" s="2" t="inlineStr">
        <is>
          <t>Normandijos ketvertas|
Normandijos formatas</t>
        </is>
      </c>
      <c r="BI136" s="2" t="inlineStr">
        <is>
          <t>3|
3</t>
        </is>
      </c>
      <c r="BJ136" s="2" t="inlineStr">
        <is>
          <t xml:space="preserve">|
</t>
        </is>
      </c>
      <c r="BK136" t="inlineStr">
        <is>
          <t>derybos, kuriomis siekiama spręsti krizę Ukrainoje ir kuriose dalyvauja Vokietijos, Prancūzijos, Rusijos ir Ukrainos atstovai</t>
        </is>
      </c>
      <c r="BL136" s="2" t="inlineStr">
        <is>
          <t>Normandijas formāts|
Normandijas četrinieks</t>
        </is>
      </c>
      <c r="BM136" s="2" t="inlineStr">
        <is>
          <t>3|
2</t>
        </is>
      </c>
      <c r="BN136" s="2" t="inlineStr">
        <is>
          <t xml:space="preserve">|
</t>
        </is>
      </c>
      <c r="BO136" t="inlineStr">
        <is>
          <t>formāts sarunām par krīzi Ukrainā, kurās iesaistīti Vācijas, Francijas, Krievijas un Ukrainas pārstāvji</t>
        </is>
      </c>
      <c r="BP136" s="2" t="inlineStr">
        <is>
          <t>format tan-Normandija</t>
        </is>
      </c>
      <c r="BQ136" s="2" t="inlineStr">
        <is>
          <t>3</t>
        </is>
      </c>
      <c r="BR136" s="2" t="inlineStr">
        <is>
          <t/>
        </is>
      </c>
      <c r="BS136" t="inlineStr">
        <is>
          <t>il-laqgħat li saru bejn l-erba' kapijiet ta' stat: tar-Russja, tal-Ġermanja, ta' Franza u tal-Ukrajna, bl-għan li jsibu soluzzjoni għall-kriżi tal-Ukrajna</t>
        </is>
      </c>
      <c r="BT136" s="2" t="inlineStr">
        <is>
          <t>Normandiëkwartet</t>
        </is>
      </c>
      <c r="BU136" s="2" t="inlineStr">
        <is>
          <t>3</t>
        </is>
      </c>
      <c r="BV136" s="2" t="inlineStr">
        <is>
          <t/>
        </is>
      </c>
      <c r="BW136" t="inlineStr">
        <is>
          <t>verwijzing naar de vier partners (Rusland, Duitsland, Frankrijk en Oekraïne) die sinds 2014 een semi-officiële gespreksronde voeren op regeringsniveau en op het niveau van ministers van Buitenlandse Zaken met het oog op een oplossing voor het Oekraïneconflict</t>
        </is>
      </c>
      <c r="BX136" s="2" t="inlineStr">
        <is>
          <t>format normandzki|
czwórka normandzka</t>
        </is>
      </c>
      <c r="BY136" s="2" t="inlineStr">
        <is>
          <t>2|
3</t>
        </is>
      </c>
      <c r="BZ136" s="2" t="inlineStr">
        <is>
          <t>|
preferred</t>
        </is>
      </c>
      <c r="CA136" t="inlineStr">
        <is>
          <t>format negocjacji w sprawie kryzysu na Ukrainie, w których biorą udział przedstawiciele Niemiec, Francji, Rosji i Ukrainy</t>
        </is>
      </c>
      <c r="CB136" s="2" t="inlineStr">
        <is>
          <t>Quarteto da Normandia|
formato Normandia</t>
        </is>
      </c>
      <c r="CC136" s="2" t="inlineStr">
        <is>
          <t>3|
3</t>
        </is>
      </c>
      <c r="CD136" s="2" t="inlineStr">
        <is>
          <t xml:space="preserve">|
</t>
        </is>
      </c>
      <c r="CE136" t="inlineStr">
        <is>
          <t>Formato de negociações sobre a crise da Ucrânia em que participam representantes da Alemanha, da França, da Rússia e da Ucrânia.</t>
        </is>
      </c>
      <c r="CF136" s="2" t="inlineStr">
        <is>
          <t>grupul celor patru în format Normandia|
formatul Normandia|
cvartetul Normandia</t>
        </is>
      </c>
      <c r="CG136" s="2" t="inlineStr">
        <is>
          <t>2|
3|
3</t>
        </is>
      </c>
      <c r="CH136" s="2" t="inlineStr">
        <is>
          <t xml:space="preserve">|
preferred|
</t>
        </is>
      </c>
      <c r="CI136" t="inlineStr">
        <is>
          <t>grup diplomatic de reprezentanți la nivel înalt ai Germaniei, Rusiei, Ucrainei și Franței, care se reunește în încercarea de a soluționa criza din Ucraina</t>
        </is>
      </c>
      <c r="CJ136" s="2" t="inlineStr">
        <is>
          <t>normandský formát|
normandská štvorka</t>
        </is>
      </c>
      <c r="CK136" s="2" t="inlineStr">
        <is>
          <t>3|
3</t>
        </is>
      </c>
      <c r="CL136" s="2" t="inlineStr">
        <is>
          <t xml:space="preserve">|
</t>
        </is>
      </c>
      <c r="CM136" t="inlineStr">
        <is>
          <t>formát rokovaní o kríze na Ukrajine, ktorý zahŕňa predstaviteľov Francúzska, Nemecka, Ruska a Ukrajiny</t>
        </is>
      </c>
      <c r="CN136" s="2" t="inlineStr">
        <is>
          <t>normandijska četverica</t>
        </is>
      </c>
      <c r="CO136" s="2" t="inlineStr">
        <is>
          <t>3</t>
        </is>
      </c>
      <c r="CP136" s="2" t="inlineStr">
        <is>
          <t/>
        </is>
      </c>
      <c r="CQ136" t="inlineStr">
        <is>
          <t>poluradni pogovori, v katere so vključeni voditelji Nemčije, Francije, Rusije in Ukrajine, namenjeni pa so reševanju konflikta v vzhodni Ukrajini</t>
        </is>
      </c>
      <c r="CR136" s="2" t="inlineStr">
        <is>
          <t>Normandiekvartetten|
Normandieformatet</t>
        </is>
      </c>
      <c r="CS136" s="2" t="inlineStr">
        <is>
          <t>3|
3</t>
        </is>
      </c>
      <c r="CT136" s="2" t="inlineStr">
        <is>
          <t xml:space="preserve">|
</t>
        </is>
      </c>
      <c r="CU136" t="inlineStr">
        <is>
          <t/>
        </is>
      </c>
    </row>
    <row r="137">
      <c r="A137" s="1" t="str">
        <f>HYPERLINK("https://iate.europa.eu/entry/result/3543216/all", "3543216")</f>
        <v>3543216</v>
      </c>
      <c r="B137" t="inlineStr">
        <is>
          <t>LAW</t>
        </is>
      </c>
      <c r="C137" t="inlineStr">
        <is>
          <t>LAW|international law</t>
        </is>
      </c>
      <c r="D137" s="2" t="inlineStr">
        <is>
          <t>гражданско лице</t>
        </is>
      </c>
      <c r="E137" s="2" t="inlineStr">
        <is>
          <t>3</t>
        </is>
      </c>
      <c r="F137" s="2" t="inlineStr">
        <is>
          <t/>
        </is>
      </c>
      <c r="G137" t="inlineStr">
        <is>
          <t>лице, което придружава въоръжените сили, без да се числи в личния им състав, или невоенно лице, жител на град или държава, засегната от военен конфликт</t>
        </is>
      </c>
      <c r="H137" s="2" t="inlineStr">
        <is>
          <t>civilní osoba|
civilista</t>
        </is>
      </c>
      <c r="I137" s="2" t="inlineStr">
        <is>
          <t>2|
2</t>
        </is>
      </c>
      <c r="J137" s="2" t="inlineStr">
        <is>
          <t xml:space="preserve">|
</t>
        </is>
      </c>
      <c r="K137" t="inlineStr">
        <is>
          <t>osoba, která nepatří do žádné z kategorií osob, kterou lze definovat jako ozbrojené síly podle čl. 4 A), 1), 2), 3), 6) Třetí úmluvy a v článku 43 Protokolu I. V případě pochybnosti, zda osoba je civilní osobou, bude taková osoba považována za osobu civilní</t>
        </is>
      </c>
      <c r="L137" s="2" t="inlineStr">
        <is>
          <t>civil</t>
        </is>
      </c>
      <c r="M137" s="2" t="inlineStr">
        <is>
          <t>3</t>
        </is>
      </c>
      <c r="N137" s="2" t="inlineStr">
        <is>
          <t/>
        </is>
      </c>
      <c r="O137" t="inlineStr">
        <is>
          <t>person, der ikke tilhører de væbnede styrker</t>
        </is>
      </c>
      <c r="P137" s="2" t="inlineStr">
        <is>
          <t>Zivilperson|
Zivilist</t>
        </is>
      </c>
      <c r="Q137" s="2" t="inlineStr">
        <is>
          <t>3|
3</t>
        </is>
      </c>
      <c r="R137" s="2" t="inlineStr">
        <is>
          <t xml:space="preserve">|
</t>
        </is>
      </c>
      <c r="S137" t="inlineStr">
        <is>
          <t>Person, die nicht den Streitkräften angehört; Bürger im Gegensatz zum Soldaten</t>
        </is>
      </c>
      <c r="T137" s="2" t="inlineStr">
        <is>
          <t>άμαχος|
μη στρατιωτικός</t>
        </is>
      </c>
      <c r="U137" s="2" t="inlineStr">
        <is>
          <t>3|
3</t>
        </is>
      </c>
      <c r="V137" s="2" t="inlineStr">
        <is>
          <t xml:space="preserve">|
</t>
        </is>
      </c>
      <c r="W137" t="inlineStr">
        <is>
          <t>το άτομο που δεν συμμετέχει ενεργά σε εχθροπραξίες ή έχει σταματήσει να λαμβάνει μέρος σε αυτές, συμπεριλαμβανομένων των μελών των ενόπλων δυνάμεων που έχουν παραδώσει τον οπλισμό τους και των ατόμων που έχουν τεθεί εκτός μάχης εξαιτίας ασθένειας, τραυματισμού, αιχμαλωσίας ή άλλου λόγου</t>
        </is>
      </c>
      <c r="X137" s="2" t="inlineStr">
        <is>
          <t>civilian</t>
        </is>
      </c>
      <c r="Y137" s="2" t="inlineStr">
        <is>
          <t>3</t>
        </is>
      </c>
      <c r="Z137" s="2" t="inlineStr">
        <is>
          <t/>
        </is>
      </c>
      <c r="AA137" t="inlineStr">
        <is>
          <t>in the context of armed conflict, person who is not a member of the armed forces</t>
        </is>
      </c>
      <c r="AB137" s="2" t="inlineStr">
        <is>
          <t>civil|
persona civil</t>
        </is>
      </c>
      <c r="AC137" s="2" t="inlineStr">
        <is>
          <t>3|
3</t>
        </is>
      </c>
      <c r="AD137" s="2" t="inlineStr">
        <is>
          <t xml:space="preserve">|
</t>
        </is>
      </c>
      <c r="AE137" t="inlineStr">
        <is>
          <t>Quien no es miembro de las fuerzas armadas.</t>
        </is>
      </c>
      <c r="AF137" s="2" t="inlineStr">
        <is>
          <t>tsiviilisik</t>
        </is>
      </c>
      <c r="AG137" s="2" t="inlineStr">
        <is>
          <t>3</t>
        </is>
      </c>
      <c r="AH137" s="2" t="inlineStr">
        <is>
          <t/>
        </is>
      </c>
      <c r="AI137" t="inlineStr">
        <is>
          <t>eraisik, mittesõjaväelane</t>
        </is>
      </c>
      <c r="AJ137" s="2" t="inlineStr">
        <is>
          <t>siviilihenkilö|
siviili</t>
        </is>
      </c>
      <c r="AK137" s="2" t="inlineStr">
        <is>
          <t>3|
3</t>
        </is>
      </c>
      <c r="AL137" s="2" t="inlineStr">
        <is>
          <t xml:space="preserve">|
</t>
        </is>
      </c>
      <c r="AM137" t="inlineStr">
        <is>
          <t>henkilö, joka ei palvele selkkauksen osapuolen aseellisissa voimissa ja joka ei ole taistelija</t>
        </is>
      </c>
      <c r="AN137" s="2" t="inlineStr">
        <is>
          <t>civil</t>
        </is>
      </c>
      <c r="AO137" s="2" t="inlineStr">
        <is>
          <t>4</t>
        </is>
      </c>
      <c r="AP137" s="2" t="inlineStr">
        <is>
          <t/>
        </is>
      </c>
      <c r="AQ137" t="inlineStr">
        <is>
          <t>personne qui n'est pas membre des forces armées et ne participe pas aux hostilités, et qui, de ce fait, jouit d'une protection particulière en vertu du droit international humanitaire</t>
        </is>
      </c>
      <c r="AR137" s="2" t="inlineStr">
        <is>
          <t>sibhialtach</t>
        </is>
      </c>
      <c r="AS137" s="2" t="inlineStr">
        <is>
          <t>3</t>
        </is>
      </c>
      <c r="AT137" s="2" t="inlineStr">
        <is>
          <t/>
        </is>
      </c>
      <c r="AU137" t="inlineStr">
        <is>
          <t/>
        </is>
      </c>
      <c r="AV137" s="2" t="inlineStr">
        <is>
          <t>civil</t>
        </is>
      </c>
      <c r="AW137" s="2" t="inlineStr">
        <is>
          <t>3</t>
        </is>
      </c>
      <c r="AX137" s="2" t="inlineStr">
        <is>
          <t/>
        </is>
      </c>
      <c r="AY137" t="inlineStr">
        <is>
          <t/>
        </is>
      </c>
      <c r="AZ137" s="2" t="inlineStr">
        <is>
          <t>polgári személy</t>
        </is>
      </c>
      <c r="BA137" s="2" t="inlineStr">
        <is>
          <t>2</t>
        </is>
      </c>
      <c r="BB137" s="2" t="inlineStr">
        <is>
          <t/>
        </is>
      </c>
      <c r="BC137" t="inlineStr">
        <is>
          <t>aki nem tartozik a fegyveres erőkhöz</t>
        </is>
      </c>
      <c r="BD137" s="2" t="inlineStr">
        <is>
          <t>civile</t>
        </is>
      </c>
      <c r="BE137" s="2" t="inlineStr">
        <is>
          <t>4</t>
        </is>
      </c>
      <c r="BF137" s="2" t="inlineStr">
        <is>
          <t/>
        </is>
      </c>
      <c r="BG137" t="inlineStr">
        <is>
          <t>privato cittadino, borghese (contrapposto a &lt;i&gt;militare&lt;/i&gt;)</t>
        </is>
      </c>
      <c r="BH137" s="2" t="inlineStr">
        <is>
          <t>civilis|
civilis gyventojas</t>
        </is>
      </c>
      <c r="BI137" s="2" t="inlineStr">
        <is>
          <t>3|
3</t>
        </is>
      </c>
      <c r="BJ137" s="2" t="inlineStr">
        <is>
          <t xml:space="preserve">|
</t>
        </is>
      </c>
      <c r="BK137" t="inlineStr">
        <is>
          <t>bet kuris asmuo, nepriklausantis ginkluotosioms pajėgoms ir kitoms asmenų, kurie turi teisę dalyvauti karo veiksmuose, kategorijoms ir negalintis turėti karo belaisvio statuso</t>
        </is>
      </c>
      <c r="BL137" s="2" t="inlineStr">
        <is>
          <t>civilpersona</t>
        </is>
      </c>
      <c r="BM137" s="2" t="inlineStr">
        <is>
          <t>3</t>
        </is>
      </c>
      <c r="BN137" s="2" t="inlineStr">
        <is>
          <t/>
        </is>
      </c>
      <c r="BO137" t="inlineStr">
        <is>
          <t/>
        </is>
      </c>
      <c r="BP137" s="2" t="inlineStr">
        <is>
          <t>ċivili</t>
        </is>
      </c>
      <c r="BQ137" s="2" t="inlineStr">
        <is>
          <t>3</t>
        </is>
      </c>
      <c r="BR137" s="2" t="inlineStr">
        <is>
          <t/>
        </is>
      </c>
      <c r="BS137" t="inlineStr">
        <is>
          <t>persuna li mhijiex membru tal-forzi armati u għalhekk hija mogħtija protezzjoni differenti skont id-dritt umanitarju internazzjonali</t>
        </is>
      </c>
      <c r="BT137" s="2" t="inlineStr">
        <is>
          <t>niet-strijder|
burger|
non-combattant</t>
        </is>
      </c>
      <c r="BU137" s="2" t="inlineStr">
        <is>
          <t>3|
3|
3</t>
        </is>
      </c>
      <c r="BV137" s="2" t="inlineStr">
        <is>
          <t xml:space="preserve">|
|
</t>
        </is>
      </c>
      <c r="BW137" t="inlineStr">
        <is>
          <t>een inwoner van een land of staat die geen militaire functie bekleedt en bepaalde wettelijke rechten en plichten heeft ten opzichte van het land waar hij verblijft en volgens het internationaal humanitair recht een andere bescherming geniet dan combattanten</t>
        </is>
      </c>
      <c r="BX137" s="2" t="inlineStr">
        <is>
          <t>osoba cywilna</t>
        </is>
      </c>
      <c r="BY137" s="2" t="inlineStr">
        <is>
          <t>2</t>
        </is>
      </c>
      <c r="BZ137" s="2" t="inlineStr">
        <is>
          <t/>
        </is>
      </c>
      <c r="CA137" t="inlineStr">
        <is>
          <t>osoba niebędąca członkiem sił zbrojnych strony konfliktu, członkiem jej oddziałów ochotniczych czy członkiem levée en masse (tj. ludności, która spontanicznie chwyciła za broń, by odeprzeć atak najeźdźcy, a nie miała czasu, by się zorganizować, lecz otwarcie nosi broń i przestrzega praw i zwyczajów wojennych)</t>
        </is>
      </c>
      <c r="CB137" s="2" t="inlineStr">
        <is>
          <t>civil</t>
        </is>
      </c>
      <c r="CC137" s="2" t="inlineStr">
        <is>
          <t>3</t>
        </is>
      </c>
      <c r="CD137" s="2" t="inlineStr">
        <is>
          <t/>
        </is>
      </c>
      <c r="CE137" t="inlineStr">
        <is>
          <t>pessoa não combatente e que, por essa razão, beneficia de proteção contra os perigos resultantes de operações militares</t>
        </is>
      </c>
      <c r="CF137" s="2" t="inlineStr">
        <is>
          <t>civil</t>
        </is>
      </c>
      <c r="CG137" s="2" t="inlineStr">
        <is>
          <t>1</t>
        </is>
      </c>
      <c r="CH137" s="2" t="inlineStr">
        <is>
          <t/>
        </is>
      </c>
      <c r="CI137" t="inlineStr">
        <is>
          <t>care privește pe cetățenii unui stat (cu excepția militarilor și a reprezentanților bisericii) sau care aparține, este specific acestor cetățeni; care se referă la raporturile juridice ale cetățenilor între ei (cu excepția militarilor și a reprezentanților bisericii), precum și la raporturile economice ale acestora cu organele și organizațiile statului</t>
        </is>
      </c>
      <c r="CJ137" s="2" t="inlineStr">
        <is>
          <t>civilná osoba|
civilista</t>
        </is>
      </c>
      <c r="CK137" s="2" t="inlineStr">
        <is>
          <t>2|
2</t>
        </is>
      </c>
      <c r="CL137" s="2" t="inlineStr">
        <is>
          <t xml:space="preserve">|
</t>
        </is>
      </c>
      <c r="CM137" t="inlineStr">
        <is>
          <t>v kontexte ozbrojeného konfliktu osoba, ktorá nie je členom ozbrojených síl; neuniformovaný človek; nevojak</t>
        </is>
      </c>
      <c r="CN137" s="2" t="inlineStr">
        <is>
          <t>civilist</t>
        </is>
      </c>
      <c r="CO137" s="2" t="inlineStr">
        <is>
          <t>3</t>
        </is>
      </c>
      <c r="CP137" s="2" t="inlineStr">
        <is>
          <t/>
        </is>
      </c>
      <c r="CQ137" t="inlineStr">
        <is>
          <t>oseba, ki neposredno ne sodeluje v sovražnostih</t>
        </is>
      </c>
      <c r="CR137" s="2" t="inlineStr">
        <is>
          <t>civilist</t>
        </is>
      </c>
      <c r="CS137" s="2" t="inlineStr">
        <is>
          <t>3</t>
        </is>
      </c>
      <c r="CT137" s="2" t="inlineStr">
        <is>
          <t/>
        </is>
      </c>
      <c r="CU137" t="inlineStr">
        <is>
          <t>en person med civila, det vill säga icke militära uppgifter</t>
        </is>
      </c>
    </row>
    <row r="138">
      <c r="A138" s="1" t="str">
        <f>HYPERLINK("https://iate.europa.eu/entry/result/3595814/all", "3595814")</f>
        <v>3595814</v>
      </c>
      <c r="B138" t="inlineStr">
        <is>
          <t>INTERNATIONAL RELATIONS</t>
        </is>
      </c>
      <c r="C138" t="inlineStr">
        <is>
          <t>INTERNATIONAL RELATIONS|international balance|international security|disarmament|weapons' destruction;INTERNATIONAL RELATIONS|defence|military equipment|conventional weapon|anti-personnel weapon</t>
        </is>
      </c>
      <c r="D138" t="inlineStr">
        <is>
          <t/>
        </is>
      </c>
      <c r="E138" t="inlineStr">
        <is>
          <t/>
        </is>
      </c>
      <c r="F138" t="inlineStr">
        <is>
          <t/>
        </is>
      </c>
      <c r="G138" t="inlineStr">
        <is>
          <t/>
        </is>
      </c>
      <c r="H138" t="inlineStr">
        <is>
          <t/>
        </is>
      </c>
      <c r="I138" t="inlineStr">
        <is>
          <t/>
        </is>
      </c>
      <c r="J138" t="inlineStr">
        <is>
          <t/>
        </is>
      </c>
      <c r="K138" t="inlineStr">
        <is>
          <t/>
        </is>
      </c>
      <c r="L138" t="inlineStr">
        <is>
          <t/>
        </is>
      </c>
      <c r="M138" t="inlineStr">
        <is>
          <t/>
        </is>
      </c>
      <c r="N138" t="inlineStr">
        <is>
          <t/>
        </is>
      </c>
      <c r="O138" t="inlineStr">
        <is>
          <t/>
        </is>
      </c>
      <c r="P138" s="2" t="inlineStr">
        <is>
          <t>Phosphorbombe</t>
        </is>
      </c>
      <c r="Q138" s="2" t="inlineStr">
        <is>
          <t>3</t>
        </is>
      </c>
      <c r="R138" s="2" t="inlineStr">
        <is>
          <t/>
        </is>
      </c>
      <c r="S138" t="inlineStr">
        <is>
          <t>Explosives Gemisch aus Phosphor und Kautschuk, welches bei 1300 Grad Celcius brennt und daher nicht mit Wasser gelöscht werden kann.</t>
        </is>
      </c>
      <c r="T138" t="inlineStr">
        <is>
          <t/>
        </is>
      </c>
      <c r="U138" t="inlineStr">
        <is>
          <t/>
        </is>
      </c>
      <c r="V138" t="inlineStr">
        <is>
          <t/>
        </is>
      </c>
      <c r="W138" t="inlineStr">
        <is>
          <t/>
        </is>
      </c>
      <c r="X138" s="2" t="inlineStr">
        <is>
          <t>white phosphorus bomb|
White Phosphorous munitions|
WP</t>
        </is>
      </c>
      <c r="Y138" s="2" t="inlineStr">
        <is>
          <t>3|
2|
2</t>
        </is>
      </c>
      <c r="Z138" s="2" t="inlineStr">
        <is>
          <t xml:space="preserve">|
|
</t>
        </is>
      </c>
      <c r="AA138" t="inlineStr">
        <is>
          <t>In military environments, white phosphorus can be used for a variety of purposes. Among them, to create smoke screens, to conceal troop movements, and to light up strategic areas. Some armed forces, however, use it as an incendiary weapon targeting people or equipment.</t>
        </is>
      </c>
      <c r="AB138" s="2" t="inlineStr">
        <is>
          <t>fósforo blanco</t>
        </is>
      </c>
      <c r="AC138" s="2" t="inlineStr">
        <is>
          <t>2</t>
        </is>
      </c>
      <c r="AD138" s="2" t="inlineStr">
        <is>
          <t/>
        </is>
      </c>
      <c r="AE138" t="inlineStr">
        <is>
          <t/>
        </is>
      </c>
      <c r="AF138" t="inlineStr">
        <is>
          <t/>
        </is>
      </c>
      <c r="AG138" t="inlineStr">
        <is>
          <t/>
        </is>
      </c>
      <c r="AH138" t="inlineStr">
        <is>
          <t/>
        </is>
      </c>
      <c r="AI138" t="inlineStr">
        <is>
          <t/>
        </is>
      </c>
      <c r="AJ138" t="inlineStr">
        <is>
          <t/>
        </is>
      </c>
      <c r="AK138" t="inlineStr">
        <is>
          <t/>
        </is>
      </c>
      <c r="AL138" t="inlineStr">
        <is>
          <t/>
        </is>
      </c>
      <c r="AM138" t="inlineStr">
        <is>
          <t/>
        </is>
      </c>
      <c r="AN138" s="2" t="inlineStr">
        <is>
          <t>phosphore blanc</t>
        </is>
      </c>
      <c r="AO138" s="2" t="inlineStr">
        <is>
          <t>2</t>
        </is>
      </c>
      <c r="AP138" s="2" t="inlineStr">
        <is>
          <t/>
        </is>
      </c>
      <c r="AQ138" t="inlineStr">
        <is>
          <t/>
        </is>
      </c>
      <c r="AR138" t="inlineStr">
        <is>
          <t/>
        </is>
      </c>
      <c r="AS138" t="inlineStr">
        <is>
          <t/>
        </is>
      </c>
      <c r="AT138" t="inlineStr">
        <is>
          <t/>
        </is>
      </c>
      <c r="AU138" t="inlineStr">
        <is>
          <t/>
        </is>
      </c>
      <c r="AV138" t="inlineStr">
        <is>
          <t/>
        </is>
      </c>
      <c r="AW138" t="inlineStr">
        <is>
          <t/>
        </is>
      </c>
      <c r="AX138" t="inlineStr">
        <is>
          <t/>
        </is>
      </c>
      <c r="AY138" t="inlineStr">
        <is>
          <t/>
        </is>
      </c>
      <c r="AZ138" t="inlineStr">
        <is>
          <t/>
        </is>
      </c>
      <c r="BA138" t="inlineStr">
        <is>
          <t/>
        </is>
      </c>
      <c r="BB138" t="inlineStr">
        <is>
          <t/>
        </is>
      </c>
      <c r="BC138" t="inlineStr">
        <is>
          <t/>
        </is>
      </c>
      <c r="BD138" t="inlineStr">
        <is>
          <t/>
        </is>
      </c>
      <c r="BE138" t="inlineStr">
        <is>
          <t/>
        </is>
      </c>
      <c r="BF138" t="inlineStr">
        <is>
          <t/>
        </is>
      </c>
      <c r="BG138" t="inlineStr">
        <is>
          <t/>
        </is>
      </c>
      <c r="BH138" t="inlineStr">
        <is>
          <t/>
        </is>
      </c>
      <c r="BI138" t="inlineStr">
        <is>
          <t/>
        </is>
      </c>
      <c r="BJ138" t="inlineStr">
        <is>
          <t/>
        </is>
      </c>
      <c r="BK138" t="inlineStr">
        <is>
          <t/>
        </is>
      </c>
      <c r="BL138" t="inlineStr">
        <is>
          <t/>
        </is>
      </c>
      <c r="BM138" t="inlineStr">
        <is>
          <t/>
        </is>
      </c>
      <c r="BN138" t="inlineStr">
        <is>
          <t/>
        </is>
      </c>
      <c r="BO138" t="inlineStr">
        <is>
          <t/>
        </is>
      </c>
      <c r="BP138" t="inlineStr">
        <is>
          <t/>
        </is>
      </c>
      <c r="BQ138" t="inlineStr">
        <is>
          <t/>
        </is>
      </c>
      <c r="BR138" t="inlineStr">
        <is>
          <t/>
        </is>
      </c>
      <c r="BS138" t="inlineStr">
        <is>
          <t/>
        </is>
      </c>
      <c r="BT138" t="inlineStr">
        <is>
          <t/>
        </is>
      </c>
      <c r="BU138" t="inlineStr">
        <is>
          <t/>
        </is>
      </c>
      <c r="BV138" t="inlineStr">
        <is>
          <t/>
        </is>
      </c>
      <c r="BW138" t="inlineStr">
        <is>
          <t/>
        </is>
      </c>
      <c r="BX138" t="inlineStr">
        <is>
          <t/>
        </is>
      </c>
      <c r="BY138" t="inlineStr">
        <is>
          <t/>
        </is>
      </c>
      <c r="BZ138" t="inlineStr">
        <is>
          <t/>
        </is>
      </c>
      <c r="CA138" t="inlineStr">
        <is>
          <t/>
        </is>
      </c>
      <c r="CB138" t="inlineStr">
        <is>
          <t/>
        </is>
      </c>
      <c r="CC138" t="inlineStr">
        <is>
          <t/>
        </is>
      </c>
      <c r="CD138" t="inlineStr">
        <is>
          <t/>
        </is>
      </c>
      <c r="CE138" t="inlineStr">
        <is>
          <t/>
        </is>
      </c>
      <c r="CF138" t="inlineStr">
        <is>
          <t/>
        </is>
      </c>
      <c r="CG138" t="inlineStr">
        <is>
          <t/>
        </is>
      </c>
      <c r="CH138" t="inlineStr">
        <is>
          <t/>
        </is>
      </c>
      <c r="CI138" t="inlineStr">
        <is>
          <t/>
        </is>
      </c>
      <c r="CJ138" t="inlineStr">
        <is>
          <t/>
        </is>
      </c>
      <c r="CK138" t="inlineStr">
        <is>
          <t/>
        </is>
      </c>
      <c r="CL138" t="inlineStr">
        <is>
          <t/>
        </is>
      </c>
      <c r="CM138" t="inlineStr">
        <is>
          <t/>
        </is>
      </c>
      <c r="CN138" t="inlineStr">
        <is>
          <t/>
        </is>
      </c>
      <c r="CO138" t="inlineStr">
        <is>
          <t/>
        </is>
      </c>
      <c r="CP138" t="inlineStr">
        <is>
          <t/>
        </is>
      </c>
      <c r="CQ138" t="inlineStr">
        <is>
          <t/>
        </is>
      </c>
      <c r="CR138" t="inlineStr">
        <is>
          <t/>
        </is>
      </c>
      <c r="CS138" t="inlineStr">
        <is>
          <t/>
        </is>
      </c>
      <c r="CT138" t="inlineStr">
        <is>
          <t/>
        </is>
      </c>
      <c r="CU138" t="inlineStr">
        <is>
          <t/>
        </is>
      </c>
    </row>
    <row r="139">
      <c r="A139" s="1" t="str">
        <f>HYPERLINK("https://iate.europa.eu/entry/result/3618368/all", "3618368")</f>
        <v>3618368</v>
      </c>
      <c r="B139" t="inlineStr">
        <is>
          <t>EUROPEAN UNION</t>
        </is>
      </c>
      <c r="C139" t="inlineStr">
        <is>
          <t>EUROPEAN UNION|European construction|European Union|common foreign and security policy</t>
        </is>
      </c>
      <c r="D139" t="inlineStr">
        <is>
          <t/>
        </is>
      </c>
      <c r="E139" t="inlineStr">
        <is>
          <t/>
        </is>
      </c>
      <c r="F139" t="inlineStr">
        <is>
          <t/>
        </is>
      </c>
      <c r="G139" t="inlineStr">
        <is>
          <t/>
        </is>
      </c>
      <c r="H139" t="inlineStr">
        <is>
          <t/>
        </is>
      </c>
      <c r="I139" t="inlineStr">
        <is>
          <t/>
        </is>
      </c>
      <c r="J139" t="inlineStr">
        <is>
          <t/>
        </is>
      </c>
      <c r="K139" t="inlineStr">
        <is>
          <t/>
        </is>
      </c>
      <c r="L139" t="inlineStr">
        <is>
          <t/>
        </is>
      </c>
      <c r="M139" t="inlineStr">
        <is>
          <t/>
        </is>
      </c>
      <c r="N139" t="inlineStr">
        <is>
          <t/>
        </is>
      </c>
      <c r="O139" t="inlineStr">
        <is>
          <t/>
        </is>
      </c>
      <c r="P139" s="2" t="inlineStr">
        <is>
          <t>Interventionslogik</t>
        </is>
      </c>
      <c r="Q139" s="2" t="inlineStr">
        <is>
          <t>2</t>
        </is>
      </c>
      <c r="R139" s="2" t="inlineStr">
        <is>
          <t/>
        </is>
      </c>
      <c r="S139" t="inlineStr">
        <is>
          <t/>
        </is>
      </c>
      <c r="T139" t="inlineStr">
        <is>
          <t/>
        </is>
      </c>
      <c r="U139" t="inlineStr">
        <is>
          <t/>
        </is>
      </c>
      <c r="V139" t="inlineStr">
        <is>
          <t/>
        </is>
      </c>
      <c r="W139" t="inlineStr">
        <is>
          <t/>
        </is>
      </c>
      <c r="X139" s="2" t="inlineStr">
        <is>
          <t>intervention logic</t>
        </is>
      </c>
      <c r="Y139" s="2" t="inlineStr">
        <is>
          <t>2</t>
        </is>
      </c>
      <c r="Z139" s="2" t="inlineStr">
        <is>
          <t/>
        </is>
      </c>
      <c r="AA139" t="inlineStr">
        <is>
          <t/>
        </is>
      </c>
      <c r="AB139" s="2" t="inlineStr">
        <is>
          <t>razonamiento de intervención</t>
        </is>
      </c>
      <c r="AC139" s="2" t="inlineStr">
        <is>
          <t>2</t>
        </is>
      </c>
      <c r="AD139" s="2" t="inlineStr">
        <is>
          <t/>
        </is>
      </c>
      <c r="AE139" t="inlineStr">
        <is>
          <t/>
        </is>
      </c>
      <c r="AF139" t="inlineStr">
        <is>
          <t/>
        </is>
      </c>
      <c r="AG139" t="inlineStr">
        <is>
          <t/>
        </is>
      </c>
      <c r="AH139" t="inlineStr">
        <is>
          <t/>
        </is>
      </c>
      <c r="AI139" t="inlineStr">
        <is>
          <t/>
        </is>
      </c>
      <c r="AJ139" t="inlineStr">
        <is>
          <t/>
        </is>
      </c>
      <c r="AK139" t="inlineStr">
        <is>
          <t/>
        </is>
      </c>
      <c r="AL139" t="inlineStr">
        <is>
          <t/>
        </is>
      </c>
      <c r="AM139" t="inlineStr">
        <is>
          <t/>
        </is>
      </c>
      <c r="AN139" s="2" t="inlineStr">
        <is>
          <t>logique d'intervention</t>
        </is>
      </c>
      <c r="AO139" s="2" t="inlineStr">
        <is>
          <t>2</t>
        </is>
      </c>
      <c r="AP139" s="2" t="inlineStr">
        <is>
          <t/>
        </is>
      </c>
      <c r="AQ139" t="inlineStr">
        <is>
          <t/>
        </is>
      </c>
      <c r="AR139" t="inlineStr">
        <is>
          <t/>
        </is>
      </c>
      <c r="AS139" t="inlineStr">
        <is>
          <t/>
        </is>
      </c>
      <c r="AT139" t="inlineStr">
        <is>
          <t/>
        </is>
      </c>
      <c r="AU139" t="inlineStr">
        <is>
          <t/>
        </is>
      </c>
      <c r="AV139" t="inlineStr">
        <is>
          <t/>
        </is>
      </c>
      <c r="AW139" t="inlineStr">
        <is>
          <t/>
        </is>
      </c>
      <c r="AX139" t="inlineStr">
        <is>
          <t/>
        </is>
      </c>
      <c r="AY139" t="inlineStr">
        <is>
          <t/>
        </is>
      </c>
      <c r="AZ139" s="2" t="inlineStr">
        <is>
          <t>beavatkozási logika</t>
        </is>
      </c>
      <c r="BA139" s="2" t="inlineStr">
        <is>
          <t>2</t>
        </is>
      </c>
      <c r="BB139" s="2" t="inlineStr">
        <is>
          <t/>
        </is>
      </c>
      <c r="BC139" t="inlineStr">
        <is>
          <t/>
        </is>
      </c>
      <c r="BD139" s="2" t="inlineStr">
        <is>
          <t>Logica di intervento</t>
        </is>
      </c>
      <c r="BE139" s="2" t="inlineStr">
        <is>
          <t>2</t>
        </is>
      </c>
      <c r="BF139" s="2" t="inlineStr">
        <is>
          <t/>
        </is>
      </c>
      <c r="BG139" t="inlineStr">
        <is>
          <t/>
        </is>
      </c>
      <c r="BH139" t="inlineStr">
        <is>
          <t/>
        </is>
      </c>
      <c r="BI139" t="inlineStr">
        <is>
          <t/>
        </is>
      </c>
      <c r="BJ139" t="inlineStr">
        <is>
          <t/>
        </is>
      </c>
      <c r="BK139" t="inlineStr">
        <is>
          <t/>
        </is>
      </c>
      <c r="BL139" t="inlineStr">
        <is>
          <t/>
        </is>
      </c>
      <c r="BM139" t="inlineStr">
        <is>
          <t/>
        </is>
      </c>
      <c r="BN139" t="inlineStr">
        <is>
          <t/>
        </is>
      </c>
      <c r="BO139" t="inlineStr">
        <is>
          <t/>
        </is>
      </c>
      <c r="BP139" t="inlineStr">
        <is>
          <t/>
        </is>
      </c>
      <c r="BQ139" t="inlineStr">
        <is>
          <t/>
        </is>
      </c>
      <c r="BR139" t="inlineStr">
        <is>
          <t/>
        </is>
      </c>
      <c r="BS139" t="inlineStr">
        <is>
          <t/>
        </is>
      </c>
      <c r="BT139" s="2" t="inlineStr">
        <is>
          <t>interventielogica</t>
        </is>
      </c>
      <c r="BU139" s="2" t="inlineStr">
        <is>
          <t>2</t>
        </is>
      </c>
      <c r="BV139" s="2" t="inlineStr">
        <is>
          <t/>
        </is>
      </c>
      <c r="BW139" t="inlineStr">
        <is>
          <t/>
        </is>
      </c>
      <c r="BX139" t="inlineStr">
        <is>
          <t/>
        </is>
      </c>
      <c r="BY139" t="inlineStr">
        <is>
          <t/>
        </is>
      </c>
      <c r="BZ139" t="inlineStr">
        <is>
          <t/>
        </is>
      </c>
      <c r="CA139" t="inlineStr">
        <is>
          <t/>
        </is>
      </c>
      <c r="CB139" s="2" t="inlineStr">
        <is>
          <t>lógica de intervenção</t>
        </is>
      </c>
      <c r="CC139" s="2" t="inlineStr">
        <is>
          <t>2</t>
        </is>
      </c>
      <c r="CD139" s="2" t="inlineStr">
        <is>
          <t/>
        </is>
      </c>
      <c r="CE139" t="inlineStr">
        <is>
          <t/>
        </is>
      </c>
      <c r="CF139" t="inlineStr">
        <is>
          <t/>
        </is>
      </c>
      <c r="CG139" t="inlineStr">
        <is>
          <t/>
        </is>
      </c>
      <c r="CH139" t="inlineStr">
        <is>
          <t/>
        </is>
      </c>
      <c r="CI139" t="inlineStr">
        <is>
          <t/>
        </is>
      </c>
      <c r="CJ139" t="inlineStr">
        <is>
          <t/>
        </is>
      </c>
      <c r="CK139" t="inlineStr">
        <is>
          <t/>
        </is>
      </c>
      <c r="CL139" t="inlineStr">
        <is>
          <t/>
        </is>
      </c>
      <c r="CM139" t="inlineStr">
        <is>
          <t/>
        </is>
      </c>
      <c r="CN139" t="inlineStr">
        <is>
          <t/>
        </is>
      </c>
      <c r="CO139" t="inlineStr">
        <is>
          <t/>
        </is>
      </c>
      <c r="CP139" t="inlineStr">
        <is>
          <t/>
        </is>
      </c>
      <c r="CQ139" t="inlineStr">
        <is>
          <t/>
        </is>
      </c>
      <c r="CR139" t="inlineStr">
        <is>
          <t/>
        </is>
      </c>
      <c r="CS139" t="inlineStr">
        <is>
          <t/>
        </is>
      </c>
      <c r="CT139" t="inlineStr">
        <is>
          <t/>
        </is>
      </c>
      <c r="CU139" t="inlineStr">
        <is>
          <t/>
        </is>
      </c>
    </row>
    <row r="140">
      <c r="A140" s="1" t="str">
        <f>HYPERLINK("https://iate.europa.eu/entry/result/3595875/all", "3595875")</f>
        <v>3595875</v>
      </c>
      <c r="B140" t="inlineStr">
        <is>
          <t>EUROPEAN UNION;INTERNATIONAL RELATIONS</t>
        </is>
      </c>
      <c r="C140" t="inlineStr">
        <is>
          <t>EUROPEAN UNION|European construction|EU relations;INTERNATIONAL RELATIONS|cooperation policy|aid policy;EUROPEAN UNION|European construction|European Union|common foreign and security policy</t>
        </is>
      </c>
      <c r="D140" t="inlineStr">
        <is>
          <t/>
        </is>
      </c>
      <c r="E140" t="inlineStr">
        <is>
          <t/>
        </is>
      </c>
      <c r="F140" t="inlineStr">
        <is>
          <t/>
        </is>
      </c>
      <c r="G140" t="inlineStr">
        <is>
          <t/>
        </is>
      </c>
      <c r="H140" t="inlineStr">
        <is>
          <t/>
        </is>
      </c>
      <c r="I140" t="inlineStr">
        <is>
          <t/>
        </is>
      </c>
      <c r="J140" t="inlineStr">
        <is>
          <t/>
        </is>
      </c>
      <c r="K140" t="inlineStr">
        <is>
          <t/>
        </is>
      </c>
      <c r="L140" t="inlineStr">
        <is>
          <t/>
        </is>
      </c>
      <c r="M140" t="inlineStr">
        <is>
          <t/>
        </is>
      </c>
      <c r="N140" t="inlineStr">
        <is>
          <t/>
        </is>
      </c>
      <c r="O140" t="inlineStr">
        <is>
          <t/>
        </is>
      </c>
      <c r="P140" s="2" t="inlineStr">
        <is>
          <t>objektiv überprüfbare Indikatoren|
objektiv verifizierbare Indikatoren</t>
        </is>
      </c>
      <c r="Q140" s="2" t="inlineStr">
        <is>
          <t>2|
2</t>
        </is>
      </c>
      <c r="R140" s="2" t="inlineStr">
        <is>
          <t xml:space="preserve">|
</t>
        </is>
      </c>
      <c r="S140" t="inlineStr">
        <is>
          <t/>
        </is>
      </c>
      <c r="T140" t="inlineStr">
        <is>
          <t/>
        </is>
      </c>
      <c r="U140" t="inlineStr">
        <is>
          <t/>
        </is>
      </c>
      <c r="V140" t="inlineStr">
        <is>
          <t/>
        </is>
      </c>
      <c r="W140" t="inlineStr">
        <is>
          <t/>
        </is>
      </c>
      <c r="X140" s="2" t="inlineStr">
        <is>
          <t>Objectively verifiable indicator|
OVI</t>
        </is>
      </c>
      <c r="Y140" s="2" t="inlineStr">
        <is>
          <t>2|
2</t>
        </is>
      </c>
      <c r="Z140" s="2" t="inlineStr">
        <is>
          <t xml:space="preserve">|
</t>
        </is>
      </c>
      <c r="AA140" t="inlineStr">
        <is>
          <t/>
        </is>
      </c>
      <c r="AB140" s="2" t="inlineStr">
        <is>
          <t>indicadores verificables objetivamente|
indicadores objetivamente verificables</t>
        </is>
      </c>
      <c r="AC140" s="2" t="inlineStr">
        <is>
          <t>2|
2</t>
        </is>
      </c>
      <c r="AD140" s="2" t="inlineStr">
        <is>
          <t xml:space="preserve">|
</t>
        </is>
      </c>
      <c r="AE140" t="inlineStr">
        <is>
          <t/>
        </is>
      </c>
      <c r="AF140" t="inlineStr">
        <is>
          <t/>
        </is>
      </c>
      <c r="AG140" t="inlineStr">
        <is>
          <t/>
        </is>
      </c>
      <c r="AH140" t="inlineStr">
        <is>
          <t/>
        </is>
      </c>
      <c r="AI140" t="inlineStr">
        <is>
          <t/>
        </is>
      </c>
      <c r="AJ140" t="inlineStr">
        <is>
          <t/>
        </is>
      </c>
      <c r="AK140" t="inlineStr">
        <is>
          <t/>
        </is>
      </c>
      <c r="AL140" t="inlineStr">
        <is>
          <t/>
        </is>
      </c>
      <c r="AM140" t="inlineStr">
        <is>
          <t/>
        </is>
      </c>
      <c r="AN140" s="2" t="inlineStr">
        <is>
          <t>indicateurs objectivement vérifiables</t>
        </is>
      </c>
      <c r="AO140" s="2" t="inlineStr">
        <is>
          <t>2</t>
        </is>
      </c>
      <c r="AP140" s="2" t="inlineStr">
        <is>
          <t/>
        </is>
      </c>
      <c r="AQ140" t="inlineStr">
        <is>
          <t/>
        </is>
      </c>
      <c r="AR140" t="inlineStr">
        <is>
          <t/>
        </is>
      </c>
      <c r="AS140" t="inlineStr">
        <is>
          <t/>
        </is>
      </c>
      <c r="AT140" t="inlineStr">
        <is>
          <t/>
        </is>
      </c>
      <c r="AU140" t="inlineStr">
        <is>
          <t/>
        </is>
      </c>
      <c r="AV140" t="inlineStr">
        <is>
          <t/>
        </is>
      </c>
      <c r="AW140" t="inlineStr">
        <is>
          <t/>
        </is>
      </c>
      <c r="AX140" t="inlineStr">
        <is>
          <t/>
        </is>
      </c>
      <c r="AY140" t="inlineStr">
        <is>
          <t/>
        </is>
      </c>
      <c r="AZ140" s="2" t="inlineStr">
        <is>
          <t>objektíven ellenőrizhető mutatók</t>
        </is>
      </c>
      <c r="BA140" s="2" t="inlineStr">
        <is>
          <t>2</t>
        </is>
      </c>
      <c r="BB140" s="2" t="inlineStr">
        <is>
          <t/>
        </is>
      </c>
      <c r="BC140" t="inlineStr">
        <is>
          <t/>
        </is>
      </c>
      <c r="BD140" s="2" t="inlineStr">
        <is>
          <t>indicatori verificabili in maniera obiettiva|
indicatori oggettivamente verificabili</t>
        </is>
      </c>
      <c r="BE140" s="2" t="inlineStr">
        <is>
          <t>2|
2</t>
        </is>
      </c>
      <c r="BF140" s="2" t="inlineStr">
        <is>
          <t xml:space="preserve">|
</t>
        </is>
      </c>
      <c r="BG140" t="inlineStr">
        <is>
          <t/>
        </is>
      </c>
      <c r="BH140" t="inlineStr">
        <is>
          <t/>
        </is>
      </c>
      <c r="BI140" t="inlineStr">
        <is>
          <t/>
        </is>
      </c>
      <c r="BJ140" t="inlineStr">
        <is>
          <t/>
        </is>
      </c>
      <c r="BK140" t="inlineStr">
        <is>
          <t/>
        </is>
      </c>
      <c r="BL140" t="inlineStr">
        <is>
          <t/>
        </is>
      </c>
      <c r="BM140" t="inlineStr">
        <is>
          <t/>
        </is>
      </c>
      <c r="BN140" t="inlineStr">
        <is>
          <t/>
        </is>
      </c>
      <c r="BO140" t="inlineStr">
        <is>
          <t/>
        </is>
      </c>
      <c r="BP140" t="inlineStr">
        <is>
          <t/>
        </is>
      </c>
      <c r="BQ140" t="inlineStr">
        <is>
          <t/>
        </is>
      </c>
      <c r="BR140" t="inlineStr">
        <is>
          <t/>
        </is>
      </c>
      <c r="BS140" t="inlineStr">
        <is>
          <t/>
        </is>
      </c>
      <c r="BT140" s="2" t="inlineStr">
        <is>
          <t>objectief verifieerbare indicatoren</t>
        </is>
      </c>
      <c r="BU140" s="2" t="inlineStr">
        <is>
          <t>2</t>
        </is>
      </c>
      <c r="BV140" s="2" t="inlineStr">
        <is>
          <t/>
        </is>
      </c>
      <c r="BW140" t="inlineStr">
        <is>
          <t/>
        </is>
      </c>
      <c r="BX140" t="inlineStr">
        <is>
          <t/>
        </is>
      </c>
      <c r="BY140" t="inlineStr">
        <is>
          <t/>
        </is>
      </c>
      <c r="BZ140" t="inlineStr">
        <is>
          <t/>
        </is>
      </c>
      <c r="CA140" t="inlineStr">
        <is>
          <t/>
        </is>
      </c>
      <c r="CB140" s="2" t="inlineStr">
        <is>
          <t>indicadores objetivamente verificáveis</t>
        </is>
      </c>
      <c r="CC140" s="2" t="inlineStr">
        <is>
          <t>2</t>
        </is>
      </c>
      <c r="CD140" s="2" t="inlineStr">
        <is>
          <t/>
        </is>
      </c>
      <c r="CE140" t="inlineStr">
        <is>
          <t/>
        </is>
      </c>
      <c r="CF140" t="inlineStr">
        <is>
          <t/>
        </is>
      </c>
      <c r="CG140" t="inlineStr">
        <is>
          <t/>
        </is>
      </c>
      <c r="CH140" t="inlineStr">
        <is>
          <t/>
        </is>
      </c>
      <c r="CI140" t="inlineStr">
        <is>
          <t/>
        </is>
      </c>
      <c r="CJ140" t="inlineStr">
        <is>
          <t/>
        </is>
      </c>
      <c r="CK140" t="inlineStr">
        <is>
          <t/>
        </is>
      </c>
      <c r="CL140" t="inlineStr">
        <is>
          <t/>
        </is>
      </c>
      <c r="CM140" t="inlineStr">
        <is>
          <t/>
        </is>
      </c>
      <c r="CN140" t="inlineStr">
        <is>
          <t/>
        </is>
      </c>
      <c r="CO140" t="inlineStr">
        <is>
          <t/>
        </is>
      </c>
      <c r="CP140" t="inlineStr">
        <is>
          <t/>
        </is>
      </c>
      <c r="CQ140" t="inlineStr">
        <is>
          <t/>
        </is>
      </c>
      <c r="CR140" t="inlineStr">
        <is>
          <t/>
        </is>
      </c>
      <c r="CS140" t="inlineStr">
        <is>
          <t/>
        </is>
      </c>
      <c r="CT140" t="inlineStr">
        <is>
          <t/>
        </is>
      </c>
      <c r="CU140" t="inlineStr">
        <is>
          <t/>
        </is>
      </c>
    </row>
    <row r="141">
      <c r="A141" s="1" t="str">
        <f>HYPERLINK("https://iate.europa.eu/entry/result/755195/all", "755195")</f>
        <v>755195</v>
      </c>
      <c r="B141" t="inlineStr">
        <is>
          <t>PRODUCTION, TECHNOLOGY AND RESEARCH;EUROPEAN UNION</t>
        </is>
      </c>
      <c r="C141" t="inlineStr">
        <is>
          <t>PRODUCTION, TECHNOLOGY AND RESEARCH|research and intellectual property|research;EUROPEAN UNION|European construction|EU relations</t>
        </is>
      </c>
      <c r="D141" s="2" t="inlineStr">
        <is>
          <t>конкурс|
покана за представяне на предложения</t>
        </is>
      </c>
      <c r="E141" s="2" t="inlineStr">
        <is>
          <t>3|
3</t>
        </is>
      </c>
      <c r="F141" s="2" t="inlineStr">
        <is>
          <t xml:space="preserve">|
</t>
        </is>
      </c>
      <c r="G141" t="inlineStr">
        <is>
          <t/>
        </is>
      </c>
      <c r="H141" s="2" t="inlineStr">
        <is>
          <t>výzva k podávání návrhů|
výzva</t>
        </is>
      </c>
      <c r="I141" s="2" t="inlineStr">
        <is>
          <t>3|
3</t>
        </is>
      </c>
      <c r="J141" s="2" t="inlineStr">
        <is>
          <t xml:space="preserve">|
</t>
        </is>
      </c>
      <c r="K141" t="inlineStr">
        <is>
          <t>výzva, na jejímž základě mohou žadatelé podávat návrhy projektů za účelem získání finančních prostředků na tyto projekty</t>
        </is>
      </c>
      <c r="L141" s="2" t="inlineStr">
        <is>
          <t>indkaldelse af forslag|
forslagsindkaldelse</t>
        </is>
      </c>
      <c r="M141" s="2" t="inlineStr">
        <is>
          <t>3|
3</t>
        </is>
      </c>
      <c r="N141" s="2" t="inlineStr">
        <is>
          <t xml:space="preserve">|
</t>
        </is>
      </c>
      <c r="O141" t="inlineStr">
        <is>
          <t>CONTEXT: I forb. med indkaldelse af forslag til projekter, der kan tildeles støtte under bl.a. programmer for forskning og teknologisk udvikling.</t>
        </is>
      </c>
      <c r="P141" s="2" t="inlineStr">
        <is>
          <t>Aufforderung zur Einreichung von Vorschlägen</t>
        </is>
      </c>
      <c r="Q141" s="2" t="inlineStr">
        <is>
          <t>3</t>
        </is>
      </c>
      <c r="R141" s="2" t="inlineStr">
        <is>
          <t/>
        </is>
      </c>
      <c r="S141" t="inlineStr">
        <is>
          <t>öffentliche Ankündigung einer nationalen oder internationalen Einrichtung (z.B. der Kommission oder der VN), nach der sich Bewerber um Finanzhilfen bzw. um Liefer- oder Dienstleistungsaufträge bewerben können und die genaue Angaben über die von den Bewerbern zu erfüllenden Bedingungen enthält</t>
        </is>
      </c>
      <c r="T141" s="2" t="inlineStr">
        <is>
          <t>πρόσκληση υποβολής προτάσεων</t>
        </is>
      </c>
      <c r="U141" s="2" t="inlineStr">
        <is>
          <t>4</t>
        </is>
      </c>
      <c r="V141" s="2" t="inlineStr">
        <is>
          <t/>
        </is>
      </c>
      <c r="W141" t="inlineStr">
        <is>
          <t/>
        </is>
      </c>
      <c r="X141" s="2" t="inlineStr">
        <is>
          <t>call|
call for proposals</t>
        </is>
      </c>
      <c r="Y141" s="2" t="inlineStr">
        <is>
          <t>2|
3</t>
        </is>
      </c>
      <c r="Z141" s="2" t="inlineStr">
        <is>
          <t xml:space="preserve">|
</t>
        </is>
      </c>
      <c r="AA141" t="inlineStr">
        <is>
          <t>a request for submission of proposals whereby a national or international entity announces to the public its intention to provide, under the conditions established in the relevant documentation of the request, financial contributions to projects submitted to it within a given deadline, in order to achieve clearly defined objectives</t>
        </is>
      </c>
      <c r="AB141" s="2" t="inlineStr">
        <is>
          <t>invitación a presentar propuestas|
convocatoria de propuestas</t>
        </is>
      </c>
      <c r="AC141" s="2" t="inlineStr">
        <is>
          <t>3|
3</t>
        </is>
      </c>
      <c r="AD141" s="2" t="inlineStr">
        <is>
          <t xml:space="preserve">|
</t>
        </is>
      </c>
      <c r="AE141" t="inlineStr">
        <is>
          <t>anuncio mediante el cual un organismo nacional o internacional invita al público a presentar proyectos, dentro de un plazo determinado y con arreglo a unos criterios previamente definidos, con el fin de optar a una subvención.</t>
        </is>
      </c>
      <c r="AF141" s="2" t="inlineStr">
        <is>
          <t>taotlusvoor|
konkursikutse|
projektikonkurss</t>
        </is>
      </c>
      <c r="AG141" s="2" t="inlineStr">
        <is>
          <t>3|
3|
3</t>
        </is>
      </c>
      <c r="AH141" s="2" t="inlineStr">
        <is>
          <t xml:space="preserve">|
|
</t>
        </is>
      </c>
      <c r="AI141" t="inlineStr">
        <is>
          <t/>
        </is>
      </c>
      <c r="AJ141" s="2" t="inlineStr">
        <is>
          <t>ehdotuspyyntö</t>
        </is>
      </c>
      <c r="AK141" s="2" t="inlineStr">
        <is>
          <t>3</t>
        </is>
      </c>
      <c r="AL141" s="2" t="inlineStr">
        <is>
          <t/>
        </is>
      </c>
      <c r="AM141" t="inlineStr">
        <is>
          <t>kansallisen tai kansainvälisen tahon julkaisema ilmoitus, jossa pyydetään toimittamaan tiettyyn määräaikaan mennessä rahoitushakemuksia tietyn alan ja tietyt tavoitteet täyttäville hankkeille</t>
        </is>
      </c>
      <c r="AN141" s="2" t="inlineStr">
        <is>
          <t>appel à propositions|
appel aux candidatures</t>
        </is>
      </c>
      <c r="AO141" s="2" t="inlineStr">
        <is>
          <t>3|
3</t>
        </is>
      </c>
      <c r="AP141" s="2" t="inlineStr">
        <is>
          <t xml:space="preserve">|
</t>
        </is>
      </c>
      <c r="AQ141" t="inlineStr">
        <is>
          <t>appel visant à recevoir des dossiers de candidature dans le cadre d'offres de financement émises par des entités nationales ou internationales (par exemple Commission, ONU, mais aussi Conseils régionaux, etc.) pour des actions dont les priorités sont clairement définies</t>
        </is>
      </c>
      <c r="AR141" s="2" t="inlineStr">
        <is>
          <t>glao ar thograí</t>
        </is>
      </c>
      <c r="AS141" s="2" t="inlineStr">
        <is>
          <t>3</t>
        </is>
      </c>
      <c r="AT141" s="2" t="inlineStr">
        <is>
          <t/>
        </is>
      </c>
      <c r="AU141" t="inlineStr">
        <is>
          <t/>
        </is>
      </c>
      <c r="AV141" s="2" t="inlineStr">
        <is>
          <t>natječaj|
poziv na dostavu prijedloga|
poziv na podnošenje prijedloga</t>
        </is>
      </c>
      <c r="AW141" s="2" t="inlineStr">
        <is>
          <t>2|
3|
3</t>
        </is>
      </c>
      <c r="AX141" s="2" t="inlineStr">
        <is>
          <t xml:space="preserve">|
|
</t>
        </is>
      </c>
      <c r="AY141" t="inlineStr">
        <is>
          <t/>
        </is>
      </c>
      <c r="AZ141" s="2" t="inlineStr">
        <is>
          <t>pályázati felhívás</t>
        </is>
      </c>
      <c r="BA141" s="2" t="inlineStr">
        <is>
          <t>4</t>
        </is>
      </c>
      <c r="BB141" s="2" t="inlineStr">
        <is>
          <t/>
        </is>
      </c>
      <c r="BC141" t="inlineStr">
        <is>
          <t>nemzeti vagy nemzetközi szerv által valamely egyedileg meghatározott gazdasági, társadalmi vagy egyéb közérdekű hatás elérését célzó támogatási program végrehajtása érdekében megjelentetett felhívás a támogatási programban való részvételre, mely a hozzá tartozó útmutatóval együttesen tartalmazza a pályázáshoz szükséges összes feltételt</t>
        </is>
      </c>
      <c r="BD141" s="2" t="inlineStr">
        <is>
          <t>invito a presentare proposte</t>
        </is>
      </c>
      <c r="BE141" s="2" t="inlineStr">
        <is>
          <t>3</t>
        </is>
      </c>
      <c r="BF141" s="2" t="inlineStr">
        <is>
          <t/>
        </is>
      </c>
      <c r="BG141" t="inlineStr">
        <is>
          <t>nel settore delle sovvenzioni, bando, pubblicato sulla Gazzetta Ufficiale dell'Unione Europea, mediante il quale l'Unione europea invita a presentare proposte di azioni da cofinanziare o, in pochi e rari casi, da finanziare al 100%</t>
        </is>
      </c>
      <c r="BH141" s="2" t="inlineStr">
        <is>
          <t>kvietimas teikti pasiūlymus</t>
        </is>
      </c>
      <c r="BI141" s="2" t="inlineStr">
        <is>
          <t>3</t>
        </is>
      </c>
      <c r="BJ141" s="2" t="inlineStr">
        <is>
          <t/>
        </is>
      </c>
      <c r="BK141" t="inlineStr">
        <is>
          <t/>
        </is>
      </c>
      <c r="BL141" s="2" t="inlineStr">
        <is>
          <t>uzaicinājums iesniegt priekšlikumus</t>
        </is>
      </c>
      <c r="BM141" s="2" t="inlineStr">
        <is>
          <t>3</t>
        </is>
      </c>
      <c r="BN141" s="2" t="inlineStr">
        <is>
          <t/>
        </is>
      </c>
      <c r="BO141" t="inlineStr">
        <is>
          <t/>
        </is>
      </c>
      <c r="BP141" s="2" t="inlineStr">
        <is>
          <t>sejħa għal proposti</t>
        </is>
      </c>
      <c r="BQ141" s="2" t="inlineStr">
        <is>
          <t>3</t>
        </is>
      </c>
      <c r="BR141" s="2" t="inlineStr">
        <is>
          <t/>
        </is>
      </c>
      <c r="BS141" t="inlineStr">
        <is>
          <t>talba biex jitressqu proposti li permezz tagħha entità nazzjonali jew internazzjonali tavża lill-pubbliku bil-ħsieb tagħha li tipprovdi, bil-kondizzjonijiet stabbiliti fid-dokumentazzjoni rilevanti tat-talba, kontribuzzjonijiet finanzjarji għall-proġetti ppreżentati lilha fi skadenza ta' żmien partikolari, sabiex jintlaħqu objettivi definiti b'mod ċar</t>
        </is>
      </c>
      <c r="BT141" s="2" t="inlineStr">
        <is>
          <t>uitnodiging tot het indienen van voorstellen|
oproep tot het indienen van voorstellen</t>
        </is>
      </c>
      <c r="BU141" s="2" t="inlineStr">
        <is>
          <t>2|
3</t>
        </is>
      </c>
      <c r="BV141" s="2" t="inlineStr">
        <is>
          <t xml:space="preserve">|
</t>
        </is>
      </c>
      <c r="BW141" t="inlineStr">
        <is>
          <t>proces waarbij inschrijvers op basis van concurrentie worden geselecteerd voor het uitvoeren van projecten die door de EU worden medegefinancierd door middel van subsidies</t>
        </is>
      </c>
      <c r="BX141" s="2" t="inlineStr">
        <is>
          <t>zaproszenie do składania wniosków</t>
        </is>
      </c>
      <c r="BY141" s="2" t="inlineStr">
        <is>
          <t>3</t>
        </is>
      </c>
      <c r="BZ141" s="2" t="inlineStr">
        <is>
          <t/>
        </is>
      </c>
      <c r="CA141" t="inlineStr">
        <is>
          <t>wezwanie skierowane do jednostek badawczych, aby ubiegały się o fundusze, które będą przeznaczone na realizację projektów w określonych dziedzinach finansowanych z budżetu UE</t>
        </is>
      </c>
      <c r="CB141" s="2" t="inlineStr">
        <is>
          <t>convite para apresentação de propostas|
convite à apresentação de propostas</t>
        </is>
      </c>
      <c r="CC141" s="2" t="inlineStr">
        <is>
          <t>1|
3</t>
        </is>
      </c>
      <c r="CD141" s="2" t="inlineStr">
        <is>
          <t xml:space="preserve">|
</t>
        </is>
      </c>
      <c r="CE141" t="inlineStr">
        <is>
          <t/>
        </is>
      </c>
      <c r="CF141" s="2" t="inlineStr">
        <is>
          <t>cerere de propuneri</t>
        </is>
      </c>
      <c r="CG141" s="2" t="inlineStr">
        <is>
          <t>3</t>
        </is>
      </c>
      <c r="CH141" s="2" t="inlineStr">
        <is>
          <t/>
        </is>
      </c>
      <c r="CI141" t="inlineStr">
        <is>
          <t/>
        </is>
      </c>
      <c r="CJ141" s="2" t="inlineStr">
        <is>
          <t>výzva na predkladanie návrhov</t>
        </is>
      </c>
      <c r="CK141" s="2" t="inlineStr">
        <is>
          <t>3</t>
        </is>
      </c>
      <c r="CL141" s="2" t="inlineStr">
        <is>
          <t/>
        </is>
      </c>
      <c r="CM141" t="inlineStr">
        <is>
          <t/>
        </is>
      </c>
      <c r="CN141" s="2" t="inlineStr">
        <is>
          <t>razpis za zbiranje predlogov</t>
        </is>
      </c>
      <c r="CO141" s="2" t="inlineStr">
        <is>
          <t>3</t>
        </is>
      </c>
      <c r="CP141" s="2" t="inlineStr">
        <is>
          <t/>
        </is>
      </c>
      <c r="CQ141" t="inlineStr">
        <is>
          <t/>
        </is>
      </c>
      <c r="CR141" s="2" t="inlineStr">
        <is>
          <t>ansökningsomgång|
inbjudan att lämna projektförslag|
meddelande om ansökningsomgång|
förslagsinfordran|
inbjudan att lämna förslag</t>
        </is>
      </c>
      <c r="CS141" s="2" t="inlineStr">
        <is>
          <t>2|
2|
2|
3|
3</t>
        </is>
      </c>
      <c r="CT141" s="2" t="inlineStr">
        <is>
          <t xml:space="preserve">|
|
|
|
</t>
        </is>
      </c>
      <c r="CU141" t="inlineStr">
        <is>
          <t/>
        </is>
      </c>
    </row>
    <row r="142">
      <c r="A142" s="1" t="str">
        <f>HYPERLINK("https://iate.europa.eu/entry/result/916527/all", "916527")</f>
        <v>916527</v>
      </c>
      <c r="B142" t="inlineStr">
        <is>
          <t>TRANSPORT;INTERNATIONAL RELATIONS;EDUCATION AND COMMUNICATIONS</t>
        </is>
      </c>
      <c r="C142" t="inlineStr">
        <is>
          <t>TRANSPORT;INTERNATIONAL RELATIONS|defence|military equipment;EDUCATION AND COMMUNICATIONS|information technology and data processing</t>
        </is>
      </c>
      <c r="D142" s="2" t="inlineStr">
        <is>
          <t>БЛА|
безпилотно въздухоплавателно средство|
дрон|
безпилотен летателен апарат</t>
        </is>
      </c>
      <c r="E142" s="2" t="inlineStr">
        <is>
          <t>3|
4|
2|
3</t>
        </is>
      </c>
      <c r="F142" s="2" t="inlineStr">
        <is>
          <t>|
preferred|
admitted|
preferred</t>
        </is>
      </c>
      <c r="G142" t="inlineStr">
        <is>
          <t>летателен апарат с двигател, който не превозва човек оператор, използва аеродинамичните сили при полет и може да лети самостоятелно или е дистанционно управляем</t>
        </is>
      </c>
      <c r="H142" s="2" t="inlineStr">
        <is>
          <t>bezpilotní vzdušný prostředek|
bezpilotní letadlo|
UAV|
UA|
dron</t>
        </is>
      </c>
      <c r="I142" s="2" t="inlineStr">
        <is>
          <t>3|
3|
3|
3|
3</t>
        </is>
      </c>
      <c r="J142" s="2" t="inlineStr">
        <is>
          <t xml:space="preserve">|
|
|
|
</t>
        </is>
      </c>
      <c r="K142" t="inlineStr">
        <is>
          <t>letadlo provozované nebo projektované pro autonomní provoz nebo pro pilotování na dálku bez pilota na palubě</t>
        </is>
      </c>
      <c r="L142" s="2" t="inlineStr">
        <is>
          <t>UAV|
ubemandet luftfartøj|
drone|
førerløst luftfartøj</t>
        </is>
      </c>
      <c r="M142" s="2" t="inlineStr">
        <is>
          <t>4|
4|
4|
3</t>
        </is>
      </c>
      <c r="N142" s="2" t="inlineStr">
        <is>
          <t xml:space="preserve">|
|
|
</t>
        </is>
      </c>
      <c r="O142" t="inlineStr">
        <is>
          <t>styrbart, motordrevet fly uden pilot eller anden besætning om bord, der kan styres autonomt af en computer eller af en operatør på jorden eller i et andet fly</t>
        </is>
      </c>
      <c r="P142" s="2" t="inlineStr">
        <is>
          <t>unbemanntes Luftfahrzeug|
unbemanntes Fluggerät|
UAV|
Drohne</t>
        </is>
      </c>
      <c r="Q142" s="2" t="inlineStr">
        <is>
          <t>3|
3|
3|
3</t>
        </is>
      </c>
      <c r="R142" s="2" t="inlineStr">
        <is>
          <t xml:space="preserve">|
|
|
</t>
        </is>
      </c>
      <c r="S142" t="inlineStr">
        <is>
          <t>Luftfahrzeug ohne Pilot an Bord, das einer vorprogrammierten Routine folgt oder ferngesteuert wird und das zur Erkundung (wiederverwendbar), für Kampfzwecke oder als Übungsziel verwendet wird</t>
        </is>
      </c>
      <c r="T142" s="2" t="inlineStr">
        <is>
          <t>μη επανδρωμένο αεροσκάφος|
μη επανδρωμένο όχημα αέρος|
δρόνος|
UAV|
μηΕΑ</t>
        </is>
      </c>
      <c r="U142" s="2" t="inlineStr">
        <is>
          <t>3|
3|
3|
3|
3</t>
        </is>
      </c>
      <c r="V142" s="2" t="inlineStr">
        <is>
          <t xml:space="preserve">|
|
|
|
</t>
        </is>
      </c>
      <c r="W142" t="inlineStr">
        <is>
          <t>αεροσκάφος που κατευθύνεται αυτόματα ή με τηλεχειρισμό από το έδαφος</t>
        </is>
      </c>
      <c r="X142" s="2" t="inlineStr">
        <is>
          <t>RPV|
unmanned aerial vehicle|
drone|
remotely piloted vehicle|
unmanned airborne vehicle|
UA|
drone|
UAV|
unmanned aircraft|
pilotless aircraft|
UAV|
unmanned air vehicle|
unmanned aerial vehicle|
UMA</t>
        </is>
      </c>
      <c r="Y142" s="2" t="inlineStr">
        <is>
          <t>1|
1|
2|
1|
1|
3|
1|
1|
3|
1|
3|
1|
3|
1</t>
        </is>
      </c>
      <c r="Z142" s="2" t="inlineStr">
        <is>
          <t xml:space="preserve">|
|
|
|
|
|
|
|
|
|
|
|
|
</t>
        </is>
      </c>
      <c r="AA142" t="inlineStr">
        <is>
          <t>aircraft that does not carry a human operator and is capable of flight under remote control or autonomous programming</t>
        </is>
      </c>
      <c r="AB142" s="2" t="inlineStr">
        <is>
          <t>aeronave no tripulada|
ANT|
dron|
vehículo aéreo no tripulado|
VANT</t>
        </is>
      </c>
      <c r="AC142" s="2" t="inlineStr">
        <is>
          <t>3|
3|
3|
3|
3</t>
        </is>
      </c>
      <c r="AD142" s="2" t="inlineStr">
        <is>
          <t xml:space="preserve">|
|
|
|
</t>
        </is>
      </c>
      <c r="AE142" t="inlineStr">
        <is>
          <t>"[A]quel vehículo que pueda despegar, mantenerse en vuelo y navegar de forma controlada, sin una presencia humana a bordo".</t>
        </is>
      </c>
      <c r="AF142" s="2" t="inlineStr">
        <is>
          <t>mehitamata õhusõiduk|
UA</t>
        </is>
      </c>
      <c r="AG142" s="2" t="inlineStr">
        <is>
          <t>3|
3</t>
        </is>
      </c>
      <c r="AH142" s="2" t="inlineStr">
        <is>
          <t xml:space="preserve">|
</t>
        </is>
      </c>
      <c r="AI142" t="inlineStr">
        <is>
          <t>õhusõiduk, mille pardal ei ole pilooti ning mida on võimalik juhtida kaugjuhtimise teel või autonoomselt</t>
        </is>
      </c>
      <c r="AJ142" s="2" t="inlineStr">
        <is>
          <t>drooni|
miehittämätön ilma-alus|
UAV|
drone</t>
        </is>
      </c>
      <c r="AK142" s="2" t="inlineStr">
        <is>
          <t>2|
3|
3|
2</t>
        </is>
      </c>
      <c r="AL142" s="2" t="inlineStr">
        <is>
          <t xml:space="preserve">|
|
|
</t>
        </is>
      </c>
      <c r="AM142" t="inlineStr">
        <is>
          <t>ilma-alus, joka on tarkoitettu käytettäväksi ilman mukana olevaa ohjaajaa</t>
        </is>
      </c>
      <c r="AN142" s="2" t="inlineStr">
        <is>
          <t>aéronef sans équipage à bord|
UA|
UAV|
véhicule aérien sans pilote|
drone|
aéronef sans pilote</t>
        </is>
      </c>
      <c r="AO142" s="2" t="inlineStr">
        <is>
          <t>3|
3|
3|
3|
3|
3</t>
        </is>
      </c>
      <c r="AP142" s="2" t="inlineStr">
        <is>
          <t xml:space="preserve">|
|
|
|
|
</t>
        </is>
      </c>
      <c r="AQ142" t="inlineStr">
        <is>
          <t>aéronef inhabité, piloté à distance, semi-autonome ou autonome, susceptible d'emporter différentes charges utiles le rendant capable d'effectuer des tâches spécifiques pendant une durée de vol pouvant varier en fonction de ses capacités</t>
        </is>
      </c>
      <c r="AR142" s="2" t="inlineStr">
        <is>
          <t>drón|
ladrann|
aerárthach gan foireann</t>
        </is>
      </c>
      <c r="AS142" s="2" t="inlineStr">
        <is>
          <t>3|
3|
3</t>
        </is>
      </c>
      <c r="AT142" s="2" t="inlineStr">
        <is>
          <t xml:space="preserve">|
|
</t>
        </is>
      </c>
      <c r="AU142" t="inlineStr">
        <is>
          <t/>
        </is>
      </c>
      <c r="AV142" s="2" t="inlineStr">
        <is>
          <t>bespilotna letjelica|
letjelica bez posade</t>
        </is>
      </c>
      <c r="AW142" s="2" t="inlineStr">
        <is>
          <t>3|
3</t>
        </is>
      </c>
      <c r="AX142" s="2" t="inlineStr">
        <is>
          <t xml:space="preserve">|
</t>
        </is>
      </c>
      <c r="AY142" t="inlineStr">
        <is>
          <t>leteća naprava koja se kreće u zračnom omotaču Zemlje bez čovjeka. To je zrakoplov malenih dimenzija, bez posade, letom kojega se upravlja sa zemlje ili iz drugog zrakoplova. Leti po programiranoj stazi (putanji) ili se njome upravlja tijekom leta. Kao temeljna odrednica za podjelu prihvaćen je način upravljanja letjelicom: a) robotizirane bespilotne letjelice, u izvedbi kojih nije moguće namjernim upravljanjem mijenjati stazu tijekom leta. Svi podatci za automatski let po predviđenoj stazi unose se u letjelicu prije leta; b) daljinsko upravljane bespilotne letjelice, njima se upravlja za vrijeme trajanja leta s pomoću radiosignala iz postaje za upravljanje.</t>
        </is>
      </c>
      <c r="AZ142" s="2" t="inlineStr">
        <is>
          <t>drón|
személyzet nélküli légi jármű|
UAV|
pilóta nélküli légi jármű</t>
        </is>
      </c>
      <c r="BA142" s="2" t="inlineStr">
        <is>
          <t>3|
4|
4|
4</t>
        </is>
      </c>
      <c r="BB142" s="2" t="inlineStr">
        <is>
          <t>admitted|
|
|
preferred</t>
        </is>
      </c>
      <c r="BC142" t="inlineStr">
        <is>
          <t>minden olyan repülőeszköz, amely a fedélzeten mindennemű emberi jelenlét nélkül képes a repülés megkezdésére, valamint az irányított repülés és navigálás fenntartására</t>
        </is>
      </c>
      <c r="BD142" s="2" t="inlineStr">
        <is>
          <t>aeromobile senza equipaggio|
drone|
UA|
velivolo non pilotato|
UAV|
velivolo senza pilota</t>
        </is>
      </c>
      <c r="BE142" s="2" t="inlineStr">
        <is>
          <t>3|
3|
3|
3|
3|
3</t>
        </is>
      </c>
      <c r="BF142" s="2" t="inlineStr">
        <is>
          <t xml:space="preserve">|
|
|
|
|
</t>
        </is>
      </c>
      <c r="BG142" t="inlineStr">
        <is>
          <t>aeromobile che opera o è progettato per operare autonomamente o essere pilotato a distanza, senza pilota a bordo</t>
        </is>
      </c>
      <c r="BH142" s="2" t="inlineStr">
        <is>
          <t>bepilotis orlaivis|
dronas</t>
        </is>
      </c>
      <c r="BI142" s="2" t="inlineStr">
        <is>
          <t>3|
3</t>
        </is>
      </c>
      <c r="BJ142" s="2" t="inlineStr">
        <is>
          <t>|
admitted</t>
        </is>
      </c>
      <c r="BK142" t="inlineStr">
        <is>
          <t>autonomiškai arba nuotoliniu būdu valdomas lėktuvo schemos orlaivis, automatinis erdvėlaivis ; valdomas be įgulos orlaivis</t>
        </is>
      </c>
      <c r="BL142" s="2" t="inlineStr">
        <is>
          <t>bezpilota lidaparāts|
drons|
&lt;i&gt;UAV&lt;/i&gt;|
bezpilota gaisa kuģis|
&lt;i&gt;UA&lt;/i&gt;</t>
        </is>
      </c>
      <c r="BM142" s="2" t="inlineStr">
        <is>
          <t>2|
3|
2|
3|
2</t>
        </is>
      </c>
      <c r="BN142" s="2" t="inlineStr">
        <is>
          <t xml:space="preserve">|
|
|
|
</t>
        </is>
      </c>
      <c r="BO142" t="inlineStr">
        <is>
          <t>Ar dzinēju un automātisku vadību aprīkots gaisa transportlīdzeklis, ko nevada cilvēks un kas izmanto aerodinamisku spēku, lai paceltos. Tie var lidot autonomi, vai tikt vadīti no attāluma, tos var izmantot vienu reizi vai vairakkārt.</t>
        </is>
      </c>
      <c r="BP142" s="2" t="inlineStr">
        <is>
          <t>dron|
inġenju tal-ajru mingħajr ekwipaġġ|
inġenju tal-ajru mingħajr bdot abbord|
UA|
UAV|
vettura tal-ajru mingħajr ekwipaġġ|
vettura tal-ajru mingħajr bdot abbord</t>
        </is>
      </c>
      <c r="BQ142" s="2" t="inlineStr">
        <is>
          <t>3|
3|
3|
3|
3|
3|
3</t>
        </is>
      </c>
      <c r="BR142" s="2" t="inlineStr">
        <is>
          <t xml:space="preserve">|
|
|
|
|
|
</t>
        </is>
      </c>
      <c r="BS142" t="inlineStr">
        <is>
          <t>inġenju tal-ajru li ma jkollux abbord operatur uman u li jopera permezz ta' kontrolli remoti jew ipprogrammar awtonomu</t>
        </is>
      </c>
      <c r="BT142" s="2" t="inlineStr">
        <is>
          <t>drone|
onbemand luchtvaartuig|
UAV|
UA</t>
        </is>
      </c>
      <c r="BU142" s="2" t="inlineStr">
        <is>
          <t>3|
3|
3|
3</t>
        </is>
      </c>
      <c r="BV142" s="2" t="inlineStr">
        <is>
          <t xml:space="preserve">|
|
|
</t>
        </is>
      </c>
      <c r="BW142" t="inlineStr">
        <is>
          <t>luchtvaartuig zonder piloot aan boord, dat op afstand wordt bestuurd en dat zowel voor civiele als voor militaire opdrachten kan worden ingezet ; een luchtvaartuig waarmee vluchten worden uitgevoerd of dat ontworpen is om vluchten uit te voeren zonder piloot aan boord</t>
        </is>
      </c>
      <c r="BX142" s="2" t="inlineStr">
        <is>
          <t>dron|
bezzałogowy statek powietrzny|
bezpilotowy statek powietrzny</t>
        </is>
      </c>
      <c r="BY142" s="2" t="inlineStr">
        <is>
          <t>3|
3|
4</t>
        </is>
      </c>
      <c r="BZ142" s="2" t="inlineStr">
        <is>
          <t xml:space="preserve">|
preferred|
</t>
        </is>
      </c>
      <c r="CA142" t="inlineStr">
        <is>
          <t/>
        </is>
      </c>
      <c r="CB142" s="2" t="inlineStr">
        <is>
          <t>drone|
aeronave não tripulada|
veículo aéreo não tripulado|
UAV|
VANT</t>
        </is>
      </c>
      <c r="CC142" s="2" t="inlineStr">
        <is>
          <t>3|
3|
3|
3|
3</t>
        </is>
      </c>
      <c r="CD142" s="2" t="inlineStr">
        <is>
          <t xml:space="preserve">|
|
|
|
</t>
        </is>
      </c>
      <c r="CE142" t="inlineStr">
        <is>
          <t>Qualquer aeronave capaz de iniciar um voo e de manter um voo e uma navegação controlados sem uma presença humana a bordo</t>
        </is>
      </c>
      <c r="CF142" s="2" t="inlineStr">
        <is>
          <t>aeronavă motorizată fără pilot la bord|
vehicul aerian fără pilot|
UAV|
dronă|
aeronavă fără pilot la bord</t>
        </is>
      </c>
      <c r="CG142" s="2" t="inlineStr">
        <is>
          <t>3|
3|
3|
3|
3</t>
        </is>
      </c>
      <c r="CH142" s="2" t="inlineStr">
        <is>
          <t xml:space="preserve">|
|
|
|
</t>
        </is>
      </c>
      <c r="CI142" t="inlineStr">
        <is>
          <t>aeronavă fără echipaj uman la bord, ce poate fi comandată la distanță sau poate efectua zboruri în regim autonom, având la bord senzori dedicați pentru diferite aplicații militare sau civile</t>
        </is>
      </c>
      <c r="CJ142" s="2" t="inlineStr">
        <is>
          <t>bezpilotné lietadlo|
UAV|
bezpilotný vzdušný prostriedok|
dron|
bezpilotné lietajúce zariadenie|
bezpilotný lietajúci prostriedok</t>
        </is>
      </c>
      <c r="CK142" s="2" t="inlineStr">
        <is>
          <t>3|
2|
4|
3|
3|
3</t>
        </is>
      </c>
      <c r="CL142" s="2" t="inlineStr">
        <is>
          <t xml:space="preserve">|
|
preferred|
|
|
</t>
        </is>
      </c>
      <c r="CM142" t="inlineStr">
        <is>
          <t>lietadlo spôsobilé lietať bez pilota na palube</t>
        </is>
      </c>
      <c r="CN142" s="2" t="inlineStr">
        <is>
          <t>dron|
zrakoplov brez posadke|
brezpilotno zračno vozilo|
brezpilotni zrakoplov</t>
        </is>
      </c>
      <c r="CO142" s="2" t="inlineStr">
        <is>
          <t>3|
3|
3|
3</t>
        </is>
      </c>
      <c r="CP142" s="2" t="inlineStr">
        <is>
          <t xml:space="preserve">|
|
|
</t>
        </is>
      </c>
      <c r="CQ142" t="inlineStr">
        <is>
          <t>zrakoplov, ki navigira brez posadke na krovu in je opremljen z napravo, ki je vnaprej programirana za samodejno krmarjenje pri določeni nalogi, ali pa je radijsko krmarjen s tal</t>
        </is>
      </c>
      <c r="CR142" s="2" t="inlineStr">
        <is>
          <t>UAV|
obemannat luftfartyg</t>
        </is>
      </c>
      <c r="CS142" s="2" t="inlineStr">
        <is>
          <t>3|
3</t>
        </is>
      </c>
      <c r="CT142" s="2" t="inlineStr">
        <is>
          <t xml:space="preserve">|
</t>
        </is>
      </c>
      <c r="CU142" t="inlineStr">
        <is>
          <t>Ett obemannat luftfartyg kallas på engelska numera vanligen Unmanned Aerial Vehicle, Uninhabited Aerial Vehicle eller Unmanned Air Vehicle. Akronymen är UAV. Tidigare var RPV, Remotely Piloted Vehicle, en vanlig benämning på ett obemannat luftfartyg. ; förarlös flygfarkost</t>
        </is>
      </c>
    </row>
    <row r="143">
      <c r="A143" s="1" t="str">
        <f>HYPERLINK("https://iate.europa.eu/entry/result/922800/all", "922800")</f>
        <v>922800</v>
      </c>
      <c r="B143" t="inlineStr">
        <is>
          <t>EUROPEAN UNION</t>
        </is>
      </c>
      <c r="C143" t="inlineStr">
        <is>
          <t>EUROPEAN UNION|European construction|European Union|common foreign and security policy|common security and defence policy</t>
        </is>
      </c>
      <c r="D143" s="2" t="inlineStr">
        <is>
          <t>щаб на въоръжените сили</t>
        </is>
      </c>
      <c r="E143" s="2" t="inlineStr">
        <is>
          <t>3</t>
        </is>
      </c>
      <c r="F143" s="2" t="inlineStr">
        <is>
          <t/>
        </is>
      </c>
      <c r="G143" t="inlineStr">
        <is>
          <t>щабът на въоръжените сили на Европейския съюз, разгърнат в областта на дадена операция</t>
        </is>
      </c>
      <c r="H143" s="2" t="inlineStr">
        <is>
          <t>velitelství sil|
FHQ</t>
        </is>
      </c>
      <c r="I143" s="2" t="inlineStr">
        <is>
          <t>2|
2</t>
        </is>
      </c>
      <c r="J143" s="2" t="inlineStr">
        <is>
          <t xml:space="preserve">|
</t>
        </is>
      </c>
      <c r="K143" t="inlineStr">
        <is>
          <t>velitelství
sil Unie nasazené v operačním prostoru vojenské operace s výkonnými pravomocemi</t>
        </is>
      </c>
      <c r="L143" s="2" t="inlineStr">
        <is>
          <t>styrkehovedkvarter|
FHQ</t>
        </is>
      </c>
      <c r="M143" s="2" t="inlineStr">
        <is>
          <t>3|
3</t>
        </is>
      </c>
      <c r="N143" s="2" t="inlineStr">
        <is>
          <t xml:space="preserve">|
</t>
        </is>
      </c>
      <c r="O143" t="inlineStr">
        <is>
          <t>hovedkvarter for en EU-styrke, der er deployeret i indsatsområdet</t>
        </is>
      </c>
      <c r="P143" s="2" t="inlineStr">
        <is>
          <t>operativ-taktisches Hauptquartier|
FHQ</t>
        </is>
      </c>
      <c r="Q143" s="2" t="inlineStr">
        <is>
          <t>3|
3</t>
        </is>
      </c>
      <c r="R143" s="2" t="inlineStr">
        <is>
          <t xml:space="preserve">|
</t>
        </is>
      </c>
      <c r="S143" t="inlineStr">
        <is>
          <t>das im Einsatzgebiet dislozierte Hauptquartier der EU-Einsatzkräfte</t>
        </is>
      </c>
      <c r="T143" s="2" t="inlineStr">
        <is>
          <t>FHQ|
στρατηγείο δυνάμεως</t>
        </is>
      </c>
      <c r="U143" s="2" t="inlineStr">
        <is>
          <t>3|
3</t>
        </is>
      </c>
      <c r="V143" s="2" t="inlineStr">
        <is>
          <t xml:space="preserve">|
</t>
        </is>
      </c>
      <c r="W143" t="inlineStr">
        <is>
          <t>το στρατηγείο μιας δύναμης της Ένωσης που έχει αναπτυχθεί εντός της περιοχής των επιχειρήσεων</t>
        </is>
      </c>
      <c r="X143" s="2" t="inlineStr">
        <is>
          <t>FHQ|
force headquarters|
force HQ</t>
        </is>
      </c>
      <c r="Y143" s="2" t="inlineStr">
        <is>
          <t>3|
3|
1</t>
        </is>
      </c>
      <c r="Z143" s="2" t="inlineStr">
        <is>
          <t xml:space="preserve">|
|
</t>
        </is>
      </c>
      <c r="AA143" t="inlineStr">
        <is>
          <t>headquarters of a Union force deployed to the area of operations</t>
        </is>
      </c>
      <c r="AB143" s="2" t="inlineStr">
        <is>
          <t>cuartel general de la fuerza|
CGF</t>
        </is>
      </c>
      <c r="AC143" s="2" t="inlineStr">
        <is>
          <t>3|
3</t>
        </is>
      </c>
      <c r="AD143" s="2" t="inlineStr">
        <is>
          <t xml:space="preserve">|
</t>
        </is>
      </c>
      <c r="AE143" t="inlineStr">
        <is>
          <t>&lt;a href="/entry/result/902809/es" target="_blank"&gt;Cuartel general&lt;/a&gt; de una &lt;a href="/entry/result/930204/es" target="_blank"&gt;fuerza de la UE&lt;/a&gt; desplegada en la &lt;a href="/entry/result/759783/es" target="_blank"&gt;zona de operaciones&lt;/a&gt;.</t>
        </is>
      </c>
      <c r="AF143" s="2" t="inlineStr">
        <is>
          <t>FHQ|
vägede peakorter</t>
        </is>
      </c>
      <c r="AG143" s="2" t="inlineStr">
        <is>
          <t>3|
3</t>
        </is>
      </c>
      <c r="AH143" s="2" t="inlineStr">
        <is>
          <t xml:space="preserve">|
</t>
        </is>
      </c>
      <c r="AI143" t="inlineStr">
        <is>
          <t>operatsiooni toimumiskohta siirdud liidu vägede peakorter</t>
        </is>
      </c>
      <c r="AJ143" s="2" t="inlineStr">
        <is>
          <t>FHQ|
joukkojen esikunta</t>
        </is>
      </c>
      <c r="AK143" s="2" t="inlineStr">
        <is>
          <t>3|
3</t>
        </is>
      </c>
      <c r="AL143" s="2" t="inlineStr">
        <is>
          <t xml:space="preserve">|
</t>
        </is>
      </c>
      <c r="AM143" t="inlineStr">
        <is>
          <t>operaatioalueelle sijoitettujen unionin joukkojen esikunta</t>
        </is>
      </c>
      <c r="AN143" s="2" t="inlineStr">
        <is>
          <t>EMF|
état-major de force|
quartier général de force|
FHQ</t>
        </is>
      </c>
      <c r="AO143" s="2" t="inlineStr">
        <is>
          <t>3|
3|
3|
2</t>
        </is>
      </c>
      <c r="AP143" s="2" t="inlineStr">
        <is>
          <t xml:space="preserve">|
|
|
</t>
        </is>
      </c>
      <c r="AQ143" t="inlineStr">
        <is>
          <t>quartier général d'une force de l'Union déployé dans la zone des opérations</t>
        </is>
      </c>
      <c r="AR143" s="2" t="inlineStr">
        <is>
          <t>Ceanncheathrú Fórsa</t>
        </is>
      </c>
      <c r="AS143" s="2" t="inlineStr">
        <is>
          <t>3</t>
        </is>
      </c>
      <c r="AT143" s="2" t="inlineStr">
        <is>
          <t/>
        </is>
      </c>
      <c r="AU143" t="inlineStr">
        <is>
          <t/>
        </is>
      </c>
      <c r="AV143" s="2" t="inlineStr">
        <is>
          <t>stožer snaga</t>
        </is>
      </c>
      <c r="AW143" s="2" t="inlineStr">
        <is>
          <t>3</t>
        </is>
      </c>
      <c r="AX143" s="2" t="inlineStr">
        <is>
          <t/>
        </is>
      </c>
      <c r="AY143" t="inlineStr">
        <is>
          <t/>
        </is>
      </c>
      <c r="AZ143" s="2" t="inlineStr">
        <is>
          <t>kötelékparancsnokság|
erők parancsnoksága</t>
        </is>
      </c>
      <c r="BA143" s="2" t="inlineStr">
        <is>
          <t>3|
3</t>
        </is>
      </c>
      <c r="BB143" s="2" t="inlineStr">
        <is>
          <t xml:space="preserve">preferred|
</t>
        </is>
      </c>
      <c r="BC143" t="inlineStr">
        <is>
          <t>&lt;div&gt;az Európai Unió bevetési erőinek a műveleti területre telepített parancsnoksága&lt;/div&gt;</t>
        </is>
      </c>
      <c r="BD143" s="2" t="inlineStr">
        <is>
          <t>comando della forza|
FHQ|
quartier generale del comando della forza</t>
        </is>
      </c>
      <c r="BE143" s="2" t="inlineStr">
        <is>
          <t>3|
3|
3</t>
        </is>
      </c>
      <c r="BF143" s="2" t="inlineStr">
        <is>
          <t xml:space="preserve">|
|
</t>
        </is>
      </c>
      <c r="BG143" t="inlineStr">
        <is>
          <t>struttura di comando di una forza dell'Unione che viene schierata nella zona di operazioni.</t>
        </is>
      </c>
      <c r="BH143" s="2" t="inlineStr">
        <is>
          <t>pajėgų štabas</t>
        </is>
      </c>
      <c r="BI143" s="2" t="inlineStr">
        <is>
          <t>3</t>
        </is>
      </c>
      <c r="BJ143" s="2" t="inlineStr">
        <is>
          <t/>
        </is>
      </c>
      <c r="BK143" t="inlineStr">
        <is>
          <t>operacijos teritorijoje dislokuotų ES pajėgų štabas</t>
        </is>
      </c>
      <c r="BL143" s="2" t="inlineStr">
        <is>
          <t>&lt;i&gt;FHQ&lt;/i&gt;|
bruņoto spēku štābs|
spēku štābs</t>
        </is>
      </c>
      <c r="BM143" s="2" t="inlineStr">
        <is>
          <t>3|
2|
3</t>
        </is>
      </c>
      <c r="BN143" s="2" t="inlineStr">
        <is>
          <t>|
|
preferred</t>
        </is>
      </c>
      <c r="BO143" t="inlineStr">
        <is>
          <t>ES spēku štābs, kas, atšķirībā no &lt;a href="https://iate.europa.eu/entry/result/916992/lv" target="_blank"&gt;operācijas štāba&lt;/a&gt;, atrodas operācijas darbības zonā</t>
        </is>
      </c>
      <c r="BP143" s="2" t="inlineStr">
        <is>
          <t>FHQ|
kwartieri ġenerali tal-forza</t>
        </is>
      </c>
      <c r="BQ143" s="2" t="inlineStr">
        <is>
          <t>3|
3</t>
        </is>
      </c>
      <c r="BR143" s="2" t="inlineStr">
        <is>
          <t xml:space="preserve">|
</t>
        </is>
      </c>
      <c r="BS143" t="inlineStr">
        <is>
          <t>kwartieri ġenerali ta' forza tal-Unjoni mobilizzati fiż-żona tal-operazzjonijiet</t>
        </is>
      </c>
      <c r="BT143" s="2" t="inlineStr">
        <is>
          <t>hoofdkwartier van de troepenmacht|
FHQ</t>
        </is>
      </c>
      <c r="BU143" s="2" t="inlineStr">
        <is>
          <t>3|
3</t>
        </is>
      </c>
      <c r="BV143" s="2" t="inlineStr">
        <is>
          <t xml:space="preserve">|
</t>
        </is>
      </c>
      <c r="BW143" t="inlineStr">
        <is>
          <t>"hoofdkwartier van een in het operatiegebied ingezette troepenmacht van de Europese Unie"</t>
        </is>
      </c>
      <c r="BX143" s="2" t="inlineStr">
        <is>
          <t>FHQ|
dowództwo sił</t>
        </is>
      </c>
      <c r="BY143" s="2" t="inlineStr">
        <is>
          <t>4|
4</t>
        </is>
      </c>
      <c r="BZ143" s="2" t="inlineStr">
        <is>
          <t xml:space="preserve">|
</t>
        </is>
      </c>
      <c r="CA143" t="inlineStr">
        <is>
          <t>dowództwo szczebla operacyjnego, przemieszczone i rozwinięte w teatrze działań</t>
        </is>
      </c>
      <c r="CB143" s="2" t="inlineStr">
        <is>
          <t>quartel-general da força|
QGF</t>
        </is>
      </c>
      <c r="CC143" s="2" t="inlineStr">
        <is>
          <t>3|
3</t>
        </is>
      </c>
      <c r="CD143" s="2" t="inlineStr">
        <is>
          <t xml:space="preserve">|
</t>
        </is>
      </c>
      <c r="CE143" t="inlineStr">
        <is>
          <t>Quartel-general de uma força da União enviada para a zona de operações.</t>
        </is>
      </c>
      <c r="CF143" s="2" t="inlineStr">
        <is>
          <t>FHQ|
comandament al forțelor|
comandament al forței</t>
        </is>
      </c>
      <c r="CG143" s="2" t="inlineStr">
        <is>
          <t>2|
3|
3</t>
        </is>
      </c>
      <c r="CH143" s="2" t="inlineStr">
        <is>
          <t xml:space="preserve">|
|
</t>
        </is>
      </c>
      <c r="CI143" t="inlineStr">
        <is>
          <t>comandament al unei forțe a Uniunii, desfășurate în zona de operații</t>
        </is>
      </c>
      <c r="CJ143" s="2" t="inlineStr">
        <is>
          <t>veliteľstvo ozbrojených síl|
FHQ</t>
        </is>
      </c>
      <c r="CK143" s="2" t="inlineStr">
        <is>
          <t>3|
3</t>
        </is>
      </c>
      <c r="CL143" s="2" t="inlineStr">
        <is>
          <t xml:space="preserve">|
</t>
        </is>
      </c>
      <c r="CM143" t="inlineStr">
        <is>
          <t>&lt;div&gt;veliteľstvo síl Únie nasadené do oblasti operácie&lt;/div&gt;</t>
        </is>
      </c>
      <c r="CN143" s="2" t="inlineStr">
        <is>
          <t>poveljstvo sil (EU)|
štab vojaških sil|
PS EU</t>
        </is>
      </c>
      <c r="CO143" s="2" t="inlineStr">
        <is>
          <t>3|
3|
3</t>
        </is>
      </c>
      <c r="CP143" s="2" t="inlineStr">
        <is>
          <t xml:space="preserve">|
|
</t>
        </is>
      </c>
      <c r="CQ143" t="inlineStr">
        <is>
          <t>sedež sil Unije, ki so razmeščene na območje operacij</t>
        </is>
      </c>
      <c r="CR143" s="2" t="inlineStr">
        <is>
          <t>styrkehögkvarter</t>
        </is>
      </c>
      <c r="CS143" s="2" t="inlineStr">
        <is>
          <t>3</t>
        </is>
      </c>
      <c r="CT143" s="2" t="inlineStr">
        <is>
          <t/>
        </is>
      </c>
      <c r="CU143" t="inlineStr">
        <is>
          <t>en unionsstyrkas högkvarter som utplacerats inom operationsområdet</t>
        </is>
      </c>
    </row>
    <row r="144">
      <c r="A144" s="1" t="str">
        <f>HYPERLINK("https://iate.europa.eu/entry/result/891248/all", "891248")</f>
        <v>891248</v>
      </c>
      <c r="B144" t="inlineStr">
        <is>
          <t>INTERNATIONAL RELATIONS</t>
        </is>
      </c>
      <c r="C144" t="inlineStr">
        <is>
          <t>INTERNATIONAL RELATIONS|defence</t>
        </is>
      </c>
      <c r="D144" s="2" t="inlineStr">
        <is>
          <t>началник на отбраната</t>
        </is>
      </c>
      <c r="E144" s="2" t="inlineStr">
        <is>
          <t>3</t>
        </is>
      </c>
      <c r="F144" s="2" t="inlineStr">
        <is>
          <t/>
        </is>
      </c>
      <c r="G144" t="inlineStr">
        <is>
          <t>Началник на военните сили на дадена държава.</t>
        </is>
      </c>
      <c r="H144" s="2" t="inlineStr">
        <is>
          <t>náčelník generálního štábu</t>
        </is>
      </c>
      <c r="I144" s="2" t="inlineStr">
        <is>
          <t>3</t>
        </is>
      </c>
      <c r="J144" s="2" t="inlineStr">
        <is>
          <t/>
        </is>
      </c>
      <c r="K144" t="inlineStr">
        <is>
          <t>nejvyšší profesní funkce národních ozbrojených sil a vojenský poradce vlády</t>
        </is>
      </c>
      <c r="L144" s="2" t="inlineStr">
        <is>
          <t>CHOD|
forsvarschef</t>
        </is>
      </c>
      <c r="M144" s="2" t="inlineStr">
        <is>
          <t>4|
4</t>
        </is>
      </c>
      <c r="N144" s="2" t="inlineStr">
        <is>
          <t xml:space="preserve">|
</t>
        </is>
      </c>
      <c r="O144" t="inlineStr">
        <is>
          <t>I Danmark øverste chef for Forsvaret med ansvar for de tre værn Hæren, Søværnet og Flyvevåbnet. Refererer direkte til forsvarsministeren.</t>
        </is>
      </c>
      <c r="P144" s="2" t="inlineStr">
        <is>
          <t>CHOD|
Generalstabschef</t>
        </is>
      </c>
      <c r="Q144" s="2" t="inlineStr">
        <is>
          <t>3|
3</t>
        </is>
      </c>
      <c r="R144" s="2" t="inlineStr">
        <is>
          <t xml:space="preserve">|
</t>
        </is>
      </c>
      <c r="S144" t="inlineStr">
        <is>
          <t>ranghöchster Soldat der Streitkräfte eines Landes und militärischer Berater der Regierung</t>
        </is>
      </c>
      <c r="T144" s="2" t="inlineStr">
        <is>
          <t>αρχηγός άμυνας|
Αρχηγός ΓΕΕΘΑ|
Α/ΓΕΕΘΑ</t>
        </is>
      </c>
      <c r="U144" s="2" t="inlineStr">
        <is>
          <t>3|
3|
3</t>
        </is>
      </c>
      <c r="V144" s="2" t="inlineStr">
        <is>
          <t xml:space="preserve">|
|
</t>
        </is>
      </c>
      <c r="W144" t="inlineStr">
        <is>
          <t/>
        </is>
      </c>
      <c r="X144" s="2" t="inlineStr">
        <is>
          <t>CHOD|
CDS|
Chief of Defence|
Chief of the Defence Staff</t>
        </is>
      </c>
      <c r="Y144" s="2" t="inlineStr">
        <is>
          <t>3|
3|
3|
3</t>
        </is>
      </c>
      <c r="Z144" s="2" t="inlineStr">
        <is>
          <t xml:space="preserve">|
|
|
</t>
        </is>
      </c>
      <c r="AA144" t="inlineStr">
        <is>
          <t>the most senior professional member of a nation's armed forces and government military advisor</t>
        </is>
      </c>
      <c r="AB144" s="2" t="inlineStr">
        <is>
          <t>JEMAD|
jefe del Estado Mayor de la Defensa</t>
        </is>
      </c>
      <c r="AC144" s="2" t="inlineStr">
        <is>
          <t>3|
3</t>
        </is>
      </c>
      <c r="AD144" s="2" t="inlineStr">
        <is>
          <t xml:space="preserve">|
</t>
        </is>
      </c>
      <c r="AE144" t="inlineStr">
        <is>
          <t>Persona que ejerce el mando de la estructura operativa de las fuerzas armadas, además de funciones de asesoramiento y apoyo militar.</t>
        </is>
      </c>
      <c r="AF144" s="2" t="inlineStr">
        <is>
          <t>kaitseväe juhataja</t>
        </is>
      </c>
      <c r="AG144" s="2" t="inlineStr">
        <is>
          <t>3</t>
        </is>
      </c>
      <c r="AH144" s="2" t="inlineStr">
        <is>
          <t/>
        </is>
      </c>
      <c r="AI144" t="inlineStr">
        <is>
          <t>ainujuhtimise põhimõttel kaitseväge juhtiv ohvitser, kes allub valdkonna eest vastutavale ministrile</t>
        </is>
      </c>
      <c r="AJ144" s="2" t="inlineStr">
        <is>
          <t>puolustusvoimien komentaja|
esikuntapäällikkö|
CHOD</t>
        </is>
      </c>
      <c r="AK144" s="2" t="inlineStr">
        <is>
          <t>3|
1|
2</t>
        </is>
      </c>
      <c r="AL144" s="2" t="inlineStr">
        <is>
          <t xml:space="preserve">|
|
</t>
        </is>
      </c>
      <c r="AM144" t="inlineStr">
        <is>
          <t/>
        </is>
      </c>
      <c r="AN144" s="2" t="inlineStr">
        <is>
          <t>chef d'état-major des armées|
CEMA</t>
        </is>
      </c>
      <c r="AO144" s="2" t="inlineStr">
        <is>
          <t>4|
4</t>
        </is>
      </c>
      <c r="AP144" s="2" t="inlineStr">
        <is>
          <t xml:space="preserve">|
</t>
        </is>
      </c>
      <c r="AQ144" t="inlineStr">
        <is>
          <t>Officier général occupant le poste le plus élevé dans la hiérarchie militaire, à la fois conseiller militaire du gouvernement pour les concepts opérationnels (stratégie générale militaire) et responsable de l'emploi des forces (stratégie opérationnelle). A ce titre, il assure la conception, la préparation et la conduite générale de l'ensemble des opérations décidées par le gouvernement.</t>
        </is>
      </c>
      <c r="AR144" s="2" t="inlineStr">
        <is>
          <t>Ceann Foirne na bhFórsaí Cosanta|
Ceann Foirne Óglaigh na hÉireann|
COS|
an Ceann Foirne|
Ceann Cosanta</t>
        </is>
      </c>
      <c r="AS144" s="2" t="inlineStr">
        <is>
          <t>3|
3|
3|
3|
3</t>
        </is>
      </c>
      <c r="AT144" s="2" t="inlineStr">
        <is>
          <t xml:space="preserve">|
|
|
|
</t>
        </is>
      </c>
      <c r="AU144" t="inlineStr">
        <is>
          <t>an comhalta is sinearaí d'arm náisiúnta agus comhairleoir míleata an rialtais</t>
        </is>
      </c>
      <c r="AV144" s="2" t="inlineStr">
        <is>
          <t>načelnik glavnog stožera|
načelnik glavnog stožera oružanih snaga</t>
        </is>
      </c>
      <c r="AW144" s="2" t="inlineStr">
        <is>
          <t>3|
3</t>
        </is>
      </c>
      <c r="AX144" s="2" t="inlineStr">
        <is>
          <t xml:space="preserve">|
</t>
        </is>
      </c>
      <c r="AY144" t="inlineStr">
        <is>
          <t/>
        </is>
      </c>
      <c r="AZ144" s="2" t="inlineStr">
        <is>
          <t>vezérkari főnök</t>
        </is>
      </c>
      <c r="BA144" s="2" t="inlineStr">
        <is>
          <t>4</t>
        </is>
      </c>
      <c r="BB144" s="2" t="inlineStr">
        <is>
          <t/>
        </is>
      </c>
      <c r="BC144" t="inlineStr">
        <is>
          <t>egy állam haderejének legfelsőbb vezetője</t>
        </is>
      </c>
      <c r="BD144" s="2" t="inlineStr">
        <is>
          <t>capo di stato maggiore della difesa|
Capo di SMD</t>
        </is>
      </c>
      <c r="BE144" s="2" t="inlineStr">
        <is>
          <t>4|
4</t>
        </is>
      </c>
      <c r="BF144" s="2" t="inlineStr">
        <is>
          <t xml:space="preserve">|
</t>
        </is>
      </c>
      <c r="BG144" t="inlineStr">
        <is>
          <t>ufficiale superiore del Ministero della difesa della Repubblica Italiana, che dipende direttamente dal ministro della difesa ed è il vertice dell'area tecnico-operativa del ministero. Le sue funzioni sono disciplinate dall'art. 26 del decreto legislativo 15 marzo 2010, n. 66 - Codice dell'ordinamento militare</t>
        </is>
      </c>
      <c r="BH144" s="2" t="inlineStr">
        <is>
          <t>kariuomenės vadas</t>
        </is>
      </c>
      <c r="BI144" s="2" t="inlineStr">
        <is>
          <t>3</t>
        </is>
      </c>
      <c r="BJ144" s="2" t="inlineStr">
        <is>
          <t/>
        </is>
      </c>
      <c r="BK144" t="inlineStr">
        <is>
          <t>valstybės karinėse pajėgose aukščiausias pareigas einantis asmuo ir vyriausybės konsultantas kariniais klausimais</t>
        </is>
      </c>
      <c r="BL144" s="2" t="inlineStr">
        <is>
          <t>valsts bruņoto spēku komandieris</t>
        </is>
      </c>
      <c r="BM144" s="2" t="inlineStr">
        <is>
          <t>2</t>
        </is>
      </c>
      <c r="BN144" s="2" t="inlineStr">
        <is>
          <t/>
        </is>
      </c>
      <c r="BO144" t="inlineStr">
        <is>
          <t>valsts augstākā militārā amatpersona</t>
        </is>
      </c>
      <c r="BP144" s="2" t="inlineStr">
        <is>
          <t>CHOD|
Kap tad-Difiża</t>
        </is>
      </c>
      <c r="BQ144" s="2" t="inlineStr">
        <is>
          <t>3|
3</t>
        </is>
      </c>
      <c r="BR144" s="2" t="inlineStr">
        <is>
          <t xml:space="preserve">|
</t>
        </is>
      </c>
      <c r="BS144" t="inlineStr">
        <is>
          <t>l-ogħla kariga tal-forzi armati nazzjonali ta' pajjiż, fejn il-persuna fil-kariga taqdi wkoll ir-rwol ta' konsulent militari għall-gvern</t>
        </is>
      </c>
      <c r="BT144" s="2" t="inlineStr">
        <is>
          <t>Commandant der Strijdkrachten|
CHOD|
chef Defensie|
CDS</t>
        </is>
      </c>
      <c r="BU144" s="2" t="inlineStr">
        <is>
          <t>3|
3|
3|
3</t>
        </is>
      </c>
      <c r="BV144" s="2" t="inlineStr">
        <is>
          <t xml:space="preserve">|
|
|
</t>
        </is>
      </c>
      <c r="BW144" t="inlineStr">
        <is>
          <t/>
        </is>
      </c>
      <c r="BX144" s="2" t="inlineStr">
        <is>
          <t>szef Sztabu Generalnego</t>
        </is>
      </c>
      <c r="BY144" s="2" t="inlineStr">
        <is>
          <t>4</t>
        </is>
      </c>
      <c r="BZ144" s="2" t="inlineStr">
        <is>
          <t/>
        </is>
      </c>
      <c r="CA144" t="inlineStr">
        <is>
          <t>najwyższy rangą wojskowy dowodzący siłami zbrojnymi danego kraju</t>
        </is>
      </c>
      <c r="CB144" s="2" t="inlineStr">
        <is>
          <t>CEMG|
CEMGFA|
chefe de Estado-Maior|
Chefe de Estado-Maior-General das Forças Armadas|
chefe do estado-maior-general</t>
        </is>
      </c>
      <c r="CC144" s="2" t="inlineStr">
        <is>
          <t>2|
3|
1|
3|
3</t>
        </is>
      </c>
      <c r="CD144" s="2" t="inlineStr">
        <is>
          <t xml:space="preserve">|
|
|
|
</t>
        </is>
      </c>
      <c r="CE144" t="inlineStr">
        <is>
          <t>Designação genérica para os responsáveis máximos do Estado-Maior General das Forças Armadas dos Estados-Membros. O Órgão Militar criado pela Decisão 2000/144/PESC é composto pelos representantes destes Chefes do Estado-Maior. Em Portugal, esta função é desempenhada pelo Chefe do Estado-Maior General das Forças Armadas (CEMGFA), que se situa na dependência directa do Ministro da Defesa, e dele dependem os Chefes de Estado-Maior dos ramos (Exército - CEME, Força Aérea - CEMFA e Armada - CEMA) nos termos da Lei n° 29/82, de 11 de Dezembro, relativa à natureza, composição e competências do Conselho Superior de Defesa Nacional.</t>
        </is>
      </c>
      <c r="CF144" s="2" t="inlineStr">
        <is>
          <t>șef al Statului Major General</t>
        </is>
      </c>
      <c r="CG144" s="2" t="inlineStr">
        <is>
          <t>3</t>
        </is>
      </c>
      <c r="CH144" s="2" t="inlineStr">
        <is>
          <t/>
        </is>
      </c>
      <c r="CI144" t="inlineStr">
        <is>
          <t>militarul cu rangul de conducere cel mai înalt din armată, numit de Președintele României, la propunerea ministrului apărării, cu avizul primului-ministru, pentru o perioadă de 4 ani, cu posibilitatea de prelungire cu până la un an</t>
        </is>
      </c>
      <c r="CJ144" s="2" t="inlineStr">
        <is>
          <t>náčelník generálneho štábu</t>
        </is>
      </c>
      <c r="CK144" s="2" t="inlineStr">
        <is>
          <t>3</t>
        </is>
      </c>
      <c r="CL144" s="2" t="inlineStr">
        <is>
          <t/>
        </is>
      </c>
      <c r="CM144" t="inlineStr">
        <is>
          <t>najvyššia vojenská fukcia v ozbrojených silách štátu</t>
        </is>
      </c>
      <c r="CN144" s="2" t="inlineStr">
        <is>
          <t>načelnik generalnega štaba|
načelnik generalštaba</t>
        </is>
      </c>
      <c r="CO144" s="2" t="inlineStr">
        <is>
          <t>3|
3</t>
        </is>
      </c>
      <c r="CP144" s="2" t="inlineStr">
        <is>
          <t xml:space="preserve">|
</t>
        </is>
      </c>
      <c r="CQ144" t="inlineStr">
        <is>
          <t/>
        </is>
      </c>
      <c r="CR144" s="2" t="inlineStr">
        <is>
          <t>överbefälhavare</t>
        </is>
      </c>
      <c r="CS144" s="2" t="inlineStr">
        <is>
          <t>3</t>
        </is>
      </c>
      <c r="CT144" s="2" t="inlineStr">
        <is>
          <t/>
        </is>
      </c>
      <c r="CU144" t="inlineStr">
        <is>
          <t>Försvarsmaktens högste chef.</t>
        </is>
      </c>
    </row>
    <row r="145">
      <c r="A145" s="1" t="str">
        <f>HYPERLINK("https://iate.europa.eu/entry/result/3622628/all", "3622628")</f>
        <v>3622628</v>
      </c>
      <c r="B145" t="inlineStr">
        <is>
          <t>TRADE;EUROPEAN UNION;ENVIRONMENT;INTERNATIONAL ORGANISATIONS;SCIENCE</t>
        </is>
      </c>
      <c r="C145" t="inlineStr">
        <is>
          <t>TRADE|international trade|trade relations|trade agreement;EUROPEAN UNION|European construction|European Union|common foreign and security policy|common security and defence policy;ENVIRONMENT|environmental policy|environmental protection;TRADE|tariff policy|tariff policy|tariff negotiations;INTERNATIONAL ORGANISATIONS;SCIENCE|natural and applied sciences;EUROPEAN UNION|European construction|European Union|common foreign and security policy</t>
        </is>
      </c>
      <c r="D145" t="inlineStr">
        <is>
          <t/>
        </is>
      </c>
      <c r="E145" t="inlineStr">
        <is>
          <t/>
        </is>
      </c>
      <c r="F145" t="inlineStr">
        <is>
          <t/>
        </is>
      </c>
      <c r="G145" t="inlineStr">
        <is>
          <t/>
        </is>
      </c>
      <c r="H145" t="inlineStr">
        <is>
          <t/>
        </is>
      </c>
      <c r="I145" t="inlineStr">
        <is>
          <t/>
        </is>
      </c>
      <c r="J145" t="inlineStr">
        <is>
          <t/>
        </is>
      </c>
      <c r="K145" t="inlineStr">
        <is>
          <t/>
        </is>
      </c>
      <c r="L145" t="inlineStr">
        <is>
          <t/>
        </is>
      </c>
      <c r="M145" t="inlineStr">
        <is>
          <t/>
        </is>
      </c>
      <c r="N145" t="inlineStr">
        <is>
          <t/>
        </is>
      </c>
      <c r="O145" t="inlineStr">
        <is>
          <t/>
        </is>
      </c>
      <c r="P145" s="2" t="inlineStr">
        <is>
          <t>Auflagenkatalog</t>
        </is>
      </c>
      <c r="Q145" s="2" t="inlineStr">
        <is>
          <t>2</t>
        </is>
      </c>
      <c r="R145" s="2" t="inlineStr">
        <is>
          <t/>
        </is>
      </c>
      <c r="S145" t="inlineStr">
        <is>
          <t/>
        </is>
      </c>
      <c r="T145" t="inlineStr">
        <is>
          <t/>
        </is>
      </c>
      <c r="U145" t="inlineStr">
        <is>
          <t/>
        </is>
      </c>
      <c r="V145" t="inlineStr">
        <is>
          <t/>
        </is>
      </c>
      <c r="W145" t="inlineStr">
        <is>
          <t/>
        </is>
      </c>
      <c r="X145" s="2" t="inlineStr">
        <is>
          <t>ToR|
Terms of Reference</t>
        </is>
      </c>
      <c r="Y145" s="2" t="inlineStr">
        <is>
          <t>2|
2</t>
        </is>
      </c>
      <c r="Z145" s="2" t="inlineStr">
        <is>
          <t xml:space="preserve">|
</t>
        </is>
      </c>
      <c r="AA145" t="inlineStr">
        <is>
          <t/>
        </is>
      </c>
      <c r="AB145" s="2" t="inlineStr">
        <is>
          <t>pliego de condiciones</t>
        </is>
      </c>
      <c r="AC145" s="2" t="inlineStr">
        <is>
          <t>2</t>
        </is>
      </c>
      <c r="AD145" s="2" t="inlineStr">
        <is>
          <t/>
        </is>
      </c>
      <c r="AE145" t="inlineStr">
        <is>
          <t/>
        </is>
      </c>
      <c r="AF145" t="inlineStr">
        <is>
          <t/>
        </is>
      </c>
      <c r="AG145" t="inlineStr">
        <is>
          <t/>
        </is>
      </c>
      <c r="AH145" t="inlineStr">
        <is>
          <t/>
        </is>
      </c>
      <c r="AI145" t="inlineStr">
        <is>
          <t/>
        </is>
      </c>
      <c r="AJ145" t="inlineStr">
        <is>
          <t/>
        </is>
      </c>
      <c r="AK145" t="inlineStr">
        <is>
          <t/>
        </is>
      </c>
      <c r="AL145" t="inlineStr">
        <is>
          <t/>
        </is>
      </c>
      <c r="AM145" t="inlineStr">
        <is>
          <t/>
        </is>
      </c>
      <c r="AN145" s="2" t="inlineStr">
        <is>
          <t>mandat|
cahier des charges (du marché)</t>
        </is>
      </c>
      <c r="AO145" s="2" t="inlineStr">
        <is>
          <t>2|
2</t>
        </is>
      </c>
      <c r="AP145" s="2" t="inlineStr">
        <is>
          <t xml:space="preserve">|
</t>
        </is>
      </c>
      <c r="AQ145" t="inlineStr">
        <is>
          <t/>
        </is>
      </c>
      <c r="AR145" t="inlineStr">
        <is>
          <t/>
        </is>
      </c>
      <c r="AS145" t="inlineStr">
        <is>
          <t/>
        </is>
      </c>
      <c r="AT145" t="inlineStr">
        <is>
          <t/>
        </is>
      </c>
      <c r="AU145" t="inlineStr">
        <is>
          <t/>
        </is>
      </c>
      <c r="AV145" t="inlineStr">
        <is>
          <t/>
        </is>
      </c>
      <c r="AW145" t="inlineStr">
        <is>
          <t/>
        </is>
      </c>
      <c r="AX145" t="inlineStr">
        <is>
          <t/>
        </is>
      </c>
      <c r="AY145" t="inlineStr">
        <is>
          <t/>
        </is>
      </c>
      <c r="AZ145" s="2" t="inlineStr">
        <is>
          <t>követelményjegyzék</t>
        </is>
      </c>
      <c r="BA145" s="2" t="inlineStr">
        <is>
          <t>2</t>
        </is>
      </c>
      <c r="BB145" s="2" t="inlineStr">
        <is>
          <t/>
        </is>
      </c>
      <c r="BC145" t="inlineStr">
        <is>
          <t/>
        </is>
      </c>
      <c r="BD145" s="2" t="inlineStr">
        <is>
          <t>capitolato d'oneri</t>
        </is>
      </c>
      <c r="BE145" s="2" t="inlineStr">
        <is>
          <t>2</t>
        </is>
      </c>
      <c r="BF145" s="2" t="inlineStr">
        <is>
          <t/>
        </is>
      </c>
      <c r="BG145" t="inlineStr">
        <is>
          <t/>
        </is>
      </c>
      <c r="BH145" t="inlineStr">
        <is>
          <t/>
        </is>
      </c>
      <c r="BI145" t="inlineStr">
        <is>
          <t/>
        </is>
      </c>
      <c r="BJ145" t="inlineStr">
        <is>
          <t/>
        </is>
      </c>
      <c r="BK145" t="inlineStr">
        <is>
          <t/>
        </is>
      </c>
      <c r="BL145" t="inlineStr">
        <is>
          <t/>
        </is>
      </c>
      <c r="BM145" t="inlineStr">
        <is>
          <t/>
        </is>
      </c>
      <c r="BN145" t="inlineStr">
        <is>
          <t/>
        </is>
      </c>
      <c r="BO145" t="inlineStr">
        <is>
          <t/>
        </is>
      </c>
      <c r="BP145" t="inlineStr">
        <is>
          <t/>
        </is>
      </c>
      <c r="BQ145" t="inlineStr">
        <is>
          <t/>
        </is>
      </c>
      <c r="BR145" t="inlineStr">
        <is>
          <t/>
        </is>
      </c>
      <c r="BS145" t="inlineStr">
        <is>
          <t/>
        </is>
      </c>
      <c r="BT145" s="2" t="inlineStr">
        <is>
          <t>bestek</t>
        </is>
      </c>
      <c r="BU145" s="2" t="inlineStr">
        <is>
          <t>2</t>
        </is>
      </c>
      <c r="BV145" s="2" t="inlineStr">
        <is>
          <t/>
        </is>
      </c>
      <c r="BW145" t="inlineStr">
        <is>
          <t/>
        </is>
      </c>
      <c r="BX145" t="inlineStr">
        <is>
          <t/>
        </is>
      </c>
      <c r="BY145" t="inlineStr">
        <is>
          <t/>
        </is>
      </c>
      <c r="BZ145" t="inlineStr">
        <is>
          <t/>
        </is>
      </c>
      <c r="CA145" t="inlineStr">
        <is>
          <t/>
        </is>
      </c>
      <c r="CB145" t="inlineStr">
        <is>
          <t/>
        </is>
      </c>
      <c r="CC145" t="inlineStr">
        <is>
          <t/>
        </is>
      </c>
      <c r="CD145" t="inlineStr">
        <is>
          <t/>
        </is>
      </c>
      <c r="CE145" t="inlineStr">
        <is>
          <t/>
        </is>
      </c>
      <c r="CF145" t="inlineStr">
        <is>
          <t/>
        </is>
      </c>
      <c r="CG145" t="inlineStr">
        <is>
          <t/>
        </is>
      </c>
      <c r="CH145" t="inlineStr">
        <is>
          <t/>
        </is>
      </c>
      <c r="CI145" t="inlineStr">
        <is>
          <t/>
        </is>
      </c>
      <c r="CJ145" t="inlineStr">
        <is>
          <t/>
        </is>
      </c>
      <c r="CK145" t="inlineStr">
        <is>
          <t/>
        </is>
      </c>
      <c r="CL145" t="inlineStr">
        <is>
          <t/>
        </is>
      </c>
      <c r="CM145" t="inlineStr">
        <is>
          <t/>
        </is>
      </c>
      <c r="CN145" t="inlineStr">
        <is>
          <t/>
        </is>
      </c>
      <c r="CO145" t="inlineStr">
        <is>
          <t/>
        </is>
      </c>
      <c r="CP145" t="inlineStr">
        <is>
          <t/>
        </is>
      </c>
      <c r="CQ145" t="inlineStr">
        <is>
          <t/>
        </is>
      </c>
      <c r="CR145" t="inlineStr">
        <is>
          <t/>
        </is>
      </c>
      <c r="CS145" t="inlineStr">
        <is>
          <t/>
        </is>
      </c>
      <c r="CT145" t="inlineStr">
        <is>
          <t/>
        </is>
      </c>
      <c r="CU145" t="inlineStr">
        <is>
          <t/>
        </is>
      </c>
    </row>
    <row r="146">
      <c r="A146" s="1" t="str">
        <f>HYPERLINK("https://iate.europa.eu/entry/result/3627663/all", "3627663")</f>
        <v>3627663</v>
      </c>
      <c r="B146" t="inlineStr">
        <is>
          <t>POLITICS;INTERNATIONAL RELATIONS</t>
        </is>
      </c>
      <c r="C146" t="inlineStr">
        <is>
          <t>POLITICS|politics and public safety|public safety;INTERNATIONAL RELATIONS|international balance|international conflict|war</t>
        </is>
      </c>
      <c r="D146" t="inlineStr">
        <is>
          <t/>
        </is>
      </c>
      <c r="E146" t="inlineStr">
        <is>
          <t/>
        </is>
      </c>
      <c r="F146" t="inlineStr">
        <is>
          <t/>
        </is>
      </c>
      <c r="G146" t="inlineStr">
        <is>
          <t/>
        </is>
      </c>
      <c r="H146" s="2" t="inlineStr">
        <is>
          <t>bezpečný průchod|
bezpečný přechod</t>
        </is>
      </c>
      <c r="I146" s="2" t="inlineStr">
        <is>
          <t>3|
3</t>
        </is>
      </c>
      <c r="J146" s="2" t="inlineStr">
        <is>
          <t xml:space="preserve">|
</t>
        </is>
      </c>
      <c r="K146" t="inlineStr">
        <is>
          <t/>
        </is>
      </c>
      <c r="L146" s="2" t="inlineStr">
        <is>
          <t>sikker passage</t>
        </is>
      </c>
      <c r="M146" s="2" t="inlineStr">
        <is>
          <t>3</t>
        </is>
      </c>
      <c r="N146" s="2" t="inlineStr">
        <is>
          <t/>
        </is>
      </c>
      <c r="O146" t="inlineStr">
        <is>
          <t/>
        </is>
      </c>
      <c r="P146" s="2" t="inlineStr">
        <is>
          <t>sichere Durchreise</t>
        </is>
      </c>
      <c r="Q146" s="2" t="inlineStr">
        <is>
          <t>3</t>
        </is>
      </c>
      <c r="R146" s="2" t="inlineStr">
        <is>
          <t/>
        </is>
      </c>
      <c r="S146" t="inlineStr">
        <is>
          <t/>
        </is>
      </c>
      <c r="T146" s="2" t="inlineStr">
        <is>
          <t>ασφαλής διέλευση</t>
        </is>
      </c>
      <c r="U146" s="2" t="inlineStr">
        <is>
          <t>3</t>
        </is>
      </c>
      <c r="V146" s="2" t="inlineStr">
        <is>
          <t/>
        </is>
      </c>
      <c r="W146" t="inlineStr">
        <is>
          <t>ταξίδι ή διέλευση μέσω συγκεκριμένης επικράτειας, χωρίς εμπόδια και ενοχλήσεις, με στόχο την άφιξη σε ασφαλές έδαφος</t>
        </is>
      </c>
      <c r="X146" s="2" t="inlineStr">
        <is>
          <t>safe passage|
safe conduct</t>
        </is>
      </c>
      <c r="Y146" s="2" t="inlineStr">
        <is>
          <t>3|
1</t>
        </is>
      </c>
      <c r="Z146" s="2" t="inlineStr">
        <is>
          <t xml:space="preserve">|
</t>
        </is>
      </c>
      <c r="AA146" t="inlineStr">
        <is>
          <t>unhindered and unmolested travel or transit through a territory to safety</t>
        </is>
      </c>
      <c r="AB146" s="2" t="inlineStr">
        <is>
          <t>tránsito seguro|
paso seguro</t>
        </is>
      </c>
      <c r="AC146" s="2" t="inlineStr">
        <is>
          <t>3|
3</t>
        </is>
      </c>
      <c r="AD146" s="2" t="inlineStr">
        <is>
          <t xml:space="preserve">|
</t>
        </is>
      </c>
      <c r="AE146" t="inlineStr">
        <is>
          <t/>
        </is>
      </c>
      <c r="AF146" s="2" t="inlineStr">
        <is>
          <t>ohutu läbipääs|
turvaline läbisõit</t>
        </is>
      </c>
      <c r="AG146" s="2" t="inlineStr">
        <is>
          <t>3|
2</t>
        </is>
      </c>
      <c r="AH146" s="2" t="inlineStr">
        <is>
          <t xml:space="preserve">|
</t>
        </is>
      </c>
      <c r="AI146" t="inlineStr">
        <is>
          <t/>
        </is>
      </c>
      <c r="AJ146" s="2" t="inlineStr">
        <is>
          <t>turvallinen siirtyminen|
turvallinen poistuminen</t>
        </is>
      </c>
      <c r="AK146" s="2" t="inlineStr">
        <is>
          <t>3|
3</t>
        </is>
      </c>
      <c r="AL146" s="2" t="inlineStr">
        <is>
          <t xml:space="preserve">|
</t>
        </is>
      </c>
      <c r="AM146" t="inlineStr">
        <is>
          <t/>
        </is>
      </c>
      <c r="AN146" s="2" t="inlineStr">
        <is>
          <t>passage en toute sécurité</t>
        </is>
      </c>
      <c r="AO146" s="2" t="inlineStr">
        <is>
          <t>3</t>
        </is>
      </c>
      <c r="AP146" s="2" t="inlineStr">
        <is>
          <t/>
        </is>
      </c>
      <c r="AQ146" t="inlineStr">
        <is>
          <t>situation dans laquelle une protection est assurée contre les arrestations et les agressions lors de la traversée d'une région</t>
        </is>
      </c>
      <c r="AR146" t="inlineStr">
        <is>
          <t/>
        </is>
      </c>
      <c r="AS146" t="inlineStr">
        <is>
          <t/>
        </is>
      </c>
      <c r="AT146" t="inlineStr">
        <is>
          <t/>
        </is>
      </c>
      <c r="AU146" t="inlineStr">
        <is>
          <t/>
        </is>
      </c>
      <c r="AV146" s="2" t="inlineStr">
        <is>
          <t>siguran prolaz</t>
        </is>
      </c>
      <c r="AW146" s="2" t="inlineStr">
        <is>
          <t>3</t>
        </is>
      </c>
      <c r="AX146" s="2" t="inlineStr">
        <is>
          <t/>
        </is>
      </c>
      <c r="AY146" t="inlineStr">
        <is>
          <t/>
        </is>
      </c>
      <c r="AZ146" s="2" t="inlineStr">
        <is>
          <t>biztonságos áthaladás</t>
        </is>
      </c>
      <c r="BA146" s="2" t="inlineStr">
        <is>
          <t>3</t>
        </is>
      </c>
      <c r="BB146" s="2" t="inlineStr">
        <is>
          <t/>
        </is>
      </c>
      <c r="BC146" t="inlineStr">
        <is>
          <t/>
        </is>
      </c>
      <c r="BD146" s="2" t="inlineStr">
        <is>
          <t>passaggio sicuro</t>
        </is>
      </c>
      <c r="BE146" s="2" t="inlineStr">
        <is>
          <t>3</t>
        </is>
      </c>
      <c r="BF146" s="2" t="inlineStr">
        <is>
          <t/>
        </is>
      </c>
      <c r="BG146" t="inlineStr">
        <is>
          <t>viaggio o
transito in un territorio che non presenta pericoli né ostacoli verso un luogo
sicuro</t>
        </is>
      </c>
      <c r="BH146" s="2" t="inlineStr">
        <is>
          <t>saugus koridorius</t>
        </is>
      </c>
      <c r="BI146" s="2" t="inlineStr">
        <is>
          <t>3</t>
        </is>
      </c>
      <c r="BJ146" s="2" t="inlineStr">
        <is>
          <t/>
        </is>
      </c>
      <c r="BK146" t="inlineStr">
        <is>
          <t/>
        </is>
      </c>
      <c r="BL146" s="2" t="inlineStr">
        <is>
          <t>droša pārvietošanās|
droša izkļūšana</t>
        </is>
      </c>
      <c r="BM146" s="2" t="inlineStr">
        <is>
          <t>2|
2</t>
        </is>
      </c>
      <c r="BN146" s="2" t="inlineStr">
        <is>
          <t xml:space="preserve">|
</t>
        </is>
      </c>
      <c r="BO146" t="inlineStr">
        <is>
          <t/>
        </is>
      </c>
      <c r="BP146" s="2" t="inlineStr">
        <is>
          <t>passaġġ sikur</t>
        </is>
      </c>
      <c r="BQ146" s="2" t="inlineStr">
        <is>
          <t>3</t>
        </is>
      </c>
      <c r="BR146" s="2" t="inlineStr">
        <is>
          <t/>
        </is>
      </c>
      <c r="BS146" t="inlineStr">
        <is>
          <t>l-ivvjaġġar jew it-tranżitu bla xkiel u mingħajr fastidju minn territorju lejn territorju ieħor sikur</t>
        </is>
      </c>
      <c r="BT146" s="2" t="inlineStr">
        <is>
          <t>veilige doorgang</t>
        </is>
      </c>
      <c r="BU146" s="2" t="inlineStr">
        <is>
          <t>3</t>
        </is>
      </c>
      <c r="BV146" s="2" t="inlineStr">
        <is>
          <t/>
        </is>
      </c>
      <c r="BW146" t="inlineStr">
        <is>
          <t>situatie
 waarbij officiële bescherming wordt geboden tegen aanvallen en arrestaties
 bij het doorkruisen van een gebied</t>
        </is>
      </c>
      <c r="BX146" s="2" t="inlineStr">
        <is>
          <t>bezpieczny przejazd</t>
        </is>
      </c>
      <c r="BY146" s="2" t="inlineStr">
        <is>
          <t>3</t>
        </is>
      </c>
      <c r="BZ146" s="2" t="inlineStr">
        <is>
          <t/>
        </is>
      </c>
      <c r="CA146" t="inlineStr">
        <is>
          <t/>
        </is>
      </c>
      <c r="CB146" s="2" t="inlineStr">
        <is>
          <t>passagem segura|
trânsito seguro</t>
        </is>
      </c>
      <c r="CC146" s="2" t="inlineStr">
        <is>
          <t>3|
3</t>
        </is>
      </c>
      <c r="CD146" s="2" t="inlineStr">
        <is>
          <t xml:space="preserve">|
</t>
        </is>
      </c>
      <c r="CE146" t="inlineStr">
        <is>
          <t/>
        </is>
      </c>
      <c r="CF146" s="2" t="inlineStr">
        <is>
          <t>trecere în siguranță</t>
        </is>
      </c>
      <c r="CG146" s="2" t="inlineStr">
        <is>
          <t>3</t>
        </is>
      </c>
      <c r="CH146" s="2" t="inlineStr">
        <is>
          <t/>
        </is>
      </c>
      <c r="CI146" t="inlineStr">
        <is>
          <t/>
        </is>
      </c>
      <c r="CJ146" s="2" t="inlineStr">
        <is>
          <t>bezpečný prechod|
bezpečný odchod</t>
        </is>
      </c>
      <c r="CK146" s="2" t="inlineStr">
        <is>
          <t>3|
3</t>
        </is>
      </c>
      <c r="CL146" s="2" t="inlineStr">
        <is>
          <t xml:space="preserve">|
</t>
        </is>
      </c>
      <c r="CM146" t="inlineStr">
        <is>
          <t>presun alebo tranzit civilných osôb cez určité územie do bezpečia bez prekážok a vystavenia obťažovaniu</t>
        </is>
      </c>
      <c r="CN146" s="2" t="inlineStr">
        <is>
          <t>varni prehod</t>
        </is>
      </c>
      <c r="CO146" s="2" t="inlineStr">
        <is>
          <t>2</t>
        </is>
      </c>
      <c r="CP146" s="2" t="inlineStr">
        <is>
          <t/>
        </is>
      </c>
      <c r="CQ146" t="inlineStr">
        <is>
          <t/>
        </is>
      </c>
      <c r="CR146" s="2" t="inlineStr">
        <is>
          <t>fri lejd</t>
        </is>
      </c>
      <c r="CS146" s="2" t="inlineStr">
        <is>
          <t>3</t>
        </is>
      </c>
      <c r="CT146" s="2" t="inlineStr">
        <is>
          <t/>
        </is>
      </c>
      <c r="CU146" t="inlineStr">
        <is>
          <t>löfte om säkerhet vid färd genom krigs­område</t>
        </is>
      </c>
    </row>
    <row r="147">
      <c r="A147" s="1" t="str">
        <f>HYPERLINK("https://iate.europa.eu/entry/result/3627209/all", "3627209")</f>
        <v>3627209</v>
      </c>
      <c r="B147" t="inlineStr">
        <is>
          <t>SOCIAL QUESTIONS</t>
        </is>
      </c>
      <c r="C147" t="inlineStr">
        <is>
          <t>SOCIAL QUESTIONS|migration</t>
        </is>
      </c>
      <c r="D147" t="inlineStr">
        <is>
          <t/>
        </is>
      </c>
      <c r="E147" t="inlineStr">
        <is>
          <t/>
        </is>
      </c>
      <c r="F147" t="inlineStr">
        <is>
          <t/>
        </is>
      </c>
      <c r="G147" t="inlineStr">
        <is>
          <t/>
        </is>
      </c>
      <c r="H147" s="2" t="inlineStr">
        <is>
          <t>Platforma solidarity</t>
        </is>
      </c>
      <c r="I147" s="2" t="inlineStr">
        <is>
          <t>3</t>
        </is>
      </c>
      <c r="J147" s="2" t="inlineStr">
        <is>
          <t/>
        </is>
      </c>
      <c r="K147" t="inlineStr">
        <is>
          <t>platforma, v jejímž rámci si členské státy EU vyměňují informace o svých kapacitách pro přijetí osob a počtu osob požívajících &lt;a href="https://iate.europa.eu/entry/result/898262/cs" target="_blank"&gt;dočasné ochrany&lt;/a&gt; na jejich území</t>
        </is>
      </c>
      <c r="L147" s="2" t="inlineStr">
        <is>
          <t>solidaritetsplatform</t>
        </is>
      </c>
      <c r="M147" s="2" t="inlineStr">
        <is>
          <t>3</t>
        </is>
      </c>
      <c r="N147" s="2" t="inlineStr">
        <is>
          <t/>
        </is>
      </c>
      <c r="O147" t="inlineStr">
        <is>
          <t>platform, hvor EU-medlemsstaterne udveksler oplysninger om deres modtagelseskapacitet og det antal personer, som nyder midlertidig beskyttelse på deres område</t>
        </is>
      </c>
      <c r="P147" s="2" t="inlineStr">
        <is>
          <t>Solidaritätsplattform</t>
        </is>
      </c>
      <c r="Q147" s="2" t="inlineStr">
        <is>
          <t>3</t>
        </is>
      </c>
      <c r="R147" s="2" t="inlineStr">
        <is>
          <t/>
        </is>
      </c>
      <c r="S147" t="inlineStr">
        <is>
          <t>Plattform, auf der die Mitgliedstaaten Informationen über ihre Aufnahmekapazitäten und die Zahl der Personen austauschen, die in ihrem Hoheitsgebiet vorübergehenden Schutz genießen</t>
        </is>
      </c>
      <c r="T147" s="2" t="inlineStr">
        <is>
          <t>πλατφόρμα αλληλεγγύης</t>
        </is>
      </c>
      <c r="U147" s="2" t="inlineStr">
        <is>
          <t>3</t>
        </is>
      </c>
      <c r="V147" s="2" t="inlineStr">
        <is>
          <t/>
        </is>
      </c>
      <c r="W147" t="inlineStr">
        <is>
          <t>πλατφόρμα στο πλαίσιο της οποίας τα κράτη μέλη της ΕΕ ανταλλάσσουν πληροφορίες σχετικά με τις ικανότητές τους υποδοχής και τον αριθμό των ατόμων που απολαύουν προσωρινής προστασίας (όπως προβλέπεται στην οδηγία 2001/55/ΕΚ) στο έδαφός τους</t>
        </is>
      </c>
      <c r="X147" s="2" t="inlineStr">
        <is>
          <t>Solidarity Platform</t>
        </is>
      </c>
      <c r="Y147" s="2" t="inlineStr">
        <is>
          <t>3</t>
        </is>
      </c>
      <c r="Z147" s="2" t="inlineStr">
        <is>
          <t/>
        </is>
      </c>
      <c r="AA147" t="inlineStr">
        <is>
          <t>platform whereby EU Member States exchange information regarding their reception capacities and the number of persons enjoying temporary protection in their territories.</t>
        </is>
      </c>
      <c r="AB147" s="2" t="inlineStr">
        <is>
          <t>plataforma de solidaridad</t>
        </is>
      </c>
      <c r="AC147" s="2" t="inlineStr">
        <is>
          <t>3</t>
        </is>
      </c>
      <c r="AD147" s="2" t="inlineStr">
        <is>
          <t/>
        </is>
      </c>
      <c r="AE147" t="inlineStr">
        <is>
          <t>En el contexto de la afluencia de personas desplazadas procedentes de Ucrania, plataforma que debe servir a los Estados miembros para intercambiar información sobre sus capacidades de acogida y el número de personas que tengan protección temporal en sus territorios, conforme a lo dispuesto en la Directiva 2001/55/CE.</t>
        </is>
      </c>
      <c r="AF147" s="2" t="inlineStr">
        <is>
          <t>solidaarsusplatvorm</t>
        </is>
      </c>
      <c r="AG147" s="2" t="inlineStr">
        <is>
          <t>3</t>
        </is>
      </c>
      <c r="AH147" s="2" t="inlineStr">
        <is>
          <t/>
        </is>
      </c>
      <c r="AI147" t="inlineStr">
        <is>
          <t>foorum, mille kaudu liikmesriigid vahetavad teavet oma vastuvõtusuutlikkuse ning nende territooriumil viibivate ajutise kaitse saanud isikute arvu kohta</t>
        </is>
      </c>
      <c r="AJ147" s="2" t="inlineStr">
        <is>
          <t>solidaarisuusfoorumi</t>
        </is>
      </c>
      <c r="AK147" s="2" t="inlineStr">
        <is>
          <t>3</t>
        </is>
      </c>
      <c r="AL147" s="2" t="inlineStr">
        <is>
          <t/>
        </is>
      </c>
      <c r="AM147" t="inlineStr">
        <is>
          <t>foorumil, jolla jäsenvaltiot vaihtavat tietoja vastaanottovalmiuksistaan ja tilapäistä suojelua alueellaan saavien henkilöiden määrästä</t>
        </is>
      </c>
      <c r="AN147" s="2" t="inlineStr">
        <is>
          <t>plateforme de solidarité</t>
        </is>
      </c>
      <c r="AO147" s="2" t="inlineStr">
        <is>
          <t>3</t>
        </is>
      </c>
      <c r="AP147" s="2" t="inlineStr">
        <is>
          <t/>
        </is>
      </c>
      <c r="AQ147" t="inlineStr">
        <is>
          <t>plateforme permettant aux États membres de l'Union européenne d’échanger des informations sur leurs capacités d’accueil et le nombre de personnes bénéficiant d’une protection temporaire sur leur territoire</t>
        </is>
      </c>
      <c r="AR147" t="inlineStr">
        <is>
          <t/>
        </is>
      </c>
      <c r="AS147" t="inlineStr">
        <is>
          <t/>
        </is>
      </c>
      <c r="AT147" t="inlineStr">
        <is>
          <t/>
        </is>
      </c>
      <c r="AU147" t="inlineStr">
        <is>
          <t/>
        </is>
      </c>
      <c r="AV147" s="2" t="inlineStr">
        <is>
          <t>Platforma za solidarnost</t>
        </is>
      </c>
      <c r="AW147" s="2" t="inlineStr">
        <is>
          <t>3</t>
        </is>
      </c>
      <c r="AX147" s="2" t="inlineStr">
        <is>
          <t/>
        </is>
      </c>
      <c r="AY147" t="inlineStr">
        <is>
          <t>platforma pomoću koje države članice razmjenjuju informacije o svojim kapacitetima za prihvat i broju osoba koje uživaju privremenu zaštitu na njihovim državnim područjima.</t>
        </is>
      </c>
      <c r="AZ147" t="inlineStr">
        <is>
          <t/>
        </is>
      </c>
      <c r="BA147" t="inlineStr">
        <is>
          <t/>
        </is>
      </c>
      <c r="BB147" t="inlineStr">
        <is>
          <t/>
        </is>
      </c>
      <c r="BC147" t="inlineStr">
        <is>
          <t/>
        </is>
      </c>
      <c r="BD147" s="2" t="inlineStr">
        <is>
          <t>piattaforma di solidarietà</t>
        </is>
      </c>
      <c r="BE147" s="2" t="inlineStr">
        <is>
          <t>3</t>
        </is>
      </c>
      <c r="BF147" s="2" t="inlineStr">
        <is>
          <t/>
        </is>
      </c>
      <c r="BG147" t="inlineStr">
        <is>
          <t>piattaforma in
cui gli Stati membri si scambiano informazioni sulle capacità di accoglienza e
sul numero di persone che beneficiano di protezione temporanea a norma della
direttiva 2001/55/CE nel loro territorio</t>
        </is>
      </c>
      <c r="BH147" s="2" t="inlineStr">
        <is>
          <t>solidarumo platforma</t>
        </is>
      </c>
      <c r="BI147" s="2" t="inlineStr">
        <is>
          <t>3</t>
        </is>
      </c>
      <c r="BJ147" s="2" t="inlineStr">
        <is>
          <t/>
        </is>
      </c>
      <c r="BK147" t="inlineStr">
        <is>
          <t>platforma, kurioje valstybės narės keičiasi informacija apie priėmimo pajėgumus ir asmenų, kuriems jų teritorijose taikoma laikinoji apsauga, skaičių</t>
        </is>
      </c>
      <c r="BL147" s="2" t="inlineStr">
        <is>
          <t>solidaritātes platforma</t>
        </is>
      </c>
      <c r="BM147" s="2" t="inlineStr">
        <is>
          <t>3</t>
        </is>
      </c>
      <c r="BN147" s="2" t="inlineStr">
        <is>
          <t/>
        </is>
      </c>
      <c r="BO147" t="inlineStr">
        <is>
          <t/>
        </is>
      </c>
      <c r="BP147" s="2" t="inlineStr">
        <is>
          <t>Pjattaforma ta' Solidarjetà</t>
        </is>
      </c>
      <c r="BQ147" s="2" t="inlineStr">
        <is>
          <t>3</t>
        </is>
      </c>
      <c r="BR147" s="2" t="inlineStr">
        <is>
          <t/>
        </is>
      </c>
      <c r="BS147" t="inlineStr">
        <is>
          <t>pjattaforma fejn l-Istati Membri jiskambjaw informazzjoni dwar il-kapaċitajiet ta' akkoljenza tagħhom u l-għadd ta' persuni li jgawdu minn protezzjoni temporanja fit-territorji tagħhom</t>
        </is>
      </c>
      <c r="BT147" s="2" t="inlineStr">
        <is>
          <t>solidariteitsplatform</t>
        </is>
      </c>
      <c r="BU147" s="2" t="inlineStr">
        <is>
          <t>3</t>
        </is>
      </c>
      <c r="BV147" s="2" t="inlineStr">
        <is>
          <t/>
        </is>
      </c>
      <c r="BW147" t="inlineStr">
        <is>
          <t>platform
 waar EU-lidstaten informatie uitwisselen over hun opvangcapaciteit en het
 aantal personen op hun grondgebied dat tijdelijke bescherming geniet</t>
        </is>
      </c>
      <c r="BX147" s="2" t="inlineStr">
        <is>
          <t>platforma solidarności</t>
        </is>
      </c>
      <c r="BY147" s="2" t="inlineStr">
        <is>
          <t>3</t>
        </is>
      </c>
      <c r="BZ147" s="2" t="inlineStr">
        <is>
          <t/>
        </is>
      </c>
      <c r="CA147" t="inlineStr">
        <is>
          <t/>
        </is>
      </c>
      <c r="CB147" s="2" t="inlineStr">
        <is>
          <t>plataforma de solidariedade</t>
        </is>
      </c>
      <c r="CC147" s="2" t="inlineStr">
        <is>
          <t>3</t>
        </is>
      </c>
      <c r="CD147" s="2" t="inlineStr">
        <is>
          <t/>
        </is>
      </c>
      <c r="CE147" t="inlineStr">
        <is>
          <t>Plataforma que permite a partillha de informações entre os Estados-Membros da UE sobre as capacidades de acolhimento, o número de pessoas que beneficiam de proteção temporária num dado território e outras necessidades de apoio adicional, cumprindo as disposições da &lt;a href="https://eur-lex.europa.eu/legal-content/PT/TXT/?uri=CELEX:3200" target="_blank"&gt;Diretiva 2001/55/CE&lt;time datetime="16.4.2022"&gt; (16.4.2022)&lt;/time&gt;&lt;/a&gt; no quadro da &lt;a href="https://iate.europa.eu/entry/result/3627196/pt" target="_blank"&gt;invasão da Ucrânia pela Rússia&lt;/a&gt;.</t>
        </is>
      </c>
      <c r="CF147" s="2" t="inlineStr">
        <is>
          <t>platformă de solidaritate</t>
        </is>
      </c>
      <c r="CG147" s="2" t="inlineStr">
        <is>
          <t>3</t>
        </is>
      </c>
      <c r="CH147" s="2" t="inlineStr">
        <is>
          <t/>
        </is>
      </c>
      <c r="CI147" t="inlineStr">
        <is>
          <t/>
        </is>
      </c>
      <c r="CJ147" s="2" t="inlineStr">
        <is>
          <t>platforma solidarity</t>
        </is>
      </c>
      <c r="CK147" s="2" t="inlineStr">
        <is>
          <t>3</t>
        </is>
      </c>
      <c r="CL147" s="2" t="inlineStr">
        <is>
          <t/>
        </is>
      </c>
      <c r="CM147" t="inlineStr">
        <is>
          <t>platforma, v rámci ktorej si členské štáty vymieňajú informácie o svojich prijímacích kapacitách a počte osôb požívajúcich dočasnú ochranu na ich území</t>
        </is>
      </c>
      <c r="CN147" s="2" t="inlineStr">
        <is>
          <t>solidarnostna platforma</t>
        </is>
      </c>
      <c r="CO147" s="2" t="inlineStr">
        <is>
          <t>3</t>
        </is>
      </c>
      <c r="CP147" s="2" t="inlineStr">
        <is>
          <t/>
        </is>
      </c>
      <c r="CQ147" t="inlineStr">
        <is>
          <t>platforma, prek katere si države članice izmenjujejo podatke o svojih sprejemnih zmogljivostih in številu oseb, ki uživajo začasno zaščito na njihovem ozemlju, in potrebah po dodatni podpori</t>
        </is>
      </c>
      <c r="CR147" s="2" t="inlineStr">
        <is>
          <t>solidaritetsplattform</t>
        </is>
      </c>
      <c r="CS147" s="2" t="inlineStr">
        <is>
          <t>3</t>
        </is>
      </c>
      <c r="CT147" s="2" t="inlineStr">
        <is>
          <t/>
        </is>
      </c>
      <c r="CU147" t="inlineStr">
        <is>
          <t/>
        </is>
      </c>
    </row>
    <row r="148">
      <c r="A148" s="1" t="str">
        <f>HYPERLINK("https://iate.europa.eu/entry/result/3627270/all", "3627270")</f>
        <v>3627270</v>
      </c>
      <c r="B148" t="inlineStr">
        <is>
          <t>LAW;INTERNATIONAL RELATIONS;SOCIAL QUESTIONS</t>
        </is>
      </c>
      <c r="C148" t="inlineStr">
        <is>
          <t>LAW|international law|public international law|territorial law|frontier|external border of the EU;INTERNATIONAL RELATIONS|international balance|international issue;SOCIAL QUESTIONS|migration</t>
        </is>
      </c>
      <c r="D148" t="inlineStr">
        <is>
          <t/>
        </is>
      </c>
      <c r="E148" t="inlineStr">
        <is>
          <t/>
        </is>
      </c>
      <c r="F148" t="inlineStr">
        <is>
          <t/>
        </is>
      </c>
      <c r="G148" t="inlineStr">
        <is>
          <t/>
        </is>
      </c>
      <c r="H148" s="2" t="inlineStr">
        <is>
          <t>hromadný příliv|
hromadný příliv vysídlených osob</t>
        </is>
      </c>
      <c r="I148" s="2" t="inlineStr">
        <is>
          <t>3|
3</t>
        </is>
      </c>
      <c r="J148" s="2" t="inlineStr">
        <is>
          <t xml:space="preserve">|
</t>
        </is>
      </c>
      <c r="K148" t="inlineStr">
        <is>
          <t>příchod velkého počtu &lt;a href="https://iate.europa.eu/entry/result/131427/cs" target="_blank"&gt;vysídlených osob&lt;/a&gt;pocházejících z určité země nebo zeměpisné oblasti do Evropské unie bez ohledu na to, zda se jedná o vstup spontánní nebo organizovaný, například v rámci evakuačního programu</t>
        </is>
      </c>
      <c r="L148" s="2" t="inlineStr">
        <is>
          <t>massetilstrømning|
massetilstrømning af fordrevne personer</t>
        </is>
      </c>
      <c r="M148" s="2" t="inlineStr">
        <is>
          <t>3|
3</t>
        </is>
      </c>
      <c r="N148" s="2" t="inlineStr">
        <is>
          <t xml:space="preserve">|
</t>
        </is>
      </c>
      <c r="O148" t="inlineStr">
        <is>
          <t>tilstrømning til Den Europæiske Union af et stort antal fordrevne personer, som kommer fra et bestemt land eller et bestemt geografisk område, uanset om de er ankommet spontant eller er blevet hjulpet, f.eks. gennem et evakueringsprogram</t>
        </is>
      </c>
      <c r="P148" s="2" t="inlineStr">
        <is>
          <t>Massenzustrom|
Massenzustrom von Vertriebenen</t>
        </is>
      </c>
      <c r="Q148" s="2" t="inlineStr">
        <is>
          <t>3|
3</t>
        </is>
      </c>
      <c r="R148" s="2" t="inlineStr">
        <is>
          <t xml:space="preserve">|
</t>
        </is>
      </c>
      <c r="S148" t="inlineStr">
        <is>
          <t>Zustrom einer großen Zahl Vertriebener, die aus einem bestimmten Land oder einem bestimmten Gebiet kommen, unabhängig davon, ob der Zustrom in die Gemeinschaft spontan erfolgte oder beispielsweise durch ein Evakuierungsprogramm unterstützt wurde</t>
        </is>
      </c>
      <c r="T148" s="2" t="inlineStr">
        <is>
          <t>μαζική εισροή εκτοπισθέντων|
μαζική εισροή</t>
        </is>
      </c>
      <c r="U148" s="2" t="inlineStr">
        <is>
          <t>3|
3</t>
        </is>
      </c>
      <c r="V148" s="2" t="inlineStr">
        <is>
          <t xml:space="preserve">|
</t>
        </is>
      </c>
      <c r="W148" t="inlineStr">
        <is>
          <t>άφιξη στην Ευρωπαϊκή Ένωση σημαντικού αριθμού εκτοπισθέντων, οι οποίοι προέρχονται από καθορισμένη χώρα ή γεωγραφική ζώνη, ανεξαρτήτως του εάν η άφιξή τους υπήρξε αυθόρμητη ή υποβοηθούμενη, για παράδειγμα μέσω προγράμματος εκκένωσης</t>
        </is>
      </c>
      <c r="X148" s="2" t="inlineStr">
        <is>
          <t>mass influx of third-country nationals|
mass influx of persons|
mass influx|
mass influx of displaced persons</t>
        </is>
      </c>
      <c r="Y148" s="2" t="inlineStr">
        <is>
          <t>1|
1|
3|
3</t>
        </is>
      </c>
      <c r="Z148" s="2" t="inlineStr">
        <is>
          <t xml:space="preserve">|
|
|
</t>
        </is>
      </c>
      <c r="AA148" t="inlineStr">
        <is>
          <t>arrival in the European Union of a large number of displaced persons, who come from a specific country or geographical area, whether their arrival was spontaneous or aided, for example through an evacuation programme</t>
        </is>
      </c>
      <c r="AB148" s="2" t="inlineStr">
        <is>
          <t>afluencia en gran escala|
afluencia masiva|
afluencia masiva de personas desplazadas</t>
        </is>
      </c>
      <c r="AC148" s="2" t="inlineStr">
        <is>
          <t>3|
3|
3</t>
        </is>
      </c>
      <c r="AD148" s="2" t="inlineStr">
        <is>
          <t xml:space="preserve">|
|
</t>
        </is>
      </c>
      <c r="AE148" t="inlineStr">
        <is>
          <t>Llegada a la Unión Europea de un número importante de personas desplazadas, procedentes de un país o de una zona geográfica determinada, independientemente de que su llegada se haya producido de forma espontánea o con ayuda, por ejemplo, de un programa de evacuación.</t>
        </is>
      </c>
      <c r="AF148" s="2" t="inlineStr">
        <is>
          <t>massiline sissevool</t>
        </is>
      </c>
      <c r="AG148" s="2" t="inlineStr">
        <is>
          <t>3</t>
        </is>
      </c>
      <c r="AH148" s="2" t="inlineStr">
        <is>
          <t/>
        </is>
      </c>
      <c r="AI148" t="inlineStr">
        <is>
          <t>suure arvu konkreetsest riigist või geograafiliselt alalt pärit ümberasustatud isikute saabumine liikmesriiki, olenemata sellest, kas nende saabumine ühendusse oli omaalgatuslik või aidati sellele kaasa näiteks evakueerimiskava abil</t>
        </is>
      </c>
      <c r="AJ148" s="2" t="inlineStr">
        <is>
          <t>joukoittainen maahantulo|
siirtymään joutuneiden henkilöiden joukoittainen maahantulo</t>
        </is>
      </c>
      <c r="AK148" s="2" t="inlineStr">
        <is>
          <t>3|
3</t>
        </is>
      </c>
      <c r="AL148" s="2" t="inlineStr">
        <is>
          <t xml:space="preserve">|
</t>
        </is>
      </c>
      <c r="AM148" t="inlineStr">
        <is>
          <t>tilanne, jossa Euroopan unionin alueelle tulee suuri määrä kolmansista maista siirtymään joutuneita henkilöitä, jotka eivät voi palata kotimaahansa ja jotka ovat lähtöisin tietystä maasta tai tietyltä maantieteelliseltä alueelta, riippumatta siitä, tulevatko he Euroopan unionin alueelle omasta aloitteestaan tai avustettuna, esimerkiksi evakuointiohjelman kautta</t>
        </is>
      </c>
      <c r="AN148" s="2" t="inlineStr">
        <is>
          <t>afflux massif|
afflux massif de personnes déplacées</t>
        </is>
      </c>
      <c r="AO148" s="2" t="inlineStr">
        <is>
          <t>3|
3</t>
        </is>
      </c>
      <c r="AP148" s="2" t="inlineStr">
        <is>
          <t xml:space="preserve">|
</t>
        </is>
      </c>
      <c r="AQ148" t="inlineStr">
        <is>
          <t>arrivée dans l'Union européenne d'un nombre important de personnes déplacées, en provenance d'un pays ou d'une zone géographique déterminés, que leur arrivée dans l'UE soit spontanée ou organisée, par exemple dans le cadre d'un programme d'évacuation</t>
        </is>
      </c>
      <c r="AR148" t="inlineStr">
        <is>
          <t/>
        </is>
      </c>
      <c r="AS148" t="inlineStr">
        <is>
          <t/>
        </is>
      </c>
      <c r="AT148" t="inlineStr">
        <is>
          <t/>
        </is>
      </c>
      <c r="AU148" t="inlineStr">
        <is>
          <t/>
        </is>
      </c>
      <c r="AV148" s="2" t="inlineStr">
        <is>
          <t>masovni priljev|
masovni priljev raseljenih osoba</t>
        </is>
      </c>
      <c r="AW148" s="2" t="inlineStr">
        <is>
          <t>3|
3</t>
        </is>
      </c>
      <c r="AX148" s="2" t="inlineStr">
        <is>
          <t xml:space="preserve">|
</t>
        </is>
      </c>
      <c r="AY148" t="inlineStr">
        <is>
          <t>dolazak u Zajednicu velikog broja raseljenih osoba koje potječu iz određene zemlje ili zemljopisnog područja, bez obzira na to da li je njihov dolazak u Zajednicu bio spontan ili potpomognut, primjerice programom evakuacije</t>
        </is>
      </c>
      <c r="AZ148" t="inlineStr">
        <is>
          <t/>
        </is>
      </c>
      <c r="BA148" t="inlineStr">
        <is>
          <t/>
        </is>
      </c>
      <c r="BB148" t="inlineStr">
        <is>
          <t/>
        </is>
      </c>
      <c r="BC148" t="inlineStr">
        <is>
          <t/>
        </is>
      </c>
      <c r="BD148" s="2" t="inlineStr">
        <is>
          <t>afflusso massiccio di sfollati|
afflusso massiccio</t>
        </is>
      </c>
      <c r="BE148" s="2" t="inlineStr">
        <is>
          <t>3|
3</t>
        </is>
      </c>
      <c r="BF148" s="2" t="inlineStr">
        <is>
          <t xml:space="preserve">|
</t>
        </is>
      </c>
      <c r="BG148" t="inlineStr">
        <is>
          <t>arrivo nell’Unione
europea un numero considerevole di sfollati, provenienti da un paese
determinato o da una zona geografica determinata, sia che il loro arrivo
avvenga spontaneamente o sia agevolato, per esempio mediante un programma di
evacuazione</t>
        </is>
      </c>
      <c r="BH148" s="2" t="inlineStr">
        <is>
          <t>perkeltųjų asmenų masinis srautas|
masinis perkeltųjų asmenų antplūdis|
perkeltųjų asmenų antplūdis|
masinis antplūdis|
masinis srautas</t>
        </is>
      </c>
      <c r="BI148" s="2" t="inlineStr">
        <is>
          <t>3|
3|
3|
3|
3</t>
        </is>
      </c>
      <c r="BJ148" s="2" t="inlineStr">
        <is>
          <t xml:space="preserve">|
|
|
|
</t>
        </is>
      </c>
      <c r="BK148" t="inlineStr">
        <is>
          <t>didelio perkeltųjų asmenų skaičiaus atvykimas į ES iš konkrečios šalies ar geografinės vietos, nesvarbu, ar į jie atvyko spontaniškai, ar kam padedant, pavyzdžiui, pagal evakavimo programą</t>
        </is>
      </c>
      <c r="BL148" s="2" t="inlineStr">
        <is>
          <t>pārvietoto personu masveida pieplūdums|
masveida pieplūdums</t>
        </is>
      </c>
      <c r="BM148" s="2" t="inlineStr">
        <is>
          <t>3|
3</t>
        </is>
      </c>
      <c r="BN148" s="2" t="inlineStr">
        <is>
          <t xml:space="preserve">|
</t>
        </is>
      </c>
      <c r="BO148" t="inlineStr">
        <is>
          <t/>
        </is>
      </c>
      <c r="BP148" s="2" t="inlineStr">
        <is>
          <t>influss bil-massa</t>
        </is>
      </c>
      <c r="BQ148" s="2" t="inlineStr">
        <is>
          <t>3</t>
        </is>
      </c>
      <c r="BR148" s="2" t="inlineStr">
        <is>
          <t/>
        </is>
      </c>
      <c r="BS148" t="inlineStr">
        <is>
          <t>il-wasla fl-Unjoni Ewropea ta' numu kbir ta' persuni spostati, li jkunu ġejjin minn pajjiż speċifiku jew żona speċifika, sewwa jekk il-wasla tagħhom fil-Komunità kienet spontanja u sewwa jekk megħjuna, per eżempju permezz ta' programm ta' evakwazzjoni</t>
        </is>
      </c>
      <c r="BT148" s="2" t="inlineStr">
        <is>
          <t>massale toestroom|
massale toestroom van ontheemden</t>
        </is>
      </c>
      <c r="BU148" s="2" t="inlineStr">
        <is>
          <t>3|
3</t>
        </is>
      </c>
      <c r="BV148" s="2" t="inlineStr">
        <is>
          <t xml:space="preserve">|
</t>
        </is>
      </c>
      <c r="BW148" t="inlineStr">
        <is>
          <t>aankomst van een aanzienlijk aantal ontheemden uit een bepaald land of een bepaalde regio, die om verschillende redenen niet naar hun land of regio van oorsprong kunnen terugkeren, ongeacht of zij op eigen initiatief of met hulp zijn aangekomen</t>
        </is>
      </c>
      <c r="BX148" s="2" t="inlineStr">
        <is>
          <t>masowy napływ|
masowy napływ wysiedleńców</t>
        </is>
      </c>
      <c r="BY148" s="2" t="inlineStr">
        <is>
          <t>3|
3</t>
        </is>
      </c>
      <c r="BZ148" s="2" t="inlineStr">
        <is>
          <t xml:space="preserve">|
</t>
        </is>
      </c>
      <c r="CA148" t="inlineStr">
        <is>
          <t>przybycie na terytorium Wspólnoty znacznej liczby wysiedleńców pochodzących z określonego kraju lub obszaru geograficznego, bez względu na to, czy ich przybycie na terytorium Wspólnoty ma charakter spontaniczny, czy też jest wynikiem działań pomocowych, na przykład programu ewakuacji</t>
        </is>
      </c>
      <c r="CB148" s="2" t="inlineStr">
        <is>
          <t>afluxo maciço de pessoas deslocadas|
afluxo maciço</t>
        </is>
      </c>
      <c r="CC148" s="2" t="inlineStr">
        <is>
          <t>3|
3</t>
        </is>
      </c>
      <c r="CD148" s="2" t="inlineStr">
        <is>
          <t xml:space="preserve">|
</t>
        </is>
      </c>
      <c r="CE148" t="inlineStr">
        <is>
          <t>Chegada a um território de um número relevante de pessoas deslocadas, provenientes de um país ou zona geográfica determinados, por sua espontânea vontade ou como resultado de um programa de evacuação.</t>
        </is>
      </c>
      <c r="CF148" s="2" t="inlineStr">
        <is>
          <t>aflux masiv|
aflux masiv de persoane strămutate</t>
        </is>
      </c>
      <c r="CG148" s="2" t="inlineStr">
        <is>
          <t>3|
3</t>
        </is>
      </c>
      <c r="CH148" s="2" t="inlineStr">
        <is>
          <t xml:space="preserve">|
</t>
        </is>
      </c>
      <c r="CI148" t="inlineStr">
        <is>
          <t>sosirea în Uniunea Europeană a unui număr important de persoane strămutate, care vin dintr-o țară sau dintr-o zonă geografică determinate, indiferent dacă sosirea lor în Uniunea Europeană a fost spontană sau organizată, de exemplu, printr-un program de evacuare</t>
        </is>
      </c>
      <c r="CJ148" s="2" t="inlineStr">
        <is>
          <t>hromadný prílev vysídlených osôb|
hromadný prílev</t>
        </is>
      </c>
      <c r="CK148" s="2" t="inlineStr">
        <is>
          <t>3|
3</t>
        </is>
      </c>
      <c r="CL148" s="2" t="inlineStr">
        <is>
          <t xml:space="preserve">|
</t>
        </is>
      </c>
      <c r="CM148" t="inlineStr">
        <is>
          <t>príchod veľkého počtu vysídlených osôb do Európskej únie, ktoré pochádzajú z určitej krajiny alebo zemepisnej oblasti, bez ohľadu na to, či prídu do Únie spontánne alebo im bola poskytnutá pomoc, napríklad prostredníctvom programu evakuácie</t>
        </is>
      </c>
      <c r="CN148" s="2" t="inlineStr">
        <is>
          <t>množični prihod razseljenih oseb|
množični prihod</t>
        </is>
      </c>
      <c r="CO148" s="2" t="inlineStr">
        <is>
          <t>3|
3</t>
        </is>
      </c>
      <c r="CP148" s="2" t="inlineStr">
        <is>
          <t xml:space="preserve">|
</t>
        </is>
      </c>
      <c r="CQ148" t="inlineStr">
        <is>
          <t>prihod velikega števila razseljenih oseb v Skupnost, ki prihajajo iz določene države ali geografskega območja, če je bil njihov prihod v Skupnost spontan ali s pomočjo, na primer, evakuacijskega programa</t>
        </is>
      </c>
      <c r="CR148" s="2" t="inlineStr">
        <is>
          <t>massiv tillströmning</t>
        </is>
      </c>
      <c r="CS148" s="2" t="inlineStr">
        <is>
          <t>3</t>
        </is>
      </c>
      <c r="CT148" s="2" t="inlineStr">
        <is>
          <t/>
        </is>
      </c>
      <c r="CU148" t="inlineStr">
        <is>
          <t/>
        </is>
      </c>
    </row>
    <row r="149">
      <c r="A149" s="1" t="str">
        <f>HYPERLINK("https://iate.europa.eu/entry/result/3627237/all", "3627237")</f>
        <v>3627237</v>
      </c>
      <c r="B149" t="inlineStr">
        <is>
          <t>TRANSPORT;LAW;POLITICS;INTERNATIONAL RELATIONS</t>
        </is>
      </c>
      <c r="C149" t="inlineStr">
        <is>
          <t>TRANSPORT|organisation of transport|organisation of transport;LAW|international law|public international law|territorial law|frontier|external border of the EU;POLITICS|politics and public safety|public safety|public order|police checks|border control;INTERNATIONAL RELATIONS|cooperation policy|humanitarian aid</t>
        </is>
      </c>
      <c r="D149" t="inlineStr">
        <is>
          <t/>
        </is>
      </c>
      <c r="E149" t="inlineStr">
        <is>
          <t/>
        </is>
      </c>
      <c r="F149" t="inlineStr">
        <is>
          <t/>
        </is>
      </c>
      <c r="G149" t="inlineStr">
        <is>
          <t/>
        </is>
      </c>
      <c r="H149" s="2" t="inlineStr">
        <is>
          <t>pruh pro mimořádnou podporu</t>
        </is>
      </c>
      <c r="I149" s="2" t="inlineStr">
        <is>
          <t>3</t>
        </is>
      </c>
      <c r="J149" s="2" t="inlineStr">
        <is>
          <t/>
        </is>
      </c>
      <c r="K149" t="inlineStr">
        <is>
          <t>zvláštní pruh označený členskými státy na hraničních přechodech, který má zajistit rychlý a bezpečný přístup a návrat humanitárních konvojů a poskytovatelů pomoci při mimořádných událostech podle &lt;a href="https://iate.europa.eu/entry/result/924561/cs" target="_blank"&gt;mechanismu civilní ochrany Unie&lt;/a&gt;, jakož i humanitární pomoci lidem na ukrajinském území</t>
        </is>
      </c>
      <c r="L149" s="2" t="inlineStr">
        <is>
          <t>nødhjælpsbane</t>
        </is>
      </c>
      <c r="M149" s="2" t="inlineStr">
        <is>
          <t>3</t>
        </is>
      </c>
      <c r="N149" s="2" t="inlineStr">
        <is>
          <t/>
        </is>
      </c>
      <c r="O149" t="inlineStr">
        <is>
          <t>særlig bane ved grænseovergangssted, der har til formål at sikre, at humanitære konvojer og leverandører af nødhjælp inden for rammerne af &lt;a href="https://iate.europa.eu/entry/result/924561/da" target="_blank"&gt;EU-civilbeskyttelsesmekanismen&lt;/a&gt; og humanitær bistand til personer på ukrainsk område kan komme hurtigt og sikkert frem og tilbage</t>
        </is>
      </c>
      <c r="P149" s="2" t="inlineStr">
        <is>
          <t>Nothilfekorridor</t>
        </is>
      </c>
      <c r="Q149" s="2" t="inlineStr">
        <is>
          <t>3</t>
        </is>
      </c>
      <c r="R149" s="2" t="inlineStr">
        <is>
          <t/>
        </is>
      </c>
      <c r="S149" t="inlineStr">
        <is>
          <t>spezieller Korridor zur Sicherstellung einer raschen und sicheren Zufahrt und Rückkehr von humanitären Hilfskonvois und 
Nothelfern im Rahmen des Katastrophenschutzverfahrens der Union sowie 
humanitärer Hilfe für die Menschen auf ukrainischem Hoheitsgebiet</t>
        </is>
      </c>
      <c r="T149" s="2" t="inlineStr">
        <is>
          <t>λωρίδα στήριξης έκτακτης ανάγκης</t>
        </is>
      </c>
      <c r="U149" s="2" t="inlineStr">
        <is>
          <t>3</t>
        </is>
      </c>
      <c r="V149" s="2" t="inlineStr">
        <is>
          <t/>
        </is>
      </c>
      <c r="W149" t="inlineStr">
        <is>
          <t>ειδικές λωρίδες στα σημεία διέλευσης των συνόρων με στόχο να διασφαλιστεί η ταχεία και ασφαλής πρόσβαση και επιστροφή των ανθρωπιστικών αποστολών και των παρόχων τόσο βοήθειας έκτακτης ανάγκης στο πλαίσιο του μηχανισμού πολιτικής προστασίας της Ένωσης όσο και ανθρωπιστικής βοήθειας σε άτομα που βρίσκονται στο ουκρανικό έδαφος</t>
        </is>
      </c>
      <c r="X149" s="2" t="inlineStr">
        <is>
          <t>emergency support lane</t>
        </is>
      </c>
      <c r="Y149" s="2" t="inlineStr">
        <is>
          <t>3</t>
        </is>
      </c>
      <c r="Z149" s="2" t="inlineStr">
        <is>
          <t/>
        </is>
      </c>
      <c r="AA149" t="inlineStr">
        <is>
          <t>special lanes at border crossing points for the purpose of ensuring swift and safe access and return of humanitarian convoys and
providers of emergency assistance offered under the &lt;a href="https://iate.europa.eu/entry/result/924561/en" target="_blank"&gt;Union Civil Protection Mechanism&lt;/a&gt; as well as humanitarian aid to people in the Ukrainian territory</t>
        </is>
      </c>
      <c r="AB149" s="2" t="inlineStr">
        <is>
          <t>corredor de asistencia urgente</t>
        </is>
      </c>
      <c r="AC149" s="2" t="inlineStr">
        <is>
          <t>3</t>
        </is>
      </c>
      <c r="AD149" s="2" t="inlineStr">
        <is>
          <t/>
        </is>
      </c>
      <c r="AE149" t="inlineStr">
        <is>
          <t>Corredores especiales que los Estados miembros deben designar en los pasos fronterizos para asegurar un acceso y un retorno rápidos y seguros de los convoyes
humanitarios de los proveedores de ayuda de emergencia ofrecidos en el marco del
&lt;a href="https://iate.europa.eu/entry/result/924561/es" target="_blank"&gt;Mecanismo de Protección Civil de la Unión&lt;/a&gt;, así como de la ayuda humanitaria a las
personas en el territorio ucraniano.</t>
        </is>
      </c>
      <c r="AF149" s="2" t="inlineStr">
        <is>
          <t>hädaabikoridor</t>
        </is>
      </c>
      <c r="AG149" s="2" t="inlineStr">
        <is>
          <t>3</t>
        </is>
      </c>
      <c r="AH149" s="2" t="inlineStr">
        <is>
          <t/>
        </is>
      </c>
      <c r="AI149" t="inlineStr">
        <is>
          <t>spetsiaalne rida piiripunktis, tagada Ukraina territooriumil viibivatele
inimestele humanitaarabi andvate organisatsioonide juurdepääs ja
tagasipöördumine</t>
        </is>
      </c>
      <c r="AJ149" s="2" t="inlineStr">
        <is>
          <t>hätäapukaista</t>
        </is>
      </c>
      <c r="AK149" s="2" t="inlineStr">
        <is>
          <t>3</t>
        </is>
      </c>
      <c r="AL149" s="2" t="inlineStr">
        <is>
          <t/>
        </is>
      </c>
      <c r="AM149" t="inlineStr">
        <is>
          <t>rajanylityspaikalle perustettu erityinen kaista, jolla varmistetaan humanitaarisen avun kuljetusten, unionin
pelastuspalvelumekanismin puitteissa hätäapua toimittavien ja Ukrainan alueella
oleville ihmisille humanitaarista apua toimittavien nopea ja turvallinen pääsy
Ukrainaan ja sieltä takaisin</t>
        </is>
      </c>
      <c r="AN149" s="2" t="inlineStr">
        <is>
          <t>voie d'aide d'urgence</t>
        </is>
      </c>
      <c r="AO149" s="2" t="inlineStr">
        <is>
          <t>3</t>
        </is>
      </c>
      <c r="AP149" s="2" t="inlineStr">
        <is>
          <t/>
        </is>
      </c>
      <c r="AQ149" t="inlineStr">
        <is>
          <t>couloir spécial que les États membres doivent désigner aux points de passage frontaliers afin de permettre l'accès et le retour rapides et sûrs des convois humanitaires et des pourvoyeurs de l'aide d'urgence fournie au titre du &lt;a href="https://iate.europa.eu/entry/result/924561/fr" target="_blank"&gt;mécanisme de protection civile de l'Union&lt;/a&gt; ainsi que de l'aide humanitaire apportée aux personnes se trouvant sur le territoire ukrainien</t>
        </is>
      </c>
      <c r="AR149" t="inlineStr">
        <is>
          <t/>
        </is>
      </c>
      <c r="AS149" t="inlineStr">
        <is>
          <t/>
        </is>
      </c>
      <c r="AT149" t="inlineStr">
        <is>
          <t/>
        </is>
      </c>
      <c r="AU149" t="inlineStr">
        <is>
          <t/>
        </is>
      </c>
      <c r="AV149" s="2" t="inlineStr">
        <is>
          <t>vozne trake za hitnu potporu</t>
        </is>
      </c>
      <c r="AW149" s="2" t="inlineStr">
        <is>
          <t>3</t>
        </is>
      </c>
      <c r="AX149" s="2" t="inlineStr">
        <is>
          <t/>
        </is>
      </c>
      <c r="AY149" t="inlineStr">
        <is>
          <t>posebne vozne trake na graničnim prijelazima čija je svrha osigurati brz i siguran pristup i povratak humanitarnih konvoja i osoba koje dostavljaju hitnu pomoć koja se pruža u okviru Mehanizma Unije za civilnu zaštitu ljudima na državnom području Ukrajine</t>
        </is>
      </c>
      <c r="AZ149" t="inlineStr">
        <is>
          <t/>
        </is>
      </c>
      <c r="BA149" t="inlineStr">
        <is>
          <t/>
        </is>
      </c>
      <c r="BB149" t="inlineStr">
        <is>
          <t/>
        </is>
      </c>
      <c r="BC149" t="inlineStr">
        <is>
          <t/>
        </is>
      </c>
      <c r="BD149" s="2" t="inlineStr">
        <is>
          <t>corsia per il sostegno di emergenza</t>
        </is>
      </c>
      <c r="BE149" s="2" t="inlineStr">
        <is>
          <t>3</t>
        </is>
      </c>
      <c r="BF149" s="2" t="inlineStr">
        <is>
          <t/>
        </is>
      </c>
      <c r="BG149" t="inlineStr">
        <is>
          <t>corsia apposita istituita
ai valichi di frontiera al fine di garantire l’accesso e il rientro rapidi e
sicuri dei convogli umanitari, nonché di chi presta assistenza emergenziale
nell’ambito del meccanismo unionale di protezione civile e di chi porta aiuti
umanitari alla popolazione sul territorio ucraino</t>
        </is>
      </c>
      <c r="BH149" s="2" t="inlineStr">
        <is>
          <t>skubios pagalbos juosta</t>
        </is>
      </c>
      <c r="BI149" s="2" t="inlineStr">
        <is>
          <t>3</t>
        </is>
      </c>
      <c r="BJ149" s="2" t="inlineStr">
        <is>
          <t/>
        </is>
      </c>
      <c r="BK149" t="inlineStr">
        <is>
          <t/>
        </is>
      </c>
      <c r="BL149" s="2" t="inlineStr">
        <is>
          <t>ārkārtas atbalsta josla</t>
        </is>
      </c>
      <c r="BM149" s="2" t="inlineStr">
        <is>
          <t>3</t>
        </is>
      </c>
      <c r="BN149" s="2" t="inlineStr">
        <is>
          <t/>
        </is>
      </c>
      <c r="BO149" t="inlineStr">
        <is>
          <t>īpaša pārvietošanās josla robežšķērsošanas
vietā, kas ieviesta, lai nodrošinātu ātru palīdzības sniegšanu un humānās
palīdzības darbinieku drošību</t>
        </is>
      </c>
      <c r="BP149" s="2" t="inlineStr">
        <is>
          <t>korsija ta' appoġġ ta' emerġenza</t>
        </is>
      </c>
      <c r="BQ149" s="2" t="inlineStr">
        <is>
          <t>3</t>
        </is>
      </c>
      <c r="BR149" s="2" t="inlineStr">
        <is>
          <t/>
        </is>
      </c>
      <c r="BS149" t="inlineStr">
        <is>
          <t>korsija speċjali f'punti tal-qism tal-fruntiera, stabbilita bil-għan li jiġu żgurati aċċess u ritorn rapidi u sikuri ta' konvjoys umanitarji u ta' provdituri ta' assistenza ta' emerġenza offruta abbażi tal-Mekkaniżmu tal-Unjoni għall-Protezzjoni Ċivili kif ukoll ta’ għajnuna umanitarja lil persuni fit-territorju Ukren</t>
        </is>
      </c>
      <c r="BT149" s="2" t="inlineStr">
        <is>
          <t>rijstrook voor noodhulp</t>
        </is>
      </c>
      <c r="BU149" s="2" t="inlineStr">
        <is>
          <t>3</t>
        </is>
      </c>
      <c r="BV149" s="2" t="inlineStr">
        <is>
          <t/>
        </is>
      </c>
      <c r="BW149" t="inlineStr">
        <is>
          <t>rijstrook
 op een grensdoorlaatpost waarlangs humanitaire konvooien en verleners van
 noodbijstand in het kader van het Uniemechanisme voor civiele bescherming,
 alsook verleners van humanitaire hulp aan mensen op het Oekraïense
 grondgebied snel en veilig de grens kunnen oversteken</t>
        </is>
      </c>
      <c r="BX149" s="2" t="inlineStr">
        <is>
          <t>uprzywilejowany korytarz</t>
        </is>
      </c>
      <c r="BY149" s="2" t="inlineStr">
        <is>
          <t>3</t>
        </is>
      </c>
      <c r="BZ149" s="2" t="inlineStr">
        <is>
          <t/>
        </is>
      </c>
      <c r="CA149" t="inlineStr">
        <is>
          <t/>
        </is>
      </c>
      <c r="CB149" s="2" t="inlineStr">
        <is>
          <t>corredor de apoio de emergência</t>
        </is>
      </c>
      <c r="CC149" s="2" t="inlineStr">
        <is>
          <t>3</t>
        </is>
      </c>
      <c r="CD149" s="2" t="inlineStr">
        <is>
          <t/>
        </is>
      </c>
      <c r="CE149" t="inlineStr">
        <is>
          <t>Corredor aduaneiro especial criado num posto de passagem de fronteira de um Estado-Membro da UE a fim de garantir o acesso e o regresso rápidos e seguros dos comboios humanitários
e dos prestadores da assistência humanitária oferecida ao abrigo do Mecanismo de
Proteção Civil da União, bem como de ajuda humanitária às populações no território
ucraniano.</t>
        </is>
      </c>
      <c r="CF149" s="2" t="inlineStr">
        <is>
          <t>culoar de sprijin de urgență</t>
        </is>
      </c>
      <c r="CG149" s="2" t="inlineStr">
        <is>
          <t>3</t>
        </is>
      </c>
      <c r="CH149" s="2" t="inlineStr">
        <is>
          <t/>
        </is>
      </c>
      <c r="CI149" t="inlineStr">
        <is>
          <t>culoar special la punctele de trecere a frontierei, desemnat pentru a asigura accesul și întoarcerea rapide și în condiții de siguranță ale 
convoaielor umanitare și ale furnizorilor de ajutoare de urgență oferite în cadrul 
mecanismului de protecție civilă al Uniunii și de ajutoare umanitare pentru populația 
de pe teritoriul Ucrainei</t>
        </is>
      </c>
      <c r="CJ149" s="2" t="inlineStr">
        <is>
          <t>jazdný pruh pre núdzovú pomoc</t>
        </is>
      </c>
      <c r="CK149" s="2" t="inlineStr">
        <is>
          <t>3</t>
        </is>
      </c>
      <c r="CL149" s="2" t="inlineStr">
        <is>
          <t/>
        </is>
      </c>
      <c r="CM149" t="inlineStr">
        <is>
          <t>osobitný jazdný pruh zriadený na hraničných priechodoch s cieľom zabezpečiť rýchly a bezpečný prístup a návrat humanitárnych konvojov
a poskytovateľov núdzovej pomoci ponúkanej v rámci &lt;a href="https://iate.europa.eu/entry/result/924561/sk" target="_blank"&gt;mechanizmu Únie v oblasti civilnej ochrany&lt;/a&gt;, ako aj humanitárnej pomoci obyvateľstvu na ukrajinskom území</t>
        </is>
      </c>
      <c r="CN149" s="2" t="inlineStr">
        <is>
          <t>vozni pas za nujno pomoč</t>
        </is>
      </c>
      <c r="CO149" s="2" t="inlineStr">
        <is>
          <t>3</t>
        </is>
      </c>
      <c r="CP149" s="2" t="inlineStr">
        <is>
          <t/>
        </is>
      </c>
      <c r="CQ149" t="inlineStr">
        <is>
          <t>posebni vozni pas na mejnih prehodih, namenjen za hiter in varen dostop humanitarnih konvojev in ponudnikov nujne 
pomoči, ki se zagotavlja v okviru mehanizma Unije na področju civilne zaščite, ter 
humanitarne pomoči do ljudi na ukrajinskem ozemlju</t>
        </is>
      </c>
      <c r="CR149" s="2" t="inlineStr">
        <is>
          <t>nödkörfält</t>
        </is>
      </c>
      <c r="CS149" s="2" t="inlineStr">
        <is>
          <t>3</t>
        </is>
      </c>
      <c r="CT149" s="2" t="inlineStr">
        <is>
          <t/>
        </is>
      </c>
      <c r="CU149" t="inlineStr">
        <is>
          <t/>
        </is>
      </c>
    </row>
    <row r="150">
      <c r="A150" s="1" t="str">
        <f>HYPERLINK("https://iate.europa.eu/entry/result/1650216/all", "1650216")</f>
        <v>1650216</v>
      </c>
      <c r="B150" t="inlineStr">
        <is>
          <t>PRODUCTION, TECHNOLOGY AND RESEARCH;TRADE</t>
        </is>
      </c>
      <c r="C150" t="inlineStr">
        <is>
          <t>PRODUCTION, TECHNOLOGY AND RESEARCH|production;TRADE|consumption|goods and services|consumer goods;TRADE</t>
        </is>
      </c>
      <c r="D150" t="inlineStr">
        <is>
          <t/>
        </is>
      </c>
      <c r="E150" t="inlineStr">
        <is>
          <t/>
        </is>
      </c>
      <c r="F150" t="inlineStr">
        <is>
          <t/>
        </is>
      </c>
      <c r="G150" t="inlineStr">
        <is>
          <t/>
        </is>
      </c>
      <c r="H150" s="2" t="inlineStr">
        <is>
          <t>luxusní statek|
luxusní zboží</t>
        </is>
      </c>
      <c r="I150" s="2" t="inlineStr">
        <is>
          <t>3|
3</t>
        </is>
      </c>
      <c r="J150" s="2" t="inlineStr">
        <is>
          <t xml:space="preserve">|
</t>
        </is>
      </c>
      <c r="K150" t="inlineStr">
        <is>
          <t>statek, jehož nakupované množství roste rychleji než důchod spotřebitele, pokud tento důchod roste</t>
        </is>
      </c>
      <c r="L150" s="2" t="inlineStr">
        <is>
          <t>luksusvare</t>
        </is>
      </c>
      <c r="M150" s="2" t="inlineStr">
        <is>
          <t>3</t>
        </is>
      </c>
      <c r="N150" s="2" t="inlineStr">
        <is>
          <t/>
        </is>
      </c>
      <c r="O150" t="inlineStr">
        <is>
          <t/>
        </is>
      </c>
      <c r="P150" s="2" t="inlineStr">
        <is>
          <t>Luxusgüter</t>
        </is>
      </c>
      <c r="Q150" s="2" t="inlineStr">
        <is>
          <t>3</t>
        </is>
      </c>
      <c r="R150" s="2" t="inlineStr">
        <is>
          <t/>
        </is>
      </c>
      <c r="S150" t="inlineStr">
        <is>
          <t/>
        </is>
      </c>
      <c r="T150" s="2" t="inlineStr">
        <is>
          <t>είδη πολυτελείας</t>
        </is>
      </c>
      <c r="U150" s="2" t="inlineStr">
        <is>
          <t>3</t>
        </is>
      </c>
      <c r="V150" s="2" t="inlineStr">
        <is>
          <t/>
        </is>
      </c>
      <c r="W150" t="inlineStr">
        <is>
          <t>αντικείμενα τα οποία δεν καλύπτουν βασικές ανάγκες, είναι συνήθως σπάνια, ακριβά και υψηλής ποιότητας ή προωθούνται ως τέτοια</t>
        </is>
      </c>
      <c r="X150" s="2" t="inlineStr">
        <is>
          <t>luxury article|
luxury good|
luxury item|
luxury|
luxury goods</t>
        </is>
      </c>
      <c r="Y150" s="2" t="inlineStr">
        <is>
          <t>1|
1|
1|
3|
3</t>
        </is>
      </c>
      <c r="Z150" s="2" t="inlineStr">
        <is>
          <t xml:space="preserve">|
|
|
|
</t>
        </is>
      </c>
      <c r="AA150" t="inlineStr">
        <is>
          <t>items that are not basic necessities, are usually scarce, expensive and have a high quality, or are marketed as such</t>
        </is>
      </c>
      <c r="AB150" s="2" t="inlineStr">
        <is>
          <t>artículo de lujo|
producto de lujo</t>
        </is>
      </c>
      <c r="AC150" s="2" t="inlineStr">
        <is>
          <t>3|
3</t>
        </is>
      </c>
      <c r="AD150" s="2" t="inlineStr">
        <is>
          <t xml:space="preserve">|
</t>
        </is>
      </c>
      <c r="AE150" t="inlineStr">
        <is>
          <t>Producto que posee elevada categoría, excelencia o exquisitez por la calidad de las materias primas empleadas en su fabricación, sus altas prestaciones o servicios.</t>
        </is>
      </c>
      <c r="AF150" s="2" t="inlineStr">
        <is>
          <t>luksuskaup</t>
        </is>
      </c>
      <c r="AG150" s="2" t="inlineStr">
        <is>
          <t>3</t>
        </is>
      </c>
      <c r="AH150" s="2" t="inlineStr">
        <is>
          <t/>
        </is>
      </c>
      <c r="AI150" t="inlineStr">
        <is>
          <t>luksusvajadusi rahuldav kaup</t>
        </is>
      </c>
      <c r="AJ150" s="2" t="inlineStr">
        <is>
          <t>ylellisyystuotteet</t>
        </is>
      </c>
      <c r="AK150" s="2" t="inlineStr">
        <is>
          <t>3</t>
        </is>
      </c>
      <c r="AL150" s="2" t="inlineStr">
        <is>
          <t/>
        </is>
      </c>
      <c r="AM150" t="inlineStr">
        <is>
          <t/>
        </is>
      </c>
      <c r="AN150" s="2" t="inlineStr">
        <is>
          <t>produit de luxe|
article de luxe</t>
        </is>
      </c>
      <c r="AO150" s="2" t="inlineStr">
        <is>
          <t>3|
3</t>
        </is>
      </c>
      <c r="AP150" s="2" t="inlineStr">
        <is>
          <t xml:space="preserve">|
</t>
        </is>
      </c>
      <c r="AQ150" t="inlineStr">
        <is>
          <t/>
        </is>
      </c>
      <c r="AR150" s="2" t="inlineStr">
        <is>
          <t>só-earra</t>
        </is>
      </c>
      <c r="AS150" s="2" t="inlineStr">
        <is>
          <t>3</t>
        </is>
      </c>
      <c r="AT150" s="2" t="inlineStr">
        <is>
          <t/>
        </is>
      </c>
      <c r="AU150" t="inlineStr">
        <is>
          <t/>
        </is>
      </c>
      <c r="AV150" s="2" t="inlineStr">
        <is>
          <t>luksuzna roba</t>
        </is>
      </c>
      <c r="AW150" s="2" t="inlineStr">
        <is>
          <t>3</t>
        </is>
      </c>
      <c r="AX150" s="2" t="inlineStr">
        <is>
          <t/>
        </is>
      </c>
      <c r="AY150" t="inlineStr">
        <is>
          <t/>
        </is>
      </c>
      <c r="AZ150" t="inlineStr">
        <is>
          <t/>
        </is>
      </c>
      <c r="BA150" t="inlineStr">
        <is>
          <t/>
        </is>
      </c>
      <c r="BB150" t="inlineStr">
        <is>
          <t/>
        </is>
      </c>
      <c r="BC150" t="inlineStr">
        <is>
          <t/>
        </is>
      </c>
      <c r="BD150" s="2" t="inlineStr">
        <is>
          <t>beni di lusso</t>
        </is>
      </c>
      <c r="BE150" s="2" t="inlineStr">
        <is>
          <t>3</t>
        </is>
      </c>
      <c r="BF150" s="2" t="inlineStr">
        <is>
          <t/>
        </is>
      </c>
      <c r="BG150" t="inlineStr">
        <is>
          <t>articoli che non
soddisfano necessità di base e sono di norma costosi e di qualità o
commercializzati come tali</t>
        </is>
      </c>
      <c r="BH150" s="2" t="inlineStr">
        <is>
          <t>prabangos prekės</t>
        </is>
      </c>
      <c r="BI150" s="2" t="inlineStr">
        <is>
          <t>3</t>
        </is>
      </c>
      <c r="BJ150" s="2" t="inlineStr">
        <is>
          <t/>
        </is>
      </c>
      <c r="BK150" t="inlineStr">
        <is>
          <t>prekės (plačiąja prasme – ir paslaugos), kurios nėra skirtos būtiniausiems kasdieniams žmonių poreikiams tenkinti ir prieinamos tik pasiturintiems vartotojams (pavyzdžiui, prabangūs automobiliai, juvelyriniai dirbiniai, meno kūriniai)</t>
        </is>
      </c>
      <c r="BL150" s="2" t="inlineStr">
        <is>
          <t>luksuspreces</t>
        </is>
      </c>
      <c r="BM150" s="2" t="inlineStr">
        <is>
          <t>3</t>
        </is>
      </c>
      <c r="BN150" s="2" t="inlineStr">
        <is>
          <t/>
        </is>
      </c>
      <c r="BO150" t="inlineStr">
        <is>
          <t/>
        </is>
      </c>
      <c r="BP150" s="2" t="inlineStr">
        <is>
          <t>oġġetti ta' lussu|
oġġetti lussużi</t>
        </is>
      </c>
      <c r="BQ150" s="2" t="inlineStr">
        <is>
          <t>3|
3</t>
        </is>
      </c>
      <c r="BR150" s="2" t="inlineStr">
        <is>
          <t xml:space="preserve">|
</t>
        </is>
      </c>
      <c r="BS150" t="inlineStr">
        <is>
          <t>oġġetti li mhumiex neċessitajiet bażiċi, li ġeneralment ikunu skarsi, għaljin, u huma ta' kwalità għolja, jew li jinbiegħu bħala tali</t>
        </is>
      </c>
      <c r="BT150" s="2" t="inlineStr">
        <is>
          <t>luxegoederen|
luxeartikelen|
luxeproducten</t>
        </is>
      </c>
      <c r="BU150" s="2" t="inlineStr">
        <is>
          <t>3|
3|
3</t>
        </is>
      </c>
      <c r="BV150" s="2" t="inlineStr">
        <is>
          <t xml:space="preserve">|
|
</t>
        </is>
      </c>
      <c r="BW150" t="inlineStr">
        <is>
          <t>goederen of zaken die niet in de primaire behoeften (m.a.w. levensbehoeften) voorzien</t>
        </is>
      </c>
      <c r="BX150" s="2" t="inlineStr">
        <is>
          <t>dobra luksusowe|
towary luksusowe</t>
        </is>
      </c>
      <c r="BY150" s="2" t="inlineStr">
        <is>
          <t>3|
3</t>
        </is>
      </c>
      <c r="BZ150" s="2" t="inlineStr">
        <is>
          <t xml:space="preserve">|
</t>
        </is>
      </c>
      <c r="CA150" t="inlineStr">
        <is>
          <t>dobra konsumpcyjne o wysokiej cenie, wysokiej jakości, symbolicznej marce oraz wysokiej niepowtarzalności, których użyteczność funkcjonalna w porównaniu do ceny jest bardzo niska</t>
        </is>
      </c>
      <c r="CB150" s="2" t="inlineStr">
        <is>
          <t>bens de luxo|
produtos de luxo</t>
        </is>
      </c>
      <c r="CC150" s="2" t="inlineStr">
        <is>
          <t>3|
3</t>
        </is>
      </c>
      <c r="CD150" s="2" t="inlineStr">
        <is>
          <t xml:space="preserve">|
</t>
        </is>
      </c>
      <c r="CE150" t="inlineStr">
        <is>
          <t/>
        </is>
      </c>
      <c r="CF150" s="2" t="inlineStr">
        <is>
          <t>produse de lux</t>
        </is>
      </c>
      <c r="CG150" s="2" t="inlineStr">
        <is>
          <t>3</t>
        </is>
      </c>
      <c r="CH150" s="2" t="inlineStr">
        <is>
          <t/>
        </is>
      </c>
      <c r="CI150" t="inlineStr">
        <is>
          <t/>
        </is>
      </c>
      <c r="CJ150" s="2" t="inlineStr">
        <is>
          <t>luxusný tovar</t>
        </is>
      </c>
      <c r="CK150" s="2" t="inlineStr">
        <is>
          <t>3</t>
        </is>
      </c>
      <c r="CL150" s="2" t="inlineStr">
        <is>
          <t/>
        </is>
      </c>
      <c r="CM150" t="inlineStr">
        <is>
          <t>predmety, ktoré neslúžia uspokojovaniu bežných potrieb, ale sú zvyčajne nedostatkové, drahé a vysokej kvality alebo sa ako také predávajú</t>
        </is>
      </c>
      <c r="CN150" s="2" t="inlineStr">
        <is>
          <t>luksuzno blago</t>
        </is>
      </c>
      <c r="CO150" s="2" t="inlineStr">
        <is>
          <t>3</t>
        </is>
      </c>
      <c r="CP150" s="2" t="inlineStr">
        <is>
          <t/>
        </is>
      </c>
      <c r="CQ150" t="inlineStr">
        <is>
          <t/>
        </is>
      </c>
      <c r="CR150" s="2" t="inlineStr">
        <is>
          <t>lyxvara</t>
        </is>
      </c>
      <c r="CS150" s="2" t="inlineStr">
        <is>
          <t>3</t>
        </is>
      </c>
      <c r="CT150" s="2" t="inlineStr">
        <is>
          <t/>
        </is>
      </c>
      <c r="CU150" t="inlineStr">
        <is>
          <t/>
        </is>
      </c>
    </row>
    <row r="151">
      <c r="A151" s="1" t="str">
        <f>HYPERLINK("https://iate.europa.eu/entry/result/3627673/all", "3627673")</f>
        <v>3627673</v>
      </c>
      <c r="B151" t="inlineStr">
        <is>
          <t>INTERNATIONAL RELATIONS;ENVIRONMENT;POLITICS;EDUCATION AND COMMUNICATIONS</t>
        </is>
      </c>
      <c r="C151" t="inlineStr">
        <is>
          <t>INTERNATIONAL RELATIONS|international balance|international conflict;ENVIRONMENT|deterioration of the environment|degradation of the environment|natural disaster;POLITICS|politics and public safety|politics;EDUCATION AND COMMUNICATIONS|documentation|document|report;POLITICS|politics and public safety|public safety|political violence|terrorism;ENVIRONMENT|deterioration of the environment|degradation of the environment|man-made disaster</t>
        </is>
      </c>
      <c r="D151" t="inlineStr">
        <is>
          <t/>
        </is>
      </c>
      <c r="E151" t="inlineStr">
        <is>
          <t/>
        </is>
      </c>
      <c r="F151" t="inlineStr">
        <is>
          <t/>
        </is>
      </c>
      <c r="G151" t="inlineStr">
        <is>
          <t/>
        </is>
      </c>
      <c r="H151" s="2" t="inlineStr">
        <is>
          <t>zpráva ISAA|
zpráva v oblasti integrovaného situačního povědomí a analýzy</t>
        </is>
      </c>
      <c r="I151" s="2" t="inlineStr">
        <is>
          <t>3|
3</t>
        </is>
      </c>
      <c r="J151" s="2" t="inlineStr">
        <is>
          <t xml:space="preserve">|
</t>
        </is>
      </c>
      <c r="K151" t="inlineStr">
        <is>
          <t>zpráva formulovaná se zřetelem k potřebám politické úrovně Unie vymezeným předsednictvím Rady, které za tímto účelem po konzultaci s útvary Komise a ESVČ vydává politické a strategické pokyny a podle potřeby je aktualizuje</t>
        </is>
      </c>
      <c r="L151" s="2" t="inlineStr">
        <is>
          <t>ISAA-rapport|
rapport om integreret situationsbevidsthed og analyse</t>
        </is>
      </c>
      <c r="M151" s="2" t="inlineStr">
        <is>
          <t>3|
3</t>
        </is>
      </c>
      <c r="N151" s="2" t="inlineStr">
        <is>
          <t xml:space="preserve">|
</t>
        </is>
      </c>
      <c r="O151" t="inlineStr">
        <is>
          <t/>
        </is>
      </c>
      <c r="P151" s="2" t="inlineStr">
        <is>
          <t>ISAA-Bericht</t>
        </is>
      </c>
      <c r="Q151" s="2" t="inlineStr">
        <is>
          <t>3</t>
        </is>
      </c>
      <c r="R151" s="2" t="inlineStr">
        <is>
          <t/>
        </is>
      </c>
      <c r="S151" t="inlineStr">
        <is>
          <t/>
        </is>
      </c>
      <c r="T151" s="2" t="inlineStr">
        <is>
          <t>έκθεση ISAA|
έκθεση για την ολοκληρωμένη επίγνωση και ανάλυση καταστάσεων</t>
        </is>
      </c>
      <c r="U151" s="2" t="inlineStr">
        <is>
          <t>3|
3</t>
        </is>
      </c>
      <c r="V151" s="2" t="inlineStr">
        <is>
          <t xml:space="preserve">|
</t>
        </is>
      </c>
      <c r="W151" t="inlineStr">
        <is>
          <t>αναλυτική έκθεση, η οποία καταρτίζεται από την Επιτροπή και την ΕΥΕΔ, ούτως ώστε να παρέχεται στους φορείς λήψης αποφάσεων σαφής εικόνα σχετικά με την τρέχουσα κατάσταση</t>
        </is>
      </c>
      <c r="X151" s="2" t="inlineStr">
        <is>
          <t>Integrated Situational Awareness and Analysis report|
Integrated Situation Awareness Analysis report|
ISAA report</t>
        </is>
      </c>
      <c r="Y151" s="2" t="inlineStr">
        <is>
          <t>3|
3|
3</t>
        </is>
      </c>
      <c r="Z151" s="2" t="inlineStr">
        <is>
          <t xml:space="preserve">|
|
</t>
        </is>
      </c>
      <c r="AA151" t="inlineStr">
        <is>
          <t>analytical report, drafted by the Commission 
and the EEAS to provide decision makers with a clear common 
picture of the current situation</t>
        </is>
      </c>
      <c r="AB151" s="2" t="inlineStr">
        <is>
          <t>informe ISAA|
Informe de la Capacidad de Conocimiento y Análisis Integrados de la Situación</t>
        </is>
      </c>
      <c r="AC151" s="2" t="inlineStr">
        <is>
          <t>3|
3</t>
        </is>
      </c>
      <c r="AD151" s="2" t="inlineStr">
        <is>
          <t xml:space="preserve">|
</t>
        </is>
      </c>
      <c r="AE151" t="inlineStr">
        <is>
          <t>Informe analítico, redactado por la Comisión y el SEAE, con el fin de proporcionar a los responsables de la toma de decisiones un panorma claro común de la situación actual.</t>
        </is>
      </c>
      <c r="AF151" s="2" t="inlineStr">
        <is>
          <t>ISAA aruanne|
integreeritud olukorrateadlikkuse ja analüüsi aruanne</t>
        </is>
      </c>
      <c r="AG151" s="2" t="inlineStr">
        <is>
          <t>3|
3</t>
        </is>
      </c>
      <c r="AH151" s="2" t="inlineStr">
        <is>
          <t xml:space="preserve">|
</t>
        </is>
      </c>
      <c r="AI151" t="inlineStr">
        <is>
          <t/>
        </is>
      </c>
      <c r="AJ151" s="2" t="inlineStr">
        <is>
          <t>yhteisen tilannetietoisuuden ja -analyysin raportti|
ISAA-raportti</t>
        </is>
      </c>
      <c r="AK151" s="2" t="inlineStr">
        <is>
          <t>3|
3</t>
        </is>
      </c>
      <c r="AL151" s="2" t="inlineStr">
        <is>
          <t xml:space="preserve">|
</t>
        </is>
      </c>
      <c r="AM151" t="inlineStr">
        <is>
          <t>komission ja Euroopan ulkosuhdehallinnon, asiaankuuluvien EU:n virastojen ja jäsenvaltioiden kanssa muuttoliikettä koskevan varautumis- ja kriisisuunnitelmaverkoston säännöllisesti jakama raportti, jotta voidaan varmistaa, että on varauduttu reagoimaan koordinoidusti Ukrainan tapahtumien aiheuttamiin muuttoliikehaasteisiin</t>
        </is>
      </c>
      <c r="AN151" s="2" t="inlineStr">
        <is>
          <t>rapport ISAA|
rapport sur la connaissance et l'analyse intégrées de la situation</t>
        </is>
      </c>
      <c r="AO151" s="2" t="inlineStr">
        <is>
          <t>3|
3</t>
        </is>
      </c>
      <c r="AP151" s="2" t="inlineStr">
        <is>
          <t xml:space="preserve">|
</t>
        </is>
      </c>
      <c r="AQ151" t="inlineStr">
        <is>
          <t>rapport analytique rédigé par la Commission et le Service européen pour l'action extérieure (SEAE) visant à dresser, à l'attention des décideurs, un tableau clair d'une situation à un moment donné</t>
        </is>
      </c>
      <c r="AR151" t="inlineStr">
        <is>
          <t/>
        </is>
      </c>
      <c r="AS151" t="inlineStr">
        <is>
          <t/>
        </is>
      </c>
      <c r="AT151" t="inlineStr">
        <is>
          <t/>
        </is>
      </c>
      <c r="AU151" t="inlineStr">
        <is>
          <t/>
        </is>
      </c>
      <c r="AV151" s="2" t="inlineStr">
        <is>
          <t>izvješće o integriranom osvješćivanju situacije i analizi</t>
        </is>
      </c>
      <c r="AW151" s="2" t="inlineStr">
        <is>
          <t>3</t>
        </is>
      </c>
      <c r="AX151" s="2" t="inlineStr">
        <is>
          <t/>
        </is>
      </c>
      <c r="AY151" t="inlineStr">
        <is>
          <t/>
        </is>
      </c>
      <c r="AZ151" t="inlineStr">
        <is>
          <t/>
        </is>
      </c>
      <c r="BA151" t="inlineStr">
        <is>
          <t/>
        </is>
      </c>
      <c r="BB151" t="inlineStr">
        <is>
          <t/>
        </is>
      </c>
      <c r="BC151" t="inlineStr">
        <is>
          <t/>
        </is>
      </c>
      <c r="BD151" s="2" t="inlineStr">
        <is>
          <t>relazione sulla conoscenza e l’analisi integrate della situazione|
relazione ISAA</t>
        </is>
      </c>
      <c r="BE151" s="2" t="inlineStr">
        <is>
          <t>3|
3</t>
        </is>
      </c>
      <c r="BF151" s="2" t="inlineStr">
        <is>
          <t xml:space="preserve">|
</t>
        </is>
      </c>
      <c r="BG151" t="inlineStr">
        <is>
          <t>relazione
elaborata dai servizi della Commissione e dal SEAE che presenta ai decisori
politici una chiara analisi della situazione corrente</t>
        </is>
      </c>
      <c r="BH151" s="2" t="inlineStr">
        <is>
          <t>ISAA ataskaita|
integruoto informuotumo apie padėtį ir jos analizės ataskaita</t>
        </is>
      </c>
      <c r="BI151" s="2" t="inlineStr">
        <is>
          <t>3|
3</t>
        </is>
      </c>
      <c r="BJ151" s="2" t="inlineStr">
        <is>
          <t xml:space="preserve">|
</t>
        </is>
      </c>
      <c r="BK151" t="inlineStr">
        <is>
          <t/>
        </is>
      </c>
      <c r="BL151" s="2" t="inlineStr">
        <is>
          <t>integrētais situācijas apzināšanas un analīzes ziņojums|
&lt;i&gt;ISAA&lt;/i&gt; ziņojums</t>
        </is>
      </c>
      <c r="BM151" s="2" t="inlineStr">
        <is>
          <t>3|
3</t>
        </is>
      </c>
      <c r="BN151" s="2" t="inlineStr">
        <is>
          <t xml:space="preserve">|
</t>
        </is>
      </c>
      <c r="BO151" t="inlineStr">
        <is>
          <t/>
        </is>
      </c>
      <c r="BP151" s="2" t="inlineStr">
        <is>
          <t>rapport dwar l-Għarfien u l-Analiżi Integrati tas-Sitwazzjoni|
ISAA</t>
        </is>
      </c>
      <c r="BQ151" s="2" t="inlineStr">
        <is>
          <t>3|
3</t>
        </is>
      </c>
      <c r="BR151" s="2" t="inlineStr">
        <is>
          <t xml:space="preserve">|
</t>
        </is>
      </c>
      <c r="BS151" t="inlineStr">
        <is>
          <t>rapport analitiku, imħejji mill-Kummissjoni u mill-EEAS biex id-deċiżuri jingħataw stampa ċara komuni tas-sitwazzjoni ġeopolitika/ambjentali kurrenti</t>
        </is>
      </c>
      <c r="BT151" s="2" t="inlineStr">
        <is>
          <t>ISAA-rapport|
verslag over geïntegreerde situatiekennis en -analyse|
ISAA-verslag</t>
        </is>
      </c>
      <c r="BU151" s="2" t="inlineStr">
        <is>
          <t>3|
3|
3</t>
        </is>
      </c>
      <c r="BV151" s="2" t="inlineStr">
        <is>
          <t xml:space="preserve">|
|
</t>
        </is>
      </c>
      <c r="BW151" t="inlineStr">
        <is>
          <t>analytisch
 verslag opgesteld door de Europese Commissie en de Europese Dienst voor
 extern optreden (EDEO) om de besluitvormers bij sectoroverschrijdende
 crisissen een duidelijk en eenduidig beeld van de huidige situatie te bieden</t>
        </is>
      </c>
      <c r="BX151" s="2" t="inlineStr">
        <is>
          <t>sprawozdanie ze zintegrowanej orientacji i analizy sytuacyjnej|
sprawozdanie ISAA|
sprawozdanie poświęcone zintegrowanej orientacji sytuacyjnej</t>
        </is>
      </c>
      <c r="BY151" s="2" t="inlineStr">
        <is>
          <t>3|
3|
3</t>
        </is>
      </c>
      <c r="BZ151" s="2" t="inlineStr">
        <is>
          <t xml:space="preserve">|
|
</t>
        </is>
      </c>
      <c r="CA151" t="inlineStr">
        <is>
          <t>sprawozdanie analityczne sporządzane przez Komisję i EEAS, przedstawiające decydentom jasny obraz aktualnej sytuacji</t>
        </is>
      </c>
      <c r="CB151" s="2" t="inlineStr">
        <is>
          <t>relatório ISAA|
relatório de conhecimento e análise integrados da situação</t>
        </is>
      </c>
      <c r="CC151" s="2" t="inlineStr">
        <is>
          <t>3|
3</t>
        </is>
      </c>
      <c r="CD151" s="2" t="inlineStr">
        <is>
          <t xml:space="preserve">|
</t>
        </is>
      </c>
      <c r="CE151" t="inlineStr">
        <is>
          <t>Relatório analítico redigido pela Comissão Europeia e pelo CESE para fornecer aos decisores um quadro geral claro e atualizado em situações de crise.</t>
        </is>
      </c>
      <c r="CF151" s="2" t="inlineStr">
        <is>
          <t>ISAA|
raport privind analiza și conștientizarea integrată a situației</t>
        </is>
      </c>
      <c r="CG151" s="2" t="inlineStr">
        <is>
          <t>3|
3</t>
        </is>
      </c>
      <c r="CH151" s="2" t="inlineStr">
        <is>
          <t xml:space="preserve">|
</t>
        </is>
      </c>
      <c r="CI151" t="inlineStr">
        <is>
          <t/>
        </is>
      </c>
      <c r="CJ151" s="2" t="inlineStr">
        <is>
          <t>správa o integrovanej situačnej informovanosti a analýze|
správa ISAA</t>
        </is>
      </c>
      <c r="CK151" s="2" t="inlineStr">
        <is>
          <t>3|
3</t>
        </is>
      </c>
      <c r="CL151" s="2" t="inlineStr">
        <is>
          <t xml:space="preserve">|
</t>
        </is>
      </c>
      <c r="CM151" t="inlineStr">
        <is>
          <t>analytická správa vypracúvaná Komisiou a &lt;a href="https://iate.europa.eu/entry/result/930934/sk" target="_blank"&gt;ESVČ&lt;/a&gt; s cieľom poskytnúť &lt;a href="https://iate.europa.eu/entry/result/1126148/sk" target="_blank"&gt;osobám s rozhodovacou právomocou&lt;/a&gt; jasný a všeobecný prehľad o aktuálnej situácii</t>
        </is>
      </c>
      <c r="CN151" s="2" t="inlineStr">
        <is>
          <t>celovito poročilo o situacijskem zavedanju</t>
        </is>
      </c>
      <c r="CO151" s="2" t="inlineStr">
        <is>
          <t>3</t>
        </is>
      </c>
      <c r="CP151" s="2" t="inlineStr">
        <is>
          <t/>
        </is>
      </c>
      <c r="CQ151" t="inlineStr">
        <is>
          <t>analitično poročilo Komisije in Evropske službe za zunanje delovanje, ki odločevalcem zagotavlja jasno sliko o trenutnih razmerah v primeru večjih kriz</t>
        </is>
      </c>
      <c r="CR151" s="2" t="inlineStr">
        <is>
          <t>ISAA-rapport|
rapport om integrerad situationsmedvetenhet och analys</t>
        </is>
      </c>
      <c r="CS151" s="2" t="inlineStr">
        <is>
          <t>3|
3</t>
        </is>
      </c>
      <c r="CT151" s="2" t="inlineStr">
        <is>
          <t xml:space="preserve">|
</t>
        </is>
      </c>
      <c r="CU151" t="inlineStr">
        <is>
          <t/>
        </is>
      </c>
    </row>
    <row r="152">
      <c r="A152" s="1" t="str">
        <f>HYPERLINK("https://iate.europa.eu/entry/result/124481/all", "124481")</f>
        <v>124481</v>
      </c>
      <c r="B152" t="inlineStr">
        <is>
          <t>EUROPEAN UNION;INTERNATIONAL RELATIONS</t>
        </is>
      </c>
      <c r="C152" t="inlineStr">
        <is>
          <t>EUROPEAN UNION|European construction|European Union|common foreign and security policy|common security and defence policy;INTERNATIONAL RELATIONS|defence</t>
        </is>
      </c>
      <c r="D152" s="2" t="inlineStr">
        <is>
          <t>(засилено) военно присъствие</t>
        </is>
      </c>
      <c r="E152" s="2" t="inlineStr">
        <is>
          <t>2</t>
        </is>
      </c>
      <c r="F152" s="2" t="inlineStr">
        <is>
          <t/>
        </is>
      </c>
      <c r="G152" t="inlineStr">
        <is>
          <t>увеличаване на военния капацитет</t>
        </is>
      </c>
      <c r="H152" s="2" t="inlineStr">
        <is>
          <t>posilování vojenské přítomnosti</t>
        </is>
      </c>
      <c r="I152" s="2" t="inlineStr">
        <is>
          <t>3</t>
        </is>
      </c>
      <c r="J152" s="2" t="inlineStr">
        <is>
          <t/>
        </is>
      </c>
      <c r="K152" t="inlineStr">
        <is>
          <t>zvyšování vojenských kapacit</t>
        </is>
      </c>
      <c r="L152" s="2" t="inlineStr">
        <is>
          <t>militær opbygning</t>
        </is>
      </c>
      <c r="M152" s="2" t="inlineStr">
        <is>
          <t>3</t>
        </is>
      </c>
      <c r="N152" s="2" t="inlineStr">
        <is>
          <t/>
        </is>
      </c>
      <c r="O152" t="inlineStr">
        <is>
          <t>styrkelse af de &lt;a href="https://iate.europa.eu/entry/result/3532623/da" target="_blank"&gt;militære kapaciteter&lt;/a&gt;</t>
        </is>
      </c>
      <c r="P152" s="2" t="inlineStr">
        <is>
          <t>Verstärkung der militärischen Präsenz|
Aufwuchs der militärischen Kräfte</t>
        </is>
      </c>
      <c r="Q152" s="2" t="inlineStr">
        <is>
          <t>3|
3</t>
        </is>
      </c>
      <c r="R152" s="2" t="inlineStr">
        <is>
          <t xml:space="preserve">|
</t>
        </is>
      </c>
      <c r="S152" t="inlineStr">
        <is>
          <t>a) der Prozess, bei dem die Streitkräfte eines Landes von einem Ausgangsniveau auf ein höheres Niveau gebracht werden; b) im Zusammenhang mit Militärpräsenz in Krisengebieten: Aufstocken der anfänglich dislozierten Mittel und Kräfte bis zum Erreichen der vollen Kriegsstärke</t>
        </is>
      </c>
      <c r="T152" s="2" t="inlineStr">
        <is>
          <t>συγκέντρωση στρατιωτικών δυνάμεων</t>
        </is>
      </c>
      <c r="U152" s="2" t="inlineStr">
        <is>
          <t>3</t>
        </is>
      </c>
      <c r="V152" s="2" t="inlineStr">
        <is>
          <t/>
        </is>
      </c>
      <c r="W152" t="inlineStr">
        <is>
          <t/>
        </is>
      </c>
      <c r="X152" s="2" t="inlineStr">
        <is>
          <t>military build-up</t>
        </is>
      </c>
      <c r="Y152" s="2" t="inlineStr">
        <is>
          <t>3</t>
        </is>
      </c>
      <c r="Z152" s="2" t="inlineStr">
        <is>
          <t/>
        </is>
      </c>
      <c r="AA152" t="inlineStr">
        <is>
          <t>increase in &lt;a href="https://iate.europa.eu/entry/result/3532623/en" target="_blank"&gt;military capacities&lt;/a&gt;</t>
        </is>
      </c>
      <c r="AB152" s="2" t="inlineStr">
        <is>
          <t>aumento de las capacidades militares|
aumento de la presencia militar</t>
        </is>
      </c>
      <c r="AC152" s="2" t="inlineStr">
        <is>
          <t>3|
3</t>
        </is>
      </c>
      <c r="AD152" s="2" t="inlineStr">
        <is>
          <t xml:space="preserve">|
</t>
        </is>
      </c>
      <c r="AE152" t="inlineStr">
        <is>
          <t>Aumento cualitativo y cuantitativo de las fuerzas disponibles para la realización de operaciones militares.</t>
        </is>
      </c>
      <c r="AF152" s="2" t="inlineStr">
        <is>
          <t>sõjalise võimsuse suurendamine|
sõjalise kohaloleku suurendamine|
vägede koondamine</t>
        </is>
      </c>
      <c r="AG152" s="2" t="inlineStr">
        <is>
          <t>3|
3|
3</t>
        </is>
      </c>
      <c r="AH152" s="2" t="inlineStr">
        <is>
          <t xml:space="preserve">|
|
</t>
        </is>
      </c>
      <c r="AI152" t="inlineStr">
        <is>
          <t/>
        </is>
      </c>
      <c r="AJ152" s="2" t="inlineStr">
        <is>
          <t>sotilaallisen voiman kasvattaminen|
joukkojen keskittäminen</t>
        </is>
      </c>
      <c r="AK152" s="2" t="inlineStr">
        <is>
          <t>3|
3</t>
        </is>
      </c>
      <c r="AL152" s="2" t="inlineStr">
        <is>
          <t xml:space="preserve">|
</t>
        </is>
      </c>
      <c r="AM152" t="inlineStr">
        <is>
          <t>sotilaallisten valmiuksien lisääminen</t>
        </is>
      </c>
      <c r="AN152" s="2" t="inlineStr">
        <is>
          <t>accroissement de la puissance militaire|
renforcement des capacités militaires|
renforcement des forces militaires|
déploiement militaire|
renforcement de la présence militaire</t>
        </is>
      </c>
      <c r="AO152" s="2" t="inlineStr">
        <is>
          <t>3|
3|
3|
2|
3</t>
        </is>
      </c>
      <c r="AP152" s="2" t="inlineStr">
        <is>
          <t xml:space="preserve">|
|
|
|
</t>
        </is>
      </c>
      <c r="AQ152" t="inlineStr">
        <is>
          <t>augmentation des &lt;a href="https://iate.europa.eu/entry/result/3532623/all" target="_blank"&gt;capacités militaires&lt;/a&gt;</t>
        </is>
      </c>
      <c r="AR152" s="2" t="inlineStr">
        <is>
          <t>neartú míleata|
tóstal míleata</t>
        </is>
      </c>
      <c r="AS152" s="2" t="inlineStr">
        <is>
          <t>3|
3</t>
        </is>
      </c>
      <c r="AT152" s="2" t="inlineStr">
        <is>
          <t xml:space="preserve">|
</t>
        </is>
      </c>
      <c r="AU152" t="inlineStr">
        <is>
          <t/>
        </is>
      </c>
      <c r="AV152" s="2" t="inlineStr">
        <is>
          <t>povećana vojna prisutnost</t>
        </is>
      </c>
      <c r="AW152" s="2" t="inlineStr">
        <is>
          <t>3</t>
        </is>
      </c>
      <c r="AX152" s="2" t="inlineStr">
        <is>
          <t/>
        </is>
      </c>
      <c r="AY152" t="inlineStr">
        <is>
          <t/>
        </is>
      </c>
      <c r="AZ152" s="2" t="inlineStr">
        <is>
          <t>katonai kapacitások növelése|
katonai jelenlét növelése</t>
        </is>
      </c>
      <c r="BA152" s="2" t="inlineStr">
        <is>
          <t>3|
3</t>
        </is>
      </c>
      <c r="BB152" s="2" t="inlineStr">
        <is>
          <t xml:space="preserve">|
</t>
        </is>
      </c>
      <c r="BC152" t="inlineStr">
        <is>
          <t>a katonai kapacitások fokozása</t>
        </is>
      </c>
      <c r="BD152" s="2" t="inlineStr">
        <is>
          <t>incremento di forze militari|
incremento del potenziale militare</t>
        </is>
      </c>
      <c r="BE152" s="2" t="inlineStr">
        <is>
          <t>3|
3</t>
        </is>
      </c>
      <c r="BF152" s="2" t="inlineStr">
        <is>
          <t xml:space="preserve">|
</t>
        </is>
      </c>
      <c r="BG152" t="inlineStr">
        <is>
          <t>aumento delle capacità militari</t>
        </is>
      </c>
      <c r="BH152" s="2" t="inlineStr">
        <is>
          <t>pajėgų telkimas</t>
        </is>
      </c>
      <c r="BI152" s="2" t="inlineStr">
        <is>
          <t>3</t>
        </is>
      </c>
      <c r="BJ152" s="2" t="inlineStr">
        <is>
          <t/>
        </is>
      </c>
      <c r="BK152" t="inlineStr">
        <is>
          <t>karinių pajėgumų didinimas</t>
        </is>
      </c>
      <c r="BL152" s="2" t="inlineStr">
        <is>
          <t>militāro spēku koncentrēšana|
militāro spēju palielināšana</t>
        </is>
      </c>
      <c r="BM152" s="2" t="inlineStr">
        <is>
          <t>3|
3</t>
        </is>
      </c>
      <c r="BN152" s="2" t="inlineStr">
        <is>
          <t xml:space="preserve">|
</t>
        </is>
      </c>
      <c r="BO152" t="inlineStr">
        <is>
          <t/>
        </is>
      </c>
      <c r="BP152" s="2" t="inlineStr">
        <is>
          <t>żieda fil-preżenza militari|
tisħiħ tal-forzi militari</t>
        </is>
      </c>
      <c r="BQ152" s="2" t="inlineStr">
        <is>
          <t>3|
2</t>
        </is>
      </c>
      <c r="BR152" s="2" t="inlineStr">
        <is>
          <t xml:space="preserve">|
</t>
        </is>
      </c>
      <c r="BS152" t="inlineStr">
        <is>
          <t>żieda fil-&lt;a href="https://iate.europa.eu/entry/result/3532623/mt" target="_blank"&gt;kapaċitajiet militari&lt;time datetime="23.6.2022"&gt; (23.6.2022)&lt;/time&gt;&lt;/a&gt;</t>
        </is>
      </c>
      <c r="BT152" s="2" t="inlineStr">
        <is>
          <t>troepenopbouw|
toenemende militaire aanwezigheid|
militaire opbouw</t>
        </is>
      </c>
      <c r="BU152" s="2" t="inlineStr">
        <is>
          <t>2|
3|
3</t>
        </is>
      </c>
      <c r="BV152" s="2" t="inlineStr">
        <is>
          <t xml:space="preserve">|
|
</t>
        </is>
      </c>
      <c r="BW152" t="inlineStr">
        <is>
          <t>stijging van de militaire capaciteiten</t>
        </is>
      </c>
      <c r="BX152" s="2" t="inlineStr">
        <is>
          <t>koncentracja potencjału wojskowego|
zwiększanie potencjału militarnego|
koncentracja sił wojskowych</t>
        </is>
      </c>
      <c r="BY152" s="2" t="inlineStr">
        <is>
          <t>3|
3|
3</t>
        </is>
      </c>
      <c r="BZ152" s="2" t="inlineStr">
        <is>
          <t xml:space="preserve">|
|
</t>
        </is>
      </c>
      <c r="CA152" t="inlineStr">
        <is>
          <t>zwiększenie zdolności wojskowych</t>
        </is>
      </c>
      <c r="CB152" s="2" t="inlineStr">
        <is>
          <t>reforço da presença militar|
reforço do dispositivo militar</t>
        </is>
      </c>
      <c r="CC152" s="2" t="inlineStr">
        <is>
          <t>3|
3</t>
        </is>
      </c>
      <c r="CD152" s="2" t="inlineStr">
        <is>
          <t xml:space="preserve">|
</t>
        </is>
      </c>
      <c r="CE152" t="inlineStr">
        <is>
          <t>Aumento quantitativo e qualitativo da &lt;a href="https://iate.europa.eu/entry/result/3532623" target="_blank"&gt;capacidade militar&lt;time datetime="12.4.2022"&gt;.&lt;/time&gt;&lt;/a&gt;</t>
        </is>
      </c>
      <c r="CF152" s="2" t="inlineStr">
        <is>
          <t>consolidare a prezenței militare|
concentrare de forțe militare|
consolidare a capacităților militare</t>
        </is>
      </c>
      <c r="CG152" s="2" t="inlineStr">
        <is>
          <t>3|
3|
3</t>
        </is>
      </c>
      <c r="CH152" s="2" t="inlineStr">
        <is>
          <t xml:space="preserve">|
|
</t>
        </is>
      </c>
      <c r="CI152" t="inlineStr">
        <is>
          <t>acțiune de strângere a trupelor și a mijloacelor de luptă într-o anumită localitate, regiune</t>
        </is>
      </c>
      <c r="CJ152" s="2" t="inlineStr">
        <is>
          <t>posilnenie vojenských kapacít|
posilnenie vojenskej prítomnosti|
koncentrácia vojenských síl</t>
        </is>
      </c>
      <c r="CK152" s="2" t="inlineStr">
        <is>
          <t>3|
3|
3</t>
        </is>
      </c>
      <c r="CL152" s="2" t="inlineStr">
        <is>
          <t xml:space="preserve">|
|
</t>
        </is>
      </c>
      <c r="CM152" t="inlineStr">
        <is>
          <t>zvýšenie vojenských kapacít</t>
        </is>
      </c>
      <c r="CN152" s="2" t="inlineStr">
        <is>
          <t>krepitev vojaške prisotnosti|
kopičenje vojaških zmogljivosti</t>
        </is>
      </c>
      <c r="CO152" s="2" t="inlineStr">
        <is>
          <t>3|
3</t>
        </is>
      </c>
      <c r="CP152" s="2" t="inlineStr">
        <is>
          <t xml:space="preserve">|
</t>
        </is>
      </c>
      <c r="CQ152" t="inlineStr">
        <is>
          <t/>
        </is>
      </c>
      <c r="CR152" s="2" t="inlineStr">
        <is>
          <t>militär uppbyggnad</t>
        </is>
      </c>
      <c r="CS152" s="2" t="inlineStr">
        <is>
          <t>3</t>
        </is>
      </c>
      <c r="CT152" s="2" t="inlineStr">
        <is>
          <t/>
        </is>
      </c>
      <c r="CU152" t="inlineStr">
        <is>
          <t/>
        </is>
      </c>
    </row>
    <row r="153">
      <c r="A153" s="1" t="str">
        <f>HYPERLINK("https://iate.europa.eu/entry/result/3578765/all", "3578765")</f>
        <v>3578765</v>
      </c>
      <c r="B153" t="inlineStr">
        <is>
          <t>FINANCE;SOCIAL QUESTIONS;LAW</t>
        </is>
      </c>
      <c r="C153" t="inlineStr">
        <is>
          <t>FINANCE|financing and investment|investment;SOCIAL QUESTIONS|migration;LAW</t>
        </is>
      </c>
      <c r="D153" s="2" t="inlineStr">
        <is>
          <t>програма за гражданство|
програма за гражданство срещу инвестиции|
гражданство срещу инвестиции</t>
        </is>
      </c>
      <c r="E153" s="2" t="inlineStr">
        <is>
          <t>2|
2|
3</t>
        </is>
      </c>
      <c r="F153" s="2" t="inlineStr">
        <is>
          <t xml:space="preserve">|
|
</t>
        </is>
      </c>
      <c r="G153" t="inlineStr">
        <is>
          <t>национални схеми за предоставяне на граждански права в замяна на инвестиции</t>
        </is>
      </c>
      <c r="H153" s="2" t="inlineStr">
        <is>
          <t>zlatý pas|
režim občanství pro investory|
program zlatých pasů</t>
        </is>
      </c>
      <c r="I153" s="2" t="inlineStr">
        <is>
          <t>3|
3|
3</t>
        </is>
      </c>
      <c r="J153" s="2" t="inlineStr">
        <is>
          <t xml:space="preserve">|
|
</t>
        </is>
      </c>
      <c r="K153" t="inlineStr">
        <is>
          <t>postup zavedený členským státem, který umožňuje státním příslušníkům 
třetích zemí získat státní příslušnost tohoto členského státu 
výměnou za předem stanovené platby a investice</t>
        </is>
      </c>
      <c r="L153" s="2" t="inlineStr">
        <is>
          <t>statsborgerskabsprogram gennem investeringer|
statsborgerskabsprogram for investorer|
statsborgerskabsordning for investorer|
statsborgerskabsprogram|
ordning for tildeling af statsborgerskab til investorer|
statsborgerskabsordning gennem investeringer|
gyldent pas</t>
        </is>
      </c>
      <c r="M153" s="2" t="inlineStr">
        <is>
          <t>2|
2|
3|
3|
3|
3|
3</t>
        </is>
      </c>
      <c r="N153" s="2" t="inlineStr">
        <is>
          <t xml:space="preserve">|
|
|
|
|
|
</t>
        </is>
      </c>
      <c r="O153" t="inlineStr">
        <is>
          <t>procedurer, der er indført af en medlemsstat, og som gør det muligt for tredjelandsstatsborgere at erhverve statsborgerskab i landet til gengæld for forudbestemte betalinger og investeringer</t>
        </is>
      </c>
      <c r="P153" s="2" t="inlineStr">
        <is>
          <t>Staatsbürgerschaftsprogramm|
Staatsbürgerschaftsregelung für Investoren|
goldener Pass</t>
        </is>
      </c>
      <c r="Q153" s="2" t="inlineStr">
        <is>
          <t>3|
3|
3</t>
        </is>
      </c>
      <c r="R153" s="2" t="inlineStr">
        <is>
          <t xml:space="preserve">|
|
</t>
        </is>
      </c>
      <c r="S153" t="inlineStr">
        <is>
          <t>Regelung, mit der Nicht-EU-Staatsangehörigen als Gegenleistung für eine Anlage Staatsbürgerrechte gewährt werden</t>
        </is>
      </c>
      <c r="T153" s="2" t="inlineStr">
        <is>
          <t>πρόγραμμα ιθαγένειας|
χρυσό διαβατήριο|
πρόγραμμα χορήγησης ιθαγένειας σε επενδυτές</t>
        </is>
      </c>
      <c r="U153" s="2" t="inlineStr">
        <is>
          <t>3|
3|
3</t>
        </is>
      </c>
      <c r="V153" s="2" t="inlineStr">
        <is>
          <t xml:space="preserve">|
|
</t>
        </is>
      </c>
      <c r="W153" t="inlineStr">
        <is>
          <t>διαδικασία που εφαρμόζει ένα κράτος μέλος, η οποία επιτρέπει σε υπηκόους τρίτων χωρών να αποκτούν την ιθαγένειά του με αντάλλαγμα προκαθορισμένες πληρωμές και επενδύσεις</t>
        </is>
      </c>
      <c r="X153" s="2" t="inlineStr">
        <is>
          <t>citizenship-by-investment programme|
investor programme|
citizenship-for-sale programme|
investor citizenship scheme|
citizenship scheme|
golden passport scheme|
investment-based citizenship programme|
golden passport programme|
cash-for-passport programme|
citizenship programme|
investor citizenship programme|
investor citizenship scheme|
investment based citizenship programme|
golden passport|
golden migration programme|
citizenship by investment scheme|
citizenship by investment programme|
cash-for-citizenship programme|
passport-for-sale programme</t>
        </is>
      </c>
      <c r="Y153" s="2" t="inlineStr">
        <is>
          <t>1|
1|
1|
1|
1|
1|
3|
1|
1|
3|
3|
3|
1|
3|
1|
1|
1|
1|
1</t>
        </is>
      </c>
      <c r="Z153" s="2" t="inlineStr">
        <is>
          <t xml:space="preserve">|
|
|
|
|
|
|
|
|
|
|
|
|
|
|
|
|
|
</t>
        </is>
      </c>
      <c r="AA153" t="inlineStr">
        <is>
          <t>procedure put in place by a Member State which allows third-country nationals to acquire its nationality in exchange for pre-determined payments and investments</t>
        </is>
      </c>
      <c r="AB153" s="2" t="inlineStr">
        <is>
          <t>programa de ciudadanía para inversores</t>
        </is>
      </c>
      <c r="AC153" s="2" t="inlineStr">
        <is>
          <t>3</t>
        </is>
      </c>
      <c r="AD153" s="2" t="inlineStr">
        <is>
          <t/>
        </is>
      </c>
      <c r="AE153" t="inlineStr">
        <is>
          <t>Procedimientos establecidos por un Estado miembro que permiten a nacionales de terceros países adquirir la nacionalidad de dicho Estado miembro a cambio de pagos e inversiones predeterminados.</t>
        </is>
      </c>
      <c r="AF153" s="2" t="inlineStr">
        <is>
          <t>kuldne pass|
investoritele kodakondsuse andmise kava</t>
        </is>
      </c>
      <c r="AG153" s="2" t="inlineStr">
        <is>
          <t>3|
3</t>
        </is>
      </c>
      <c r="AH153" s="2" t="inlineStr">
        <is>
          <t xml:space="preserve">|
</t>
        </is>
      </c>
      <c r="AI153" t="inlineStr">
        <is>
          <t>liikmesriigi kehtestatud menetlus, mis võimaldab kolmandate riikide kodanikel saada kodakondsuse vastutasuks eelnevalt kindlaksmääratud maksete ja investeeringute eest</t>
        </is>
      </c>
      <c r="AJ153" s="2" t="inlineStr">
        <is>
          <t>sijoittajien kansalaisuusjärjestely|
kultainen passi</t>
        </is>
      </c>
      <c r="AK153" s="2" t="inlineStr">
        <is>
          <t>3|
2</t>
        </is>
      </c>
      <c r="AL153" s="2" t="inlineStr">
        <is>
          <t xml:space="preserve">|
</t>
        </is>
      </c>
      <c r="AM153" t="inlineStr">
        <is>
          <t>jäsenvaltion käyttöön ottamat menettelyt, joiden avulla kolmansien maiden kansalaiset voivat saada sen kansalaisuuden ennalta määrättyjä maksuja ja investointeja vastaan</t>
        </is>
      </c>
      <c r="AN153" s="2" t="inlineStr">
        <is>
          <t>passeport doré|
régime accordant la citoyenneté aux investisseurs|
programme de citoyenneté par investissement</t>
        </is>
      </c>
      <c r="AO153" s="2" t="inlineStr">
        <is>
          <t>3|
2|
3</t>
        </is>
      </c>
      <c r="AP153" s="2" t="inlineStr">
        <is>
          <t xml:space="preserve">|
|
</t>
        </is>
      </c>
      <c r="AQ153" t="inlineStr">
        <is>
          <t>procédures mises en place par un État membre qui permettent aux
ressortissants de pays tiers d'acquérir sa nationalité en échange de paiements
et d'investissements prédéterminés</t>
        </is>
      </c>
      <c r="AR153" t="inlineStr">
        <is>
          <t/>
        </is>
      </c>
      <c r="AS153" t="inlineStr">
        <is>
          <t/>
        </is>
      </c>
      <c r="AT153" t="inlineStr">
        <is>
          <t/>
        </is>
      </c>
      <c r="AU153" t="inlineStr">
        <is>
          <t/>
        </is>
      </c>
      <c r="AV153" s="2" t="inlineStr">
        <is>
          <t>program državljanstva za ulagače</t>
        </is>
      </c>
      <c r="AW153" s="2" t="inlineStr">
        <is>
          <t>3</t>
        </is>
      </c>
      <c r="AX153" s="2" t="inlineStr">
        <is>
          <t/>
        </is>
      </c>
      <c r="AY153" t="inlineStr">
        <is>
          <t>postupci uvedeni u državi članici kojima se državljanima trećih zemalja omogućuje stjecanje državljanstva te države članice u zamjenu za unaprijed utvrđena plaćanja i ulaganja</t>
        </is>
      </c>
      <c r="AZ153" s="2" t="inlineStr">
        <is>
          <t>befektetői állampolgársági program</t>
        </is>
      </c>
      <c r="BA153" s="2" t="inlineStr">
        <is>
          <t>3</t>
        </is>
      </c>
      <c r="BB153" s="2" t="inlineStr">
        <is>
          <t/>
        </is>
      </c>
      <c r="BC153" t="inlineStr">
        <is>
          <t>olyan állampolgárságot nyújtó program, amelynek alapja a leendő állampolgár által az új hazájában történő befektetés</t>
        </is>
      </c>
      <c r="BD153" s="2" t="inlineStr">
        <is>
          <t>programma di cittadinanza|
programma di cittadinanza per investitori|
passaporto d'oro</t>
        </is>
      </c>
      <c r="BE153" s="2" t="inlineStr">
        <is>
          <t>3|
3|
3</t>
        </is>
      </c>
      <c r="BF153" s="2" t="inlineStr">
        <is>
          <t xml:space="preserve">|
|
</t>
        </is>
      </c>
      <c r="BG153" t="inlineStr">
        <is>
          <t>procedure previste da uno Stato membro, le quali consentono a cittadini 
di paesi terzi di acquisire la cittadinanza di tale Stato membro in 
cambio di pagamenti e investimenti predeterminati</t>
        </is>
      </c>
      <c r="BH153" s="2" t="inlineStr">
        <is>
          <t>pilietybės suteikimo investuotojams programa|
auksinis pasas|
auksinio paso programa</t>
        </is>
      </c>
      <c r="BI153" s="2" t="inlineStr">
        <is>
          <t>3|
3|
3</t>
        </is>
      </c>
      <c r="BJ153" s="2" t="inlineStr">
        <is>
          <t xml:space="preserve">|
|
</t>
        </is>
      </c>
      <c r="BK153" t="inlineStr">
        <is>
          <t>nacionalinė programa, pagal kurią užsienio investuotojams suteikiama tos šalies pilietybė</t>
        </is>
      </c>
      <c r="BL153" s="2" t="inlineStr">
        <is>
          <t>ieguldītājiem paredzēta pilsonības shēma|
investoru pilsonības shēma|
ieguldītājiem paredzēta sistēma pilsonības iegūšanai|
"zelta pases" shēma</t>
        </is>
      </c>
      <c r="BM153" s="2" t="inlineStr">
        <is>
          <t>3|
2|
3|
3</t>
        </is>
      </c>
      <c r="BN153" s="2" t="inlineStr">
        <is>
          <t xml:space="preserve">|
|
|
</t>
        </is>
      </c>
      <c r="BO153" t="inlineStr">
        <is>
          <t>dalībvalsts ieviesta procedūra, kas trešo valstu valstspiederīgajiem dod iespēju iegūt attiecīgās dalībvalsts pilsonību apmaiņā pret iepriekš noteiktiem maksājumiem un ieguldījumiem</t>
        </is>
      </c>
      <c r="BP153" s="2" t="inlineStr">
        <is>
          <t>passaport tad-deheb|
programm taċ-ċittadinanza|
programm taċ-ċittadinanza b'investiment|
skema tal-għoti taċ-ċittadinanza|
skema taċ-ċittadinanza b'investiment</t>
        </is>
      </c>
      <c r="BQ153" s="2" t="inlineStr">
        <is>
          <t>3|
3|
3|
3|
3</t>
        </is>
      </c>
      <c r="BR153" s="2" t="inlineStr">
        <is>
          <t xml:space="preserve">|
|
|
|
</t>
        </is>
      </c>
      <c r="BS153" t="inlineStr">
        <is>
          <t>skemi nazzjonali li jagħtu d-drittijiet taċ-ċittadinanza lill-barranin bil-kundizzjoni li dawn tal-aħħar jagħmlu investiment fil-pajjiż</t>
        </is>
      </c>
      <c r="BT153" s="2" t="inlineStr">
        <is>
          <t>burgerschapsprogramma voor niet-ingezetenen|
burgerschapsregeling voor investeerders|
programma voor burgerschap van investeerders|
burgerschapsprogramma voor investeerders|
gouden paspoort|
regeling inzake burgerschap voor investeringen|
"gouden paspoorten"-programma</t>
        </is>
      </c>
      <c r="BU153" s="2" t="inlineStr">
        <is>
          <t>2|
3|
2|
3|
3|
2|
3</t>
        </is>
      </c>
      <c r="BV153" s="2" t="inlineStr">
        <is>
          <t>|
|
|
|
|
|
proposed</t>
        </is>
      </c>
      <c r="BW153" t="inlineStr">
        <is>
          <t>door een EU-lidstaat ingestelde procedure die het voor onderdanen van derde landen mogelijk maakt de nationaliteit van die lidstaat te verwerven in ruil voor vooraf bepaalde betalingen en investeringen</t>
        </is>
      </c>
      <c r="BX153" s="2" t="inlineStr">
        <is>
          <t>program dla inwestorów|
program obywatelstwa|
program obywatelstwa dla inwestorów</t>
        </is>
      </c>
      <c r="BY153" s="2" t="inlineStr">
        <is>
          <t>3|
3|
3</t>
        </is>
      </c>
      <c r="BZ153" s="2" t="inlineStr">
        <is>
          <t xml:space="preserve">|
|
</t>
        </is>
      </c>
      <c r="CA153" t="inlineStr">
        <is>
          <t>programy krajowe polegające na przyznawaniu praw obywatelskich obywatelom państw trzecich w zamian za inwestycje</t>
        </is>
      </c>
      <c r="CB153" s="2" t="inlineStr">
        <is>
          <t>regime de concessão de cidadania a investidores</t>
        </is>
      </c>
      <c r="CC153" s="2" t="inlineStr">
        <is>
          <t>3</t>
        </is>
      </c>
      <c r="CD153" s="2" t="inlineStr">
        <is>
          <t/>
        </is>
      </c>
      <c r="CE153" t="inlineStr">
        <is>
          <t>Procedimento instituído por um Estado-Membro que permite aos nacionais de países terceiros adquirir direitos de nacionalidade a troco de pagamentos e investimentos predeterminados.</t>
        </is>
      </c>
      <c r="CF153" s="2" t="inlineStr">
        <is>
          <t>pașaport de aur|
program de dobândire a cetățeniei prin investiție|
program de cetățenie</t>
        </is>
      </c>
      <c r="CG153" s="2" t="inlineStr">
        <is>
          <t>3|
3|
3</t>
        </is>
      </c>
      <c r="CH153" s="2" t="inlineStr">
        <is>
          <t xml:space="preserve">|
|
</t>
        </is>
      </c>
      <c r="CI153" t="inlineStr">
        <is>
          <t/>
        </is>
      </c>
      <c r="CJ153" s="2" t="inlineStr">
        <is>
          <t>systém udeľovania občianstva investorom|
zlatý pas</t>
        </is>
      </c>
      <c r="CK153" s="2" t="inlineStr">
        <is>
          <t>3|
3</t>
        </is>
      </c>
      <c r="CL153" s="2" t="inlineStr">
        <is>
          <t xml:space="preserve">|
</t>
        </is>
      </c>
      <c r="CM153" t="inlineStr">
        <is>
          <t>&lt;div&gt;postupy zavedené členským štátom umožňujúce štátnym príslušníkom tretích krajín získať jeho štátnu príslušnosť výmenou za vopred určené platby a investície&lt;br&gt;&lt;/div&gt;</t>
        </is>
      </c>
      <c r="CN153" s="2" t="inlineStr">
        <is>
          <t>program „državljanstvo za naložbe“|
zlati potni list|
program državljanstva za vlagatelje|
shema državljanstva za vlagatelje</t>
        </is>
      </c>
      <c r="CO153" s="2" t="inlineStr">
        <is>
          <t>3|
3|
3|
3</t>
        </is>
      </c>
      <c r="CP153" s="2" t="inlineStr">
        <is>
          <t xml:space="preserve">|
|
|
</t>
        </is>
      </c>
      <c r="CQ153" t="inlineStr">
        <is>
          <t>nacionalna „shema za vlagatelje“, s katero se državljanske pravice podelijo državljanu tretje države v zameno za naložbe</t>
        </is>
      </c>
      <c r="CR153" s="2" t="inlineStr">
        <is>
          <t>system för medborgarskap för investerare|
guldpass</t>
        </is>
      </c>
      <c r="CS153" s="2" t="inlineStr">
        <is>
          <t>3|
3</t>
        </is>
      </c>
      <c r="CT153" s="2" t="inlineStr">
        <is>
          <t xml:space="preserve">|
</t>
        </is>
      </c>
      <c r="CU153" t="inlineStr">
        <is>
          <t>förfaranden som införts av en medlemsstat och som gör det möjligt för tredjelandsmedborgare att förvärva medborgarskap i utbyte mot förutbestämda betalningar och investeringar.</t>
        </is>
      </c>
    </row>
    <row r="154">
      <c r="A154" s="1" t="str">
        <f>HYPERLINK("https://iate.europa.eu/entry/result/3627369/all", "3627369")</f>
        <v>3627369</v>
      </c>
      <c r="B154" t="inlineStr">
        <is>
          <t>SOCIAL QUESTIONS;BUSINESS AND COMPETITION;FINANCE</t>
        </is>
      </c>
      <c r="C154" t="inlineStr">
        <is>
          <t>SOCIAL QUESTIONS|social affairs|social problem|crime;BUSINESS AND COMPETITION;FINANCE</t>
        </is>
      </c>
      <c r="D154" t="inlineStr">
        <is>
          <t/>
        </is>
      </c>
      <c r="E154" t="inlineStr">
        <is>
          <t/>
        </is>
      </c>
      <c r="F154" t="inlineStr">
        <is>
          <t/>
        </is>
      </c>
      <c r="G154" t="inlineStr">
        <is>
          <t/>
        </is>
      </c>
      <c r="H154" t="inlineStr">
        <is>
          <t/>
        </is>
      </c>
      <c r="I154" t="inlineStr">
        <is>
          <t/>
        </is>
      </c>
      <c r="J154" t="inlineStr">
        <is>
          <t/>
        </is>
      </c>
      <c r="K154" t="inlineStr">
        <is>
          <t/>
        </is>
      </c>
      <c r="L154" t="inlineStr">
        <is>
          <t/>
        </is>
      </c>
      <c r="M154" t="inlineStr">
        <is>
          <t/>
        </is>
      </c>
      <c r="N154" t="inlineStr">
        <is>
          <t/>
        </is>
      </c>
      <c r="O154" t="inlineStr">
        <is>
          <t/>
        </is>
      </c>
      <c r="P154" t="inlineStr">
        <is>
          <t/>
        </is>
      </c>
      <c r="Q154" t="inlineStr">
        <is>
          <t/>
        </is>
      </c>
      <c r="R154" t="inlineStr">
        <is>
          <t/>
        </is>
      </c>
      <c r="S154" t="inlineStr">
        <is>
          <t/>
        </is>
      </c>
      <c r="T154" t="inlineStr">
        <is>
          <t/>
        </is>
      </c>
      <c r="U154" t="inlineStr">
        <is>
          <t/>
        </is>
      </c>
      <c r="V154" t="inlineStr">
        <is>
          <t/>
        </is>
      </c>
      <c r="W154" t="inlineStr">
        <is>
          <t/>
        </is>
      </c>
      <c r="X154" s="2" t="inlineStr">
        <is>
          <t>ill-gotten gains</t>
        </is>
      </c>
      <c r="Y154" s="2" t="inlineStr">
        <is>
          <t>3</t>
        </is>
      </c>
      <c r="Z154" s="2" t="inlineStr">
        <is>
          <t/>
        </is>
      </c>
      <c r="AA154" t="inlineStr">
        <is>
          <t>things that someone has obtained in a dishonest or illegal way</t>
        </is>
      </c>
      <c r="AB154" t="inlineStr">
        <is>
          <t/>
        </is>
      </c>
      <c r="AC154" t="inlineStr">
        <is>
          <t/>
        </is>
      </c>
      <c r="AD154" t="inlineStr">
        <is>
          <t/>
        </is>
      </c>
      <c r="AE154" t="inlineStr">
        <is>
          <t/>
        </is>
      </c>
      <c r="AF154" t="inlineStr">
        <is>
          <t/>
        </is>
      </c>
      <c r="AG154" t="inlineStr">
        <is>
          <t/>
        </is>
      </c>
      <c r="AH154" t="inlineStr">
        <is>
          <t/>
        </is>
      </c>
      <c r="AI154" t="inlineStr">
        <is>
          <t/>
        </is>
      </c>
      <c r="AJ154" t="inlineStr">
        <is>
          <t/>
        </is>
      </c>
      <c r="AK154" t="inlineStr">
        <is>
          <t/>
        </is>
      </c>
      <c r="AL154" t="inlineStr">
        <is>
          <t/>
        </is>
      </c>
      <c r="AM154" t="inlineStr">
        <is>
          <t/>
        </is>
      </c>
      <c r="AN154" t="inlineStr">
        <is>
          <t/>
        </is>
      </c>
      <c r="AO154" t="inlineStr">
        <is>
          <t/>
        </is>
      </c>
      <c r="AP154" t="inlineStr">
        <is>
          <t/>
        </is>
      </c>
      <c r="AQ154" t="inlineStr">
        <is>
          <t/>
        </is>
      </c>
      <c r="AR154" t="inlineStr">
        <is>
          <t/>
        </is>
      </c>
      <c r="AS154" t="inlineStr">
        <is>
          <t/>
        </is>
      </c>
      <c r="AT154" t="inlineStr">
        <is>
          <t/>
        </is>
      </c>
      <c r="AU154" t="inlineStr">
        <is>
          <t/>
        </is>
      </c>
      <c r="AV154" t="inlineStr">
        <is>
          <t/>
        </is>
      </c>
      <c r="AW154" t="inlineStr">
        <is>
          <t/>
        </is>
      </c>
      <c r="AX154" t="inlineStr">
        <is>
          <t/>
        </is>
      </c>
      <c r="AY154" t="inlineStr">
        <is>
          <t/>
        </is>
      </c>
      <c r="AZ154" t="inlineStr">
        <is>
          <t/>
        </is>
      </c>
      <c r="BA154" t="inlineStr">
        <is>
          <t/>
        </is>
      </c>
      <c r="BB154" t="inlineStr">
        <is>
          <t/>
        </is>
      </c>
      <c r="BC154" t="inlineStr">
        <is>
          <t/>
        </is>
      </c>
      <c r="BD154" t="inlineStr">
        <is>
          <t/>
        </is>
      </c>
      <c r="BE154" t="inlineStr">
        <is>
          <t/>
        </is>
      </c>
      <c r="BF154" t="inlineStr">
        <is>
          <t/>
        </is>
      </c>
      <c r="BG154" t="inlineStr">
        <is>
          <t/>
        </is>
      </c>
      <c r="BH154" t="inlineStr">
        <is>
          <t/>
        </is>
      </c>
      <c r="BI154" t="inlineStr">
        <is>
          <t/>
        </is>
      </c>
      <c r="BJ154" t="inlineStr">
        <is>
          <t/>
        </is>
      </c>
      <c r="BK154" t="inlineStr">
        <is>
          <t/>
        </is>
      </c>
      <c r="BL154" t="inlineStr">
        <is>
          <t/>
        </is>
      </c>
      <c r="BM154" t="inlineStr">
        <is>
          <t/>
        </is>
      </c>
      <c r="BN154" t="inlineStr">
        <is>
          <t/>
        </is>
      </c>
      <c r="BO154" t="inlineStr">
        <is>
          <t/>
        </is>
      </c>
      <c r="BP154" t="inlineStr">
        <is>
          <t/>
        </is>
      </c>
      <c r="BQ154" t="inlineStr">
        <is>
          <t/>
        </is>
      </c>
      <c r="BR154" t="inlineStr">
        <is>
          <t/>
        </is>
      </c>
      <c r="BS154" t="inlineStr">
        <is>
          <t/>
        </is>
      </c>
      <c r="BT154" t="inlineStr">
        <is>
          <t/>
        </is>
      </c>
      <c r="BU154" t="inlineStr">
        <is>
          <t/>
        </is>
      </c>
      <c r="BV154" t="inlineStr">
        <is>
          <t/>
        </is>
      </c>
      <c r="BW154" t="inlineStr">
        <is>
          <t/>
        </is>
      </c>
      <c r="BX154" s="2" t="inlineStr">
        <is>
          <t>nieuczciwie uzyskane korzyści</t>
        </is>
      </c>
      <c r="BY154" s="2" t="inlineStr">
        <is>
          <t>3</t>
        </is>
      </c>
      <c r="BZ154" s="2" t="inlineStr">
        <is>
          <t/>
        </is>
      </c>
      <c r="CA154" t="inlineStr">
        <is>
          <t/>
        </is>
      </c>
      <c r="CB154" t="inlineStr">
        <is>
          <t/>
        </is>
      </c>
      <c r="CC154" t="inlineStr">
        <is>
          <t/>
        </is>
      </c>
      <c r="CD154" t="inlineStr">
        <is>
          <t/>
        </is>
      </c>
      <c r="CE154" t="inlineStr">
        <is>
          <t/>
        </is>
      </c>
      <c r="CF154" t="inlineStr">
        <is>
          <t/>
        </is>
      </c>
      <c r="CG154" t="inlineStr">
        <is>
          <t/>
        </is>
      </c>
      <c r="CH154" t="inlineStr">
        <is>
          <t/>
        </is>
      </c>
      <c r="CI154" t="inlineStr">
        <is>
          <t/>
        </is>
      </c>
      <c r="CJ154" t="inlineStr">
        <is>
          <t/>
        </is>
      </c>
      <c r="CK154" t="inlineStr">
        <is>
          <t/>
        </is>
      </c>
      <c r="CL154" t="inlineStr">
        <is>
          <t/>
        </is>
      </c>
      <c r="CM154" t="inlineStr">
        <is>
          <t/>
        </is>
      </c>
      <c r="CN154" t="inlineStr">
        <is>
          <t/>
        </is>
      </c>
      <c r="CO154" t="inlineStr">
        <is>
          <t/>
        </is>
      </c>
      <c r="CP154" t="inlineStr">
        <is>
          <t/>
        </is>
      </c>
      <c r="CQ154" t="inlineStr">
        <is>
          <t/>
        </is>
      </c>
      <c r="CR154" t="inlineStr">
        <is>
          <t/>
        </is>
      </c>
      <c r="CS154" t="inlineStr">
        <is>
          <t/>
        </is>
      </c>
      <c r="CT154" t="inlineStr">
        <is>
          <t/>
        </is>
      </c>
      <c r="CU154" t="inlineStr">
        <is>
          <t/>
        </is>
      </c>
    </row>
    <row r="155">
      <c r="A155" s="1" t="str">
        <f>HYPERLINK("https://iate.europa.eu/entry/result/1624622/all", "1624622")</f>
        <v>1624622</v>
      </c>
      <c r="B155" t="inlineStr">
        <is>
          <t>TRANSPORT</t>
        </is>
      </c>
      <c r="C155" t="inlineStr">
        <is>
          <t>TRANSPORT|land transport|land transport</t>
        </is>
      </c>
      <c r="D155" t="inlineStr">
        <is>
          <t/>
        </is>
      </c>
      <c r="E155" t="inlineStr">
        <is>
          <t/>
        </is>
      </c>
      <c r="F155" t="inlineStr">
        <is>
          <t/>
        </is>
      </c>
      <c r="G155" t="inlineStr">
        <is>
          <t/>
        </is>
      </c>
      <c r="H155" t="inlineStr">
        <is>
          <t/>
        </is>
      </c>
      <c r="I155" t="inlineStr">
        <is>
          <t/>
        </is>
      </c>
      <c r="J155" t="inlineStr">
        <is>
          <t/>
        </is>
      </c>
      <c r="K155" t="inlineStr">
        <is>
          <t/>
        </is>
      </c>
      <c r="L155" s="2" t="inlineStr">
        <is>
          <t>med bælter|
bælte-</t>
        </is>
      </c>
      <c r="M155" s="2" t="inlineStr">
        <is>
          <t>3|
3</t>
        </is>
      </c>
      <c r="N155" s="2" t="inlineStr">
        <is>
          <t xml:space="preserve">|
</t>
        </is>
      </c>
      <c r="O155" t="inlineStr">
        <is>
          <t/>
        </is>
      </c>
      <c r="P155" s="2" t="inlineStr">
        <is>
          <t>Raupenschlepper</t>
        </is>
      </c>
      <c r="Q155" s="2" t="inlineStr">
        <is>
          <t>3</t>
        </is>
      </c>
      <c r="R155" s="2" t="inlineStr">
        <is>
          <t/>
        </is>
      </c>
      <c r="S155" t="inlineStr">
        <is>
          <t/>
        </is>
      </c>
      <c r="T155" s="2" t="inlineStr">
        <is>
          <t>ερπυστριοφόρος</t>
        </is>
      </c>
      <c r="U155" s="2" t="inlineStr">
        <is>
          <t>3</t>
        </is>
      </c>
      <c r="V155" s="2" t="inlineStr">
        <is>
          <t/>
        </is>
      </c>
      <c r="W155" t="inlineStr">
        <is>
          <t/>
        </is>
      </c>
      <c r="X155" s="2" t="inlineStr">
        <is>
          <t>crawler|
tracked|
track-laying|
caterpillar</t>
        </is>
      </c>
      <c r="Y155" s="2" t="inlineStr">
        <is>
          <t>3|
3|
3|
3</t>
        </is>
      </c>
      <c r="Z155" s="2" t="inlineStr">
        <is>
          <t xml:space="preserve">|
|
|
</t>
        </is>
      </c>
      <c r="AA155" t="inlineStr">
        <is>
          <t>of a vehicle moved by a pair of endless,articulated belts,i.e.tracks,(driven by sprocket wheels)which steer it by their differential speed</t>
        </is>
      </c>
      <c r="AB155" s="2" t="inlineStr">
        <is>
          <t>oruga</t>
        </is>
      </c>
      <c r="AC155" s="2" t="inlineStr">
        <is>
          <t>3</t>
        </is>
      </c>
      <c r="AD155" s="2" t="inlineStr">
        <is>
          <t/>
        </is>
      </c>
      <c r="AE155" t="inlineStr">
        <is>
          <t/>
        </is>
      </c>
      <c r="AF155" t="inlineStr">
        <is>
          <t/>
        </is>
      </c>
      <c r="AG155" t="inlineStr">
        <is>
          <t/>
        </is>
      </c>
      <c r="AH155" t="inlineStr">
        <is>
          <t/>
        </is>
      </c>
      <c r="AI155" t="inlineStr">
        <is>
          <t/>
        </is>
      </c>
      <c r="AJ155" s="2" t="inlineStr">
        <is>
          <t>telaketju-|
tela-</t>
        </is>
      </c>
      <c r="AK155" s="2" t="inlineStr">
        <is>
          <t>3|
3</t>
        </is>
      </c>
      <c r="AL155" s="2" t="inlineStr">
        <is>
          <t xml:space="preserve">|
</t>
        </is>
      </c>
      <c r="AM155" t="inlineStr">
        <is>
          <t/>
        </is>
      </c>
      <c r="AN155" s="2" t="inlineStr">
        <is>
          <t>à chenilles|
chenillé</t>
        </is>
      </c>
      <c r="AO155" s="2" t="inlineStr">
        <is>
          <t>3|
3</t>
        </is>
      </c>
      <c r="AP155" s="2" t="inlineStr">
        <is>
          <t xml:space="preserve">|
</t>
        </is>
      </c>
      <c r="AQ155" t="inlineStr">
        <is>
          <t>qualifie un véhicule(chenillard)qui se meut sur une paire de chenilles;le mouvement est assuré par l'intermédiaire d'une roue dentée(barbotin)et la direction est assurée par la différence de vitesse des chenilles.Certains types comportent des patins qui confèrent à la partie portante de la chenille une relative rigidité(rigid full tracks);d'autres sont au contraire flexibles(flexible full tracks)</t>
        </is>
      </c>
      <c r="AR155" t="inlineStr">
        <is>
          <t/>
        </is>
      </c>
      <c r="AS155" t="inlineStr">
        <is>
          <t/>
        </is>
      </c>
      <c r="AT155" t="inlineStr">
        <is>
          <t/>
        </is>
      </c>
      <c r="AU155" t="inlineStr">
        <is>
          <t/>
        </is>
      </c>
      <c r="AV155" t="inlineStr">
        <is>
          <t/>
        </is>
      </c>
      <c r="AW155" t="inlineStr">
        <is>
          <t/>
        </is>
      </c>
      <c r="AX155" t="inlineStr">
        <is>
          <t/>
        </is>
      </c>
      <c r="AY155" t="inlineStr">
        <is>
          <t/>
        </is>
      </c>
      <c r="AZ155" t="inlineStr">
        <is>
          <t/>
        </is>
      </c>
      <c r="BA155" t="inlineStr">
        <is>
          <t/>
        </is>
      </c>
      <c r="BB155" t="inlineStr">
        <is>
          <t/>
        </is>
      </c>
      <c r="BC155" t="inlineStr">
        <is>
          <t/>
        </is>
      </c>
      <c r="BD155" s="2" t="inlineStr">
        <is>
          <t>cingolato</t>
        </is>
      </c>
      <c r="BE155" s="2" t="inlineStr">
        <is>
          <t>3</t>
        </is>
      </c>
      <c r="BF155" s="2" t="inlineStr">
        <is>
          <t/>
        </is>
      </c>
      <c r="BG155" t="inlineStr">
        <is>
          <t>veicolo mosso da due paia di catene senza fine articolate (i cingoli),mosse da ruote dentate e guidate da pulegge di rinvio, e in cui la sterzatura è affidata alla differenza di velocità fra i due cingoli</t>
        </is>
      </c>
      <c r="BH155" s="2" t="inlineStr">
        <is>
          <t>vikšrinis</t>
        </is>
      </c>
      <c r="BI155" s="2" t="inlineStr">
        <is>
          <t>1</t>
        </is>
      </c>
      <c r="BJ155" s="2" t="inlineStr">
        <is>
          <t/>
        </is>
      </c>
      <c r="BK155" t="inlineStr">
        <is>
          <t/>
        </is>
      </c>
      <c r="BL155" t="inlineStr">
        <is>
          <t/>
        </is>
      </c>
      <c r="BM155" t="inlineStr">
        <is>
          <t/>
        </is>
      </c>
      <c r="BN155" t="inlineStr">
        <is>
          <t/>
        </is>
      </c>
      <c r="BO155" t="inlineStr">
        <is>
          <t/>
        </is>
      </c>
      <c r="BP155" t="inlineStr">
        <is>
          <t/>
        </is>
      </c>
      <c r="BQ155" t="inlineStr">
        <is>
          <t/>
        </is>
      </c>
      <c r="BR155" t="inlineStr">
        <is>
          <t/>
        </is>
      </c>
      <c r="BS155" t="inlineStr">
        <is>
          <t/>
        </is>
      </c>
      <c r="BT155" s="2" t="inlineStr">
        <is>
          <t>rupstrekker</t>
        </is>
      </c>
      <c r="BU155" s="2" t="inlineStr">
        <is>
          <t>3</t>
        </is>
      </c>
      <c r="BV155" s="2" t="inlineStr">
        <is>
          <t/>
        </is>
      </c>
      <c r="BW155" t="inlineStr">
        <is>
          <t/>
        </is>
      </c>
      <c r="BX155" s="2" t="inlineStr">
        <is>
          <t>gąsienicowy</t>
        </is>
      </c>
      <c r="BY155" s="2" t="inlineStr">
        <is>
          <t>3</t>
        </is>
      </c>
      <c r="BZ155" s="2" t="inlineStr">
        <is>
          <t/>
        </is>
      </c>
      <c r="CA155" t="inlineStr">
        <is>
          <t/>
        </is>
      </c>
      <c r="CB155" s="2" t="inlineStr">
        <is>
          <t>com rasto contínuo</t>
        </is>
      </c>
      <c r="CC155" s="2" t="inlineStr">
        <is>
          <t>3</t>
        </is>
      </c>
      <c r="CD155" s="2" t="inlineStr">
        <is>
          <t/>
        </is>
      </c>
      <c r="CE155" t="inlineStr">
        <is>
          <t/>
        </is>
      </c>
      <c r="CF155" t="inlineStr">
        <is>
          <t/>
        </is>
      </c>
      <c r="CG155" t="inlineStr">
        <is>
          <t/>
        </is>
      </c>
      <c r="CH155" t="inlineStr">
        <is>
          <t/>
        </is>
      </c>
      <c r="CI155" t="inlineStr">
        <is>
          <t/>
        </is>
      </c>
      <c r="CJ155" t="inlineStr">
        <is>
          <t/>
        </is>
      </c>
      <c r="CK155" t="inlineStr">
        <is>
          <t/>
        </is>
      </c>
      <c r="CL155" t="inlineStr">
        <is>
          <t/>
        </is>
      </c>
      <c r="CM155" t="inlineStr">
        <is>
          <t/>
        </is>
      </c>
      <c r="CN155" s="2" t="inlineStr">
        <is>
          <t>goseničar</t>
        </is>
      </c>
      <c r="CO155" s="2" t="inlineStr">
        <is>
          <t>1</t>
        </is>
      </c>
      <c r="CP155" s="2" t="inlineStr">
        <is>
          <t/>
        </is>
      </c>
      <c r="CQ155" t="inlineStr">
        <is>
          <t/>
        </is>
      </c>
      <c r="CR155" t="inlineStr">
        <is>
          <t/>
        </is>
      </c>
      <c r="CS155" t="inlineStr">
        <is>
          <t/>
        </is>
      </c>
      <c r="CT155" t="inlineStr">
        <is>
          <t/>
        </is>
      </c>
      <c r="CU155" t="inlineStr">
        <is>
          <t/>
        </is>
      </c>
    </row>
    <row r="156">
      <c r="A156" s="1" t="str">
        <f>HYPERLINK("https://iate.europa.eu/entry/result/1108568/all", "1108568")</f>
        <v>1108568</v>
      </c>
      <c r="B156" t="inlineStr">
        <is>
          <t>INTERNATIONAL RELATIONS</t>
        </is>
      </c>
      <c r="C156" t="inlineStr">
        <is>
          <t>INTERNATIONAL RELATIONS|defence</t>
        </is>
      </c>
      <c r="D156" t="inlineStr">
        <is>
          <t/>
        </is>
      </c>
      <c r="E156" t="inlineStr">
        <is>
          <t/>
        </is>
      </c>
      <c r="F156" t="inlineStr">
        <is>
          <t/>
        </is>
      </c>
      <c r="G156" t="inlineStr">
        <is>
          <t/>
        </is>
      </c>
      <c r="H156" t="inlineStr">
        <is>
          <t/>
        </is>
      </c>
      <c r="I156" t="inlineStr">
        <is>
          <t/>
        </is>
      </c>
      <c r="J156" t="inlineStr">
        <is>
          <t/>
        </is>
      </c>
      <c r="K156" t="inlineStr">
        <is>
          <t/>
        </is>
      </c>
      <c r="L156" t="inlineStr">
        <is>
          <t/>
        </is>
      </c>
      <c r="M156" t="inlineStr">
        <is>
          <t/>
        </is>
      </c>
      <c r="N156" t="inlineStr">
        <is>
          <t/>
        </is>
      </c>
      <c r="O156" t="inlineStr">
        <is>
          <t/>
        </is>
      </c>
      <c r="P156" s="2" t="inlineStr">
        <is>
          <t>Selbstverteidigungsausrüstung</t>
        </is>
      </c>
      <c r="Q156" s="2" t="inlineStr">
        <is>
          <t>3</t>
        </is>
      </c>
      <c r="R156" s="2" t="inlineStr">
        <is>
          <t/>
        </is>
      </c>
      <c r="S156" t="inlineStr">
        <is>
          <t/>
        </is>
      </c>
      <c r="T156" s="2" t="inlineStr">
        <is>
          <t>εξοπλισμός αυτοάμυνας</t>
        </is>
      </c>
      <c r="U156" s="2" t="inlineStr">
        <is>
          <t>3</t>
        </is>
      </c>
      <c r="V156" s="2" t="inlineStr">
        <is>
          <t/>
        </is>
      </c>
      <c r="W156" t="inlineStr">
        <is>
          <t/>
        </is>
      </c>
      <c r="X156" s="2" t="inlineStr">
        <is>
          <t>self-defence equipment</t>
        </is>
      </c>
      <c r="Y156" s="2" t="inlineStr">
        <is>
          <t>3</t>
        </is>
      </c>
      <c r="Z156" s="2" t="inlineStr">
        <is>
          <t/>
        </is>
      </c>
      <c r="AA156" t="inlineStr">
        <is>
          <t/>
        </is>
      </c>
      <c r="AB156" s="2" t="inlineStr">
        <is>
          <t>material de autodefensa</t>
        </is>
      </c>
      <c r="AC156" s="2" t="inlineStr">
        <is>
          <t>3</t>
        </is>
      </c>
      <c r="AD156" s="2" t="inlineStr">
        <is>
          <t/>
        </is>
      </c>
      <c r="AE156" t="inlineStr">
        <is>
          <t/>
        </is>
      </c>
      <c r="AF156" t="inlineStr">
        <is>
          <t/>
        </is>
      </c>
      <c r="AG156" t="inlineStr">
        <is>
          <t/>
        </is>
      </c>
      <c r="AH156" t="inlineStr">
        <is>
          <t/>
        </is>
      </c>
      <c r="AI156" t="inlineStr">
        <is>
          <t/>
        </is>
      </c>
      <c r="AJ156" t="inlineStr">
        <is>
          <t/>
        </is>
      </c>
      <c r="AK156" t="inlineStr">
        <is>
          <t/>
        </is>
      </c>
      <c r="AL156" t="inlineStr">
        <is>
          <t/>
        </is>
      </c>
      <c r="AM156" t="inlineStr">
        <is>
          <t/>
        </is>
      </c>
      <c r="AN156" s="2" t="inlineStr">
        <is>
          <t>matériel d'autodéfense</t>
        </is>
      </c>
      <c r="AO156" s="2" t="inlineStr">
        <is>
          <t>3</t>
        </is>
      </c>
      <c r="AP156" s="2" t="inlineStr">
        <is>
          <t/>
        </is>
      </c>
      <c r="AQ156" t="inlineStr">
        <is>
          <t/>
        </is>
      </c>
      <c r="AR156" t="inlineStr">
        <is>
          <t/>
        </is>
      </c>
      <c r="AS156" t="inlineStr">
        <is>
          <t/>
        </is>
      </c>
      <c r="AT156" t="inlineStr">
        <is>
          <t/>
        </is>
      </c>
      <c r="AU156" t="inlineStr">
        <is>
          <t/>
        </is>
      </c>
      <c r="AV156" t="inlineStr">
        <is>
          <t/>
        </is>
      </c>
      <c r="AW156" t="inlineStr">
        <is>
          <t/>
        </is>
      </c>
      <c r="AX156" t="inlineStr">
        <is>
          <t/>
        </is>
      </c>
      <c r="AY156" t="inlineStr">
        <is>
          <t/>
        </is>
      </c>
      <c r="AZ156" t="inlineStr">
        <is>
          <t/>
        </is>
      </c>
      <c r="BA156" t="inlineStr">
        <is>
          <t/>
        </is>
      </c>
      <c r="BB156" t="inlineStr">
        <is>
          <t/>
        </is>
      </c>
      <c r="BC156" t="inlineStr">
        <is>
          <t/>
        </is>
      </c>
      <c r="BD156" s="2" t="inlineStr">
        <is>
          <t>materiale per autodifesa</t>
        </is>
      </c>
      <c r="BE156" s="2" t="inlineStr">
        <is>
          <t>3</t>
        </is>
      </c>
      <c r="BF156" s="2" t="inlineStr">
        <is>
          <t/>
        </is>
      </c>
      <c r="BG156" t="inlineStr">
        <is>
          <t/>
        </is>
      </c>
      <c r="BH156" t="inlineStr">
        <is>
          <t/>
        </is>
      </c>
      <c r="BI156" t="inlineStr">
        <is>
          <t/>
        </is>
      </c>
      <c r="BJ156" t="inlineStr">
        <is>
          <t/>
        </is>
      </c>
      <c r="BK156" t="inlineStr">
        <is>
          <t/>
        </is>
      </c>
      <c r="BL156" t="inlineStr">
        <is>
          <t/>
        </is>
      </c>
      <c r="BM156" t="inlineStr">
        <is>
          <t/>
        </is>
      </c>
      <c r="BN156" t="inlineStr">
        <is>
          <t/>
        </is>
      </c>
      <c r="BO156" t="inlineStr">
        <is>
          <t/>
        </is>
      </c>
      <c r="BP156" t="inlineStr">
        <is>
          <t/>
        </is>
      </c>
      <c r="BQ156" t="inlineStr">
        <is>
          <t/>
        </is>
      </c>
      <c r="BR156" t="inlineStr">
        <is>
          <t/>
        </is>
      </c>
      <c r="BS156" t="inlineStr">
        <is>
          <t/>
        </is>
      </c>
      <c r="BT156" s="2" t="inlineStr">
        <is>
          <t>zelfverdedigingsmateriaal</t>
        </is>
      </c>
      <c r="BU156" s="2" t="inlineStr">
        <is>
          <t>3</t>
        </is>
      </c>
      <c r="BV156" s="2" t="inlineStr">
        <is>
          <t/>
        </is>
      </c>
      <c r="BW156" t="inlineStr">
        <is>
          <t/>
        </is>
      </c>
      <c r="BX156" s="2" t="inlineStr">
        <is>
          <t>środki obrony osobistej</t>
        </is>
      </c>
      <c r="BY156" s="2" t="inlineStr">
        <is>
          <t>3</t>
        </is>
      </c>
      <c r="BZ156" s="2" t="inlineStr">
        <is>
          <t/>
        </is>
      </c>
      <c r="CA156" t="inlineStr">
        <is>
          <t/>
        </is>
      </c>
      <c r="CB156" s="2" t="inlineStr">
        <is>
          <t>material de autodefesa</t>
        </is>
      </c>
      <c r="CC156" s="2" t="inlineStr">
        <is>
          <t>3</t>
        </is>
      </c>
      <c r="CD156" s="2" t="inlineStr">
        <is>
          <t/>
        </is>
      </c>
      <c r="CE156" t="inlineStr">
        <is>
          <t/>
        </is>
      </c>
      <c r="CF156" t="inlineStr">
        <is>
          <t/>
        </is>
      </c>
      <c r="CG156" t="inlineStr">
        <is>
          <t/>
        </is>
      </c>
      <c r="CH156" t="inlineStr">
        <is>
          <t/>
        </is>
      </c>
      <c r="CI156" t="inlineStr">
        <is>
          <t/>
        </is>
      </c>
      <c r="CJ156" t="inlineStr">
        <is>
          <t/>
        </is>
      </c>
      <c r="CK156" t="inlineStr">
        <is>
          <t/>
        </is>
      </c>
      <c r="CL156" t="inlineStr">
        <is>
          <t/>
        </is>
      </c>
      <c r="CM156" t="inlineStr">
        <is>
          <t/>
        </is>
      </c>
      <c r="CN156" t="inlineStr">
        <is>
          <t/>
        </is>
      </c>
      <c r="CO156" t="inlineStr">
        <is>
          <t/>
        </is>
      </c>
      <c r="CP156" t="inlineStr">
        <is>
          <t/>
        </is>
      </c>
      <c r="CQ156" t="inlineStr">
        <is>
          <t/>
        </is>
      </c>
      <c r="CR156" t="inlineStr">
        <is>
          <t/>
        </is>
      </c>
      <c r="CS156" t="inlineStr">
        <is>
          <t/>
        </is>
      </c>
      <c r="CT156" t="inlineStr">
        <is>
          <t/>
        </is>
      </c>
      <c r="CU156" t="inlineStr">
        <is>
          <t/>
        </is>
      </c>
    </row>
    <row r="157">
      <c r="A157" s="1" t="str">
        <f>HYPERLINK("https://iate.europa.eu/entry/result/930320/all", "930320")</f>
        <v>930320</v>
      </c>
      <c r="B157" t="inlineStr">
        <is>
          <t>INTERNATIONAL RELATIONS</t>
        </is>
      </c>
      <c r="C157" t="inlineStr">
        <is>
          <t>INTERNATIONAL RELATIONS|defence</t>
        </is>
      </c>
      <c r="D157" t="inlineStr">
        <is>
          <t/>
        </is>
      </c>
      <c r="E157" t="inlineStr">
        <is>
          <t/>
        </is>
      </c>
      <c r="F157" t="inlineStr">
        <is>
          <t/>
        </is>
      </c>
      <c r="G157" t="inlineStr">
        <is>
          <t/>
        </is>
      </c>
      <c r="H157" t="inlineStr">
        <is>
          <t/>
        </is>
      </c>
      <c r="I157" t="inlineStr">
        <is>
          <t/>
        </is>
      </c>
      <c r="J157" t="inlineStr">
        <is>
          <t/>
        </is>
      </c>
      <c r="K157" t="inlineStr">
        <is>
          <t/>
        </is>
      </c>
      <c r="L157" t="inlineStr">
        <is>
          <t/>
        </is>
      </c>
      <c r="M157" t="inlineStr">
        <is>
          <t/>
        </is>
      </c>
      <c r="N157" t="inlineStr">
        <is>
          <t/>
        </is>
      </c>
      <c r="O157" t="inlineStr">
        <is>
          <t/>
        </is>
      </c>
      <c r="P157" s="2" t="inlineStr">
        <is>
          <t>Scharfschützengewehr</t>
        </is>
      </c>
      <c r="Q157" s="2" t="inlineStr">
        <is>
          <t>3</t>
        </is>
      </c>
      <c r="R157" s="2" t="inlineStr">
        <is>
          <t/>
        </is>
      </c>
      <c r="S157" t="inlineStr">
        <is>
          <t/>
        </is>
      </c>
      <c r="T157" t="inlineStr">
        <is>
          <t/>
        </is>
      </c>
      <c r="U157" t="inlineStr">
        <is>
          <t/>
        </is>
      </c>
      <c r="V157" t="inlineStr">
        <is>
          <t/>
        </is>
      </c>
      <c r="W157" t="inlineStr">
        <is>
          <t/>
        </is>
      </c>
      <c r="X157" s="2" t="inlineStr">
        <is>
          <t>sniper rifle</t>
        </is>
      </c>
      <c r="Y157" s="2" t="inlineStr">
        <is>
          <t>3</t>
        </is>
      </c>
      <c r="Z157" s="2" t="inlineStr">
        <is>
          <t/>
        </is>
      </c>
      <c r="AA157" t="inlineStr">
        <is>
          <t/>
        </is>
      </c>
      <c r="AB157" t="inlineStr">
        <is>
          <t/>
        </is>
      </c>
      <c r="AC157" t="inlineStr">
        <is>
          <t/>
        </is>
      </c>
      <c r="AD157" t="inlineStr">
        <is>
          <t/>
        </is>
      </c>
      <c r="AE157" t="inlineStr">
        <is>
          <t/>
        </is>
      </c>
      <c r="AF157" s="2" t="inlineStr">
        <is>
          <t>snaipripüss</t>
        </is>
      </c>
      <c r="AG157" s="2" t="inlineStr">
        <is>
          <t>3</t>
        </is>
      </c>
      <c r="AH157" s="2" t="inlineStr">
        <is>
          <t/>
        </is>
      </c>
      <c r="AI157" t="inlineStr">
        <is>
          <t/>
        </is>
      </c>
      <c r="AJ157" s="2" t="inlineStr">
        <is>
          <t>tarkkuuskivääri</t>
        </is>
      </c>
      <c r="AK157" s="2" t="inlineStr">
        <is>
          <t>2</t>
        </is>
      </c>
      <c r="AL157" s="2" t="inlineStr">
        <is>
          <t/>
        </is>
      </c>
      <c r="AM157" t="inlineStr">
        <is>
          <t/>
        </is>
      </c>
      <c r="AN157" s="2" t="inlineStr">
        <is>
          <t>fusil sniper</t>
        </is>
      </c>
      <c r="AO157" s="2" t="inlineStr">
        <is>
          <t>3</t>
        </is>
      </c>
      <c r="AP157" s="2" t="inlineStr">
        <is>
          <t/>
        </is>
      </c>
      <c r="AQ157" t="inlineStr">
        <is>
          <t/>
        </is>
      </c>
      <c r="AR157" t="inlineStr">
        <is>
          <t/>
        </is>
      </c>
      <c r="AS157" t="inlineStr">
        <is>
          <t/>
        </is>
      </c>
      <c r="AT157" t="inlineStr">
        <is>
          <t/>
        </is>
      </c>
      <c r="AU157" t="inlineStr">
        <is>
          <t/>
        </is>
      </c>
      <c r="AV157" t="inlineStr">
        <is>
          <t/>
        </is>
      </c>
      <c r="AW157" t="inlineStr">
        <is>
          <t/>
        </is>
      </c>
      <c r="AX157" t="inlineStr">
        <is>
          <t/>
        </is>
      </c>
      <c r="AY157" t="inlineStr">
        <is>
          <t/>
        </is>
      </c>
      <c r="AZ157" t="inlineStr">
        <is>
          <t/>
        </is>
      </c>
      <c r="BA157" t="inlineStr">
        <is>
          <t/>
        </is>
      </c>
      <c r="BB157" t="inlineStr">
        <is>
          <t/>
        </is>
      </c>
      <c r="BC157" t="inlineStr">
        <is>
          <t/>
        </is>
      </c>
      <c r="BD157" t="inlineStr">
        <is>
          <t/>
        </is>
      </c>
      <c r="BE157" t="inlineStr">
        <is>
          <t/>
        </is>
      </c>
      <c r="BF157" t="inlineStr">
        <is>
          <t/>
        </is>
      </c>
      <c r="BG157" t="inlineStr">
        <is>
          <t/>
        </is>
      </c>
      <c r="BH157" t="inlineStr">
        <is>
          <t/>
        </is>
      </c>
      <c r="BI157" t="inlineStr">
        <is>
          <t/>
        </is>
      </c>
      <c r="BJ157" t="inlineStr">
        <is>
          <t/>
        </is>
      </c>
      <c r="BK157" t="inlineStr">
        <is>
          <t/>
        </is>
      </c>
      <c r="BL157" t="inlineStr">
        <is>
          <t/>
        </is>
      </c>
      <c r="BM157" t="inlineStr">
        <is>
          <t/>
        </is>
      </c>
      <c r="BN157" t="inlineStr">
        <is>
          <t/>
        </is>
      </c>
      <c r="BO157" t="inlineStr">
        <is>
          <t/>
        </is>
      </c>
      <c r="BP157" t="inlineStr">
        <is>
          <t/>
        </is>
      </c>
      <c r="BQ157" t="inlineStr">
        <is>
          <t/>
        </is>
      </c>
      <c r="BR157" t="inlineStr">
        <is>
          <t/>
        </is>
      </c>
      <c r="BS157" t="inlineStr">
        <is>
          <t/>
        </is>
      </c>
      <c r="BT157" t="inlineStr">
        <is>
          <t/>
        </is>
      </c>
      <c r="BU157" t="inlineStr">
        <is>
          <t/>
        </is>
      </c>
      <c r="BV157" t="inlineStr">
        <is>
          <t/>
        </is>
      </c>
      <c r="BW157" t="inlineStr">
        <is>
          <t/>
        </is>
      </c>
      <c r="BX157" s="2" t="inlineStr">
        <is>
          <t>karabin snajperski|
karabin wyborowy</t>
        </is>
      </c>
      <c r="BY157" s="2" t="inlineStr">
        <is>
          <t>3|
3</t>
        </is>
      </c>
      <c r="BZ157" s="2" t="inlineStr">
        <is>
          <t xml:space="preserve">|
</t>
        </is>
      </c>
      <c r="CA157" t="inlineStr">
        <is>
          <t>karabin przeznaczony dla strzelca wyborowego w celu prowadzenia ognia pojedynczego na dużą odległość, z dużą precyzją, używany do likwidowania pojedynczych, istotnych dla przeciwnika celów (głównie osób), w odległości do kilkuset metrów</t>
        </is>
      </c>
      <c r="CB157" t="inlineStr">
        <is>
          <t/>
        </is>
      </c>
      <c r="CC157" t="inlineStr">
        <is>
          <t/>
        </is>
      </c>
      <c r="CD157" t="inlineStr">
        <is>
          <t/>
        </is>
      </c>
      <c r="CE157" t="inlineStr">
        <is>
          <t/>
        </is>
      </c>
      <c r="CF157" t="inlineStr">
        <is>
          <t/>
        </is>
      </c>
      <c r="CG157" t="inlineStr">
        <is>
          <t/>
        </is>
      </c>
      <c r="CH157" t="inlineStr">
        <is>
          <t/>
        </is>
      </c>
      <c r="CI157" t="inlineStr">
        <is>
          <t/>
        </is>
      </c>
      <c r="CJ157" t="inlineStr">
        <is>
          <t/>
        </is>
      </c>
      <c r="CK157" t="inlineStr">
        <is>
          <t/>
        </is>
      </c>
      <c r="CL157" t="inlineStr">
        <is>
          <t/>
        </is>
      </c>
      <c r="CM157" t="inlineStr">
        <is>
          <t/>
        </is>
      </c>
      <c r="CN157" t="inlineStr">
        <is>
          <t/>
        </is>
      </c>
      <c r="CO157" t="inlineStr">
        <is>
          <t/>
        </is>
      </c>
      <c r="CP157" t="inlineStr">
        <is>
          <t/>
        </is>
      </c>
      <c r="CQ157" t="inlineStr">
        <is>
          <t/>
        </is>
      </c>
      <c r="CR157" t="inlineStr">
        <is>
          <t/>
        </is>
      </c>
      <c r="CS157" t="inlineStr">
        <is>
          <t/>
        </is>
      </c>
      <c r="CT157" t="inlineStr">
        <is>
          <t/>
        </is>
      </c>
      <c r="CU157" t="inlineStr">
        <is>
          <t/>
        </is>
      </c>
    </row>
    <row r="158">
      <c r="A158" s="1" t="str">
        <f>HYPERLINK("https://iate.europa.eu/entry/result/3628097/all", "3628097")</f>
        <v>3628097</v>
      </c>
      <c r="B158" t="inlineStr">
        <is>
          <t>BUSINESS AND COMPETITION;INTERNATIONAL RELATIONS</t>
        </is>
      </c>
      <c r="C158" t="inlineStr">
        <is>
          <t>BUSINESS AND COMPETITION|business classification|size of business|small and medium-sized enterprises;INTERNATIONAL RELATIONS|defence|defence policy|European defence policy</t>
        </is>
      </c>
      <c r="D158" t="inlineStr">
        <is>
          <t/>
        </is>
      </c>
      <c r="E158" t="inlineStr">
        <is>
          <t/>
        </is>
      </c>
      <c r="F158" t="inlineStr">
        <is>
          <t/>
        </is>
      </c>
      <c r="G158" t="inlineStr">
        <is>
          <t/>
        </is>
      </c>
      <c r="H158" t="inlineStr">
        <is>
          <t/>
        </is>
      </c>
      <c r="I158" t="inlineStr">
        <is>
          <t/>
        </is>
      </c>
      <c r="J158" t="inlineStr">
        <is>
          <t/>
        </is>
      </c>
      <c r="K158" t="inlineStr">
        <is>
          <t/>
        </is>
      </c>
      <c r="L158" t="inlineStr">
        <is>
          <t/>
        </is>
      </c>
      <c r="M158" t="inlineStr">
        <is>
          <t/>
        </is>
      </c>
      <c r="N158" t="inlineStr">
        <is>
          <t/>
        </is>
      </c>
      <c r="O158" t="inlineStr">
        <is>
          <t/>
        </is>
      </c>
      <c r="P158" t="inlineStr">
        <is>
          <t/>
        </is>
      </c>
      <c r="Q158" t="inlineStr">
        <is>
          <t/>
        </is>
      </c>
      <c r="R158" t="inlineStr">
        <is>
          <t/>
        </is>
      </c>
      <c r="S158" t="inlineStr">
        <is>
          <t/>
        </is>
      </c>
      <c r="T158" t="inlineStr">
        <is>
          <t/>
        </is>
      </c>
      <c r="U158" t="inlineStr">
        <is>
          <t/>
        </is>
      </c>
      <c r="V158" t="inlineStr">
        <is>
          <t/>
        </is>
      </c>
      <c r="W158" t="inlineStr">
        <is>
          <t/>
        </is>
      </c>
      <c r="X158" s="2" t="inlineStr">
        <is>
          <t>CASSINI for defence</t>
        </is>
      </c>
      <c r="Y158" s="2" t="inlineStr">
        <is>
          <t>3</t>
        </is>
      </c>
      <c r="Z158" s="2" t="inlineStr">
        <is>
          <t/>
        </is>
      </c>
      <c r="AA158" t="inlineStr">
        <is>
          <t>planned initiative to
support SMEs and start-ups in the defence industry, providing them with
services such as business development and networks (e.g. matchmaking, business
accelerator), and prizes and competitions (including hackathons, mentoring,
etc.)</t>
        </is>
      </c>
      <c r="AB158" t="inlineStr">
        <is>
          <t/>
        </is>
      </c>
      <c r="AC158" t="inlineStr">
        <is>
          <t/>
        </is>
      </c>
      <c r="AD158" t="inlineStr">
        <is>
          <t/>
        </is>
      </c>
      <c r="AE158" t="inlineStr">
        <is>
          <t/>
        </is>
      </c>
      <c r="AF158" t="inlineStr">
        <is>
          <t/>
        </is>
      </c>
      <c r="AG158" t="inlineStr">
        <is>
          <t/>
        </is>
      </c>
      <c r="AH158" t="inlineStr">
        <is>
          <t/>
        </is>
      </c>
      <c r="AI158" t="inlineStr">
        <is>
          <t/>
        </is>
      </c>
      <c r="AJ158" t="inlineStr">
        <is>
          <t/>
        </is>
      </c>
      <c r="AK158" t="inlineStr">
        <is>
          <t/>
        </is>
      </c>
      <c r="AL158" t="inlineStr">
        <is>
          <t/>
        </is>
      </c>
      <c r="AM158" t="inlineStr">
        <is>
          <t/>
        </is>
      </c>
      <c r="AN158" t="inlineStr">
        <is>
          <t/>
        </is>
      </c>
      <c r="AO158" t="inlineStr">
        <is>
          <t/>
        </is>
      </c>
      <c r="AP158" t="inlineStr">
        <is>
          <t/>
        </is>
      </c>
      <c r="AQ158" t="inlineStr">
        <is>
          <t/>
        </is>
      </c>
      <c r="AR158" t="inlineStr">
        <is>
          <t/>
        </is>
      </c>
      <c r="AS158" t="inlineStr">
        <is>
          <t/>
        </is>
      </c>
      <c r="AT158" t="inlineStr">
        <is>
          <t/>
        </is>
      </c>
      <c r="AU158" t="inlineStr">
        <is>
          <t/>
        </is>
      </c>
      <c r="AV158" t="inlineStr">
        <is>
          <t/>
        </is>
      </c>
      <c r="AW158" t="inlineStr">
        <is>
          <t/>
        </is>
      </c>
      <c r="AX158" t="inlineStr">
        <is>
          <t/>
        </is>
      </c>
      <c r="AY158" t="inlineStr">
        <is>
          <t/>
        </is>
      </c>
      <c r="AZ158" t="inlineStr">
        <is>
          <t/>
        </is>
      </c>
      <c r="BA158" t="inlineStr">
        <is>
          <t/>
        </is>
      </c>
      <c r="BB158" t="inlineStr">
        <is>
          <t/>
        </is>
      </c>
      <c r="BC158" t="inlineStr">
        <is>
          <t/>
        </is>
      </c>
      <c r="BD158" t="inlineStr">
        <is>
          <t/>
        </is>
      </c>
      <c r="BE158" t="inlineStr">
        <is>
          <t/>
        </is>
      </c>
      <c r="BF158" t="inlineStr">
        <is>
          <t/>
        </is>
      </c>
      <c r="BG158" t="inlineStr">
        <is>
          <t/>
        </is>
      </c>
      <c r="BH158" t="inlineStr">
        <is>
          <t/>
        </is>
      </c>
      <c r="BI158" t="inlineStr">
        <is>
          <t/>
        </is>
      </c>
      <c r="BJ158" t="inlineStr">
        <is>
          <t/>
        </is>
      </c>
      <c r="BK158" t="inlineStr">
        <is>
          <t/>
        </is>
      </c>
      <c r="BL158" t="inlineStr">
        <is>
          <t/>
        </is>
      </c>
      <c r="BM158" t="inlineStr">
        <is>
          <t/>
        </is>
      </c>
      <c r="BN158" t="inlineStr">
        <is>
          <t/>
        </is>
      </c>
      <c r="BO158" t="inlineStr">
        <is>
          <t/>
        </is>
      </c>
      <c r="BP158" t="inlineStr">
        <is>
          <t/>
        </is>
      </c>
      <c r="BQ158" t="inlineStr">
        <is>
          <t/>
        </is>
      </c>
      <c r="BR158" t="inlineStr">
        <is>
          <t/>
        </is>
      </c>
      <c r="BS158" t="inlineStr">
        <is>
          <t/>
        </is>
      </c>
      <c r="BT158" t="inlineStr">
        <is>
          <t/>
        </is>
      </c>
      <c r="BU158" t="inlineStr">
        <is>
          <t/>
        </is>
      </c>
      <c r="BV158" t="inlineStr">
        <is>
          <t/>
        </is>
      </c>
      <c r="BW158" t="inlineStr">
        <is>
          <t/>
        </is>
      </c>
      <c r="BX158" s="2" t="inlineStr">
        <is>
          <t>inicjatywa CASSINI na rzecz obronności</t>
        </is>
      </c>
      <c r="BY158" s="2" t="inlineStr">
        <is>
          <t>3</t>
        </is>
      </c>
      <c r="BZ158" s="2" t="inlineStr">
        <is>
          <t/>
        </is>
      </c>
      <c r="CA158" t="inlineStr">
        <is>
          <t>planowana inicjatywa na rzecz wspierania MŚP i przedsiębiorstw typu start-up w przemyśle
kosmicznym, zapewniająca im m.in. usługi w zakresie rozwoju biznesu i tworzenia sieci (np.
nawiązywanie kontaktów, akcelerator przedsiębiorczości) oraz nagrody i konkursy (w tym
sprinty programistyczne, mentoring itp.)</t>
        </is>
      </c>
      <c r="CB158" t="inlineStr">
        <is>
          <t/>
        </is>
      </c>
      <c r="CC158" t="inlineStr">
        <is>
          <t/>
        </is>
      </c>
      <c r="CD158" t="inlineStr">
        <is>
          <t/>
        </is>
      </c>
      <c r="CE158" t="inlineStr">
        <is>
          <t/>
        </is>
      </c>
      <c r="CF158" t="inlineStr">
        <is>
          <t/>
        </is>
      </c>
      <c r="CG158" t="inlineStr">
        <is>
          <t/>
        </is>
      </c>
      <c r="CH158" t="inlineStr">
        <is>
          <t/>
        </is>
      </c>
      <c r="CI158" t="inlineStr">
        <is>
          <t/>
        </is>
      </c>
      <c r="CJ158" t="inlineStr">
        <is>
          <t/>
        </is>
      </c>
      <c r="CK158" t="inlineStr">
        <is>
          <t/>
        </is>
      </c>
      <c r="CL158" t="inlineStr">
        <is>
          <t/>
        </is>
      </c>
      <c r="CM158" t="inlineStr">
        <is>
          <t/>
        </is>
      </c>
      <c r="CN158" t="inlineStr">
        <is>
          <t/>
        </is>
      </c>
      <c r="CO158" t="inlineStr">
        <is>
          <t/>
        </is>
      </c>
      <c r="CP158" t="inlineStr">
        <is>
          <t/>
        </is>
      </c>
      <c r="CQ158" t="inlineStr">
        <is>
          <t/>
        </is>
      </c>
      <c r="CR158" t="inlineStr">
        <is>
          <t/>
        </is>
      </c>
      <c r="CS158" t="inlineStr">
        <is>
          <t/>
        </is>
      </c>
      <c r="CT158" t="inlineStr">
        <is>
          <t/>
        </is>
      </c>
      <c r="CU158" t="inlineStr">
        <is>
          <t/>
        </is>
      </c>
    </row>
    <row r="159">
      <c r="A159" s="1" t="str">
        <f>HYPERLINK("https://iate.europa.eu/entry/result/1477029/all", "1477029")</f>
        <v>1477029</v>
      </c>
      <c r="B159" t="inlineStr">
        <is>
          <t>PRODUCTION, TECHNOLOGY AND RESEARCH</t>
        </is>
      </c>
      <c r="C159" t="inlineStr">
        <is>
          <t>PRODUCTION, TECHNOLOGY AND RESEARCH|technology and technical regulations</t>
        </is>
      </c>
      <c r="D159" t="inlineStr">
        <is>
          <t/>
        </is>
      </c>
      <c r="E159" t="inlineStr">
        <is>
          <t/>
        </is>
      </c>
      <c r="F159" t="inlineStr">
        <is>
          <t/>
        </is>
      </c>
      <c r="G159" t="inlineStr">
        <is>
          <t/>
        </is>
      </c>
      <c r="H159" s="2" t="inlineStr">
        <is>
          <t>přístroj pro noční vidění|
noktovizor</t>
        </is>
      </c>
      <c r="I159" s="2" t="inlineStr">
        <is>
          <t>3|
3</t>
        </is>
      </c>
      <c r="J159" s="2" t="inlineStr">
        <is>
          <t xml:space="preserve">|
</t>
        </is>
      </c>
      <c r="K159" t="inlineStr">
        <is>
          <t/>
        </is>
      </c>
      <c r="L159" s="2" t="inlineStr">
        <is>
          <t>optisk udstyr til brug i mørke</t>
        </is>
      </c>
      <c r="M159" s="2" t="inlineStr">
        <is>
          <t>2</t>
        </is>
      </c>
      <c r="N159" s="2" t="inlineStr">
        <is>
          <t/>
        </is>
      </c>
      <c r="O159" t="inlineStr">
        <is>
          <t/>
        </is>
      </c>
      <c r="P159" s="2" t="inlineStr">
        <is>
          <t>Nachtsichtgerät</t>
        </is>
      </c>
      <c r="Q159" s="2" t="inlineStr">
        <is>
          <t>2</t>
        </is>
      </c>
      <c r="R159" s="2" t="inlineStr">
        <is>
          <t/>
        </is>
      </c>
      <c r="S159" t="inlineStr">
        <is>
          <t/>
        </is>
      </c>
      <c r="T159" s="2" t="inlineStr">
        <is>
          <t>συσκευή νυχτερινής όρασης</t>
        </is>
      </c>
      <c r="U159" s="2" t="inlineStr">
        <is>
          <t>2</t>
        </is>
      </c>
      <c r="V159" s="2" t="inlineStr">
        <is>
          <t/>
        </is>
      </c>
      <c r="W159" t="inlineStr">
        <is>
          <t/>
        </is>
      </c>
      <c r="X159" s="2" t="inlineStr">
        <is>
          <t>night vision device|
NVD</t>
        </is>
      </c>
      <c r="Y159" s="2" t="inlineStr">
        <is>
          <t>2|
1</t>
        </is>
      </c>
      <c r="Z159" s="2" t="inlineStr">
        <is>
          <t xml:space="preserve">|
</t>
        </is>
      </c>
      <c r="AA159" t="inlineStr">
        <is>
          <t/>
        </is>
      </c>
      <c r="AB159" s="2" t="inlineStr">
        <is>
          <t>dispositivo de visión nocturna</t>
        </is>
      </c>
      <c r="AC159" s="2" t="inlineStr">
        <is>
          <t>2</t>
        </is>
      </c>
      <c r="AD159" s="2" t="inlineStr">
        <is>
          <t/>
        </is>
      </c>
      <c r="AE159" t="inlineStr">
        <is>
          <t/>
        </is>
      </c>
      <c r="AF159" t="inlineStr">
        <is>
          <t/>
        </is>
      </c>
      <c r="AG159" t="inlineStr">
        <is>
          <t/>
        </is>
      </c>
      <c r="AH159" t="inlineStr">
        <is>
          <t/>
        </is>
      </c>
      <c r="AI159" t="inlineStr">
        <is>
          <t/>
        </is>
      </c>
      <c r="AJ159" t="inlineStr">
        <is>
          <t/>
        </is>
      </c>
      <c r="AK159" t="inlineStr">
        <is>
          <t/>
        </is>
      </c>
      <c r="AL159" t="inlineStr">
        <is>
          <t/>
        </is>
      </c>
      <c r="AM159" t="inlineStr">
        <is>
          <t/>
        </is>
      </c>
      <c r="AN159" s="2" t="inlineStr">
        <is>
          <t>dispositif de vision nocturne</t>
        </is>
      </c>
      <c r="AO159" s="2" t="inlineStr">
        <is>
          <t>2</t>
        </is>
      </c>
      <c r="AP159" s="2" t="inlineStr">
        <is>
          <t/>
        </is>
      </c>
      <c r="AQ159" t="inlineStr">
        <is>
          <t/>
        </is>
      </c>
      <c r="AR159" t="inlineStr">
        <is>
          <t/>
        </is>
      </c>
      <c r="AS159" t="inlineStr">
        <is>
          <t/>
        </is>
      </c>
      <c r="AT159" t="inlineStr">
        <is>
          <t/>
        </is>
      </c>
      <c r="AU159" t="inlineStr">
        <is>
          <t/>
        </is>
      </c>
      <c r="AV159" t="inlineStr">
        <is>
          <t/>
        </is>
      </c>
      <c r="AW159" t="inlineStr">
        <is>
          <t/>
        </is>
      </c>
      <c r="AX159" t="inlineStr">
        <is>
          <t/>
        </is>
      </c>
      <c r="AY159" t="inlineStr">
        <is>
          <t/>
        </is>
      </c>
      <c r="AZ159" t="inlineStr">
        <is>
          <t/>
        </is>
      </c>
      <c r="BA159" t="inlineStr">
        <is>
          <t/>
        </is>
      </c>
      <c r="BB159" t="inlineStr">
        <is>
          <t/>
        </is>
      </c>
      <c r="BC159" t="inlineStr">
        <is>
          <t/>
        </is>
      </c>
      <c r="BD159" s="2" t="inlineStr">
        <is>
          <t>dispositivo di visione notturna</t>
        </is>
      </c>
      <c r="BE159" s="2" t="inlineStr">
        <is>
          <t>2</t>
        </is>
      </c>
      <c r="BF159" s="2" t="inlineStr">
        <is>
          <t/>
        </is>
      </c>
      <c r="BG159" t="inlineStr">
        <is>
          <t/>
        </is>
      </c>
      <c r="BH159" t="inlineStr">
        <is>
          <t/>
        </is>
      </c>
      <c r="BI159" t="inlineStr">
        <is>
          <t/>
        </is>
      </c>
      <c r="BJ159" t="inlineStr">
        <is>
          <t/>
        </is>
      </c>
      <c r="BK159" t="inlineStr">
        <is>
          <t/>
        </is>
      </c>
      <c r="BL159" t="inlineStr">
        <is>
          <t/>
        </is>
      </c>
      <c r="BM159" t="inlineStr">
        <is>
          <t/>
        </is>
      </c>
      <c r="BN159" t="inlineStr">
        <is>
          <t/>
        </is>
      </c>
      <c r="BO159" t="inlineStr">
        <is>
          <t/>
        </is>
      </c>
      <c r="BP159" s="2" t="inlineStr">
        <is>
          <t>apparat tal-viżjoni fid-dlam</t>
        </is>
      </c>
      <c r="BQ159" s="2" t="inlineStr">
        <is>
          <t>3</t>
        </is>
      </c>
      <c r="BR159" s="2" t="inlineStr">
        <is>
          <t/>
        </is>
      </c>
      <c r="BS159" t="inlineStr">
        <is>
          <t/>
        </is>
      </c>
      <c r="BT159" s="2" t="inlineStr">
        <is>
          <t>nachtkijkapparaat</t>
        </is>
      </c>
      <c r="BU159" s="2" t="inlineStr">
        <is>
          <t>2</t>
        </is>
      </c>
      <c r="BV159" s="2" t="inlineStr">
        <is>
          <t/>
        </is>
      </c>
      <c r="BW159" t="inlineStr">
        <is>
          <t/>
        </is>
      </c>
      <c r="BX159" s="2" t="inlineStr">
        <is>
          <t>urządzenie noktowizyjne|
noktowizor</t>
        </is>
      </c>
      <c r="BY159" s="2" t="inlineStr">
        <is>
          <t>3|
3</t>
        </is>
      </c>
      <c r="BZ159" s="2" t="inlineStr">
        <is>
          <t xml:space="preserve">|
</t>
        </is>
      </c>
      <c r="CA159" t="inlineStr">
        <is>
          <t>przyrząd elektroniczny umożliwiający widzenie w ciemności lub we mgle</t>
        </is>
      </c>
      <c r="CB159" s="2" t="inlineStr">
        <is>
          <t>visor noturno|
dispositivo de visão noturna</t>
        </is>
      </c>
      <c r="CC159" s="2" t="inlineStr">
        <is>
          <t>3|
2</t>
        </is>
      </c>
      <c r="CD159" s="2" t="inlineStr">
        <is>
          <t xml:space="preserve">|
</t>
        </is>
      </c>
      <c r="CE159" t="inlineStr">
        <is>
          <t>Aparelho utilizado para ver objetos na escuridão, quer convertendo luz infravermelha refletida em luz visível quer convertendo luz noturna em luz visível por amplificação.</t>
        </is>
      </c>
      <c r="CF159" t="inlineStr">
        <is>
          <t/>
        </is>
      </c>
      <c r="CG159" t="inlineStr">
        <is>
          <t/>
        </is>
      </c>
      <c r="CH159" t="inlineStr">
        <is>
          <t/>
        </is>
      </c>
      <c r="CI159" t="inlineStr">
        <is>
          <t/>
        </is>
      </c>
      <c r="CJ159" t="inlineStr">
        <is>
          <t/>
        </is>
      </c>
      <c r="CK159" t="inlineStr">
        <is>
          <t/>
        </is>
      </c>
      <c r="CL159" t="inlineStr">
        <is>
          <t/>
        </is>
      </c>
      <c r="CM159" t="inlineStr">
        <is>
          <t/>
        </is>
      </c>
      <c r="CN159" t="inlineStr">
        <is>
          <t/>
        </is>
      </c>
      <c r="CO159" t="inlineStr">
        <is>
          <t/>
        </is>
      </c>
      <c r="CP159" t="inlineStr">
        <is>
          <t/>
        </is>
      </c>
      <c r="CQ159" t="inlineStr">
        <is>
          <t/>
        </is>
      </c>
      <c r="CR159" t="inlineStr">
        <is>
          <t/>
        </is>
      </c>
      <c r="CS159" t="inlineStr">
        <is>
          <t/>
        </is>
      </c>
      <c r="CT159" t="inlineStr">
        <is>
          <t/>
        </is>
      </c>
      <c r="CU159" t="inlineStr">
        <is>
          <t/>
        </is>
      </c>
    </row>
    <row r="160">
      <c r="A160" s="1" t="str">
        <f>HYPERLINK("https://iate.europa.eu/entry/result/1140997/all", "1140997")</f>
        <v>1140997</v>
      </c>
      <c r="B160" t="inlineStr">
        <is>
          <t>INTERNATIONAL RELATIONS</t>
        </is>
      </c>
      <c r="C160" t="inlineStr">
        <is>
          <t>INTERNATIONAL RELATIONS|defence</t>
        </is>
      </c>
      <c r="D160" t="inlineStr">
        <is>
          <t/>
        </is>
      </c>
      <c r="E160" t="inlineStr">
        <is>
          <t/>
        </is>
      </c>
      <c r="F160" t="inlineStr">
        <is>
          <t/>
        </is>
      </c>
      <c r="G160" t="inlineStr">
        <is>
          <t/>
        </is>
      </c>
      <c r="H160" t="inlineStr">
        <is>
          <t/>
        </is>
      </c>
      <c r="I160" t="inlineStr">
        <is>
          <t/>
        </is>
      </c>
      <c r="J160" t="inlineStr">
        <is>
          <t/>
        </is>
      </c>
      <c r="K160" t="inlineStr">
        <is>
          <t/>
        </is>
      </c>
      <c r="L160" t="inlineStr">
        <is>
          <t/>
        </is>
      </c>
      <c r="M160" t="inlineStr">
        <is>
          <t/>
        </is>
      </c>
      <c r="N160" t="inlineStr">
        <is>
          <t/>
        </is>
      </c>
      <c r="O160" t="inlineStr">
        <is>
          <t/>
        </is>
      </c>
      <c r="P160" s="2" t="inlineStr">
        <is>
          <t>Raketenabschussgerät</t>
        </is>
      </c>
      <c r="Q160" s="2" t="inlineStr">
        <is>
          <t>3</t>
        </is>
      </c>
      <c r="R160" s="2" t="inlineStr">
        <is>
          <t/>
        </is>
      </c>
      <c r="S160" t="inlineStr">
        <is>
          <t/>
        </is>
      </c>
      <c r="T160" t="inlineStr">
        <is>
          <t/>
        </is>
      </c>
      <c r="U160" t="inlineStr">
        <is>
          <t/>
        </is>
      </c>
      <c r="V160" t="inlineStr">
        <is>
          <t/>
        </is>
      </c>
      <c r="W160" t="inlineStr">
        <is>
          <t/>
        </is>
      </c>
      <c r="X160" s="2" t="inlineStr">
        <is>
          <t>missile launcher</t>
        </is>
      </c>
      <c r="Y160" s="2" t="inlineStr">
        <is>
          <t>3</t>
        </is>
      </c>
      <c r="Z160" s="2" t="inlineStr">
        <is>
          <t/>
        </is>
      </c>
      <c r="AA160" t="inlineStr">
        <is>
          <t/>
        </is>
      </c>
      <c r="AB160" s="2" t="inlineStr">
        <is>
          <t>lanzador de misiles</t>
        </is>
      </c>
      <c r="AC160" s="2" t="inlineStr">
        <is>
          <t>3</t>
        </is>
      </c>
      <c r="AD160" s="2" t="inlineStr">
        <is>
          <t/>
        </is>
      </c>
      <c r="AE160" t="inlineStr">
        <is>
          <t/>
        </is>
      </c>
      <c r="AF160" t="inlineStr">
        <is>
          <t/>
        </is>
      </c>
      <c r="AG160" t="inlineStr">
        <is>
          <t/>
        </is>
      </c>
      <c r="AH160" t="inlineStr">
        <is>
          <t/>
        </is>
      </c>
      <c r="AI160" t="inlineStr">
        <is>
          <t/>
        </is>
      </c>
      <c r="AJ160" t="inlineStr">
        <is>
          <t/>
        </is>
      </c>
      <c r="AK160" t="inlineStr">
        <is>
          <t/>
        </is>
      </c>
      <c r="AL160" t="inlineStr">
        <is>
          <t/>
        </is>
      </c>
      <c r="AM160" t="inlineStr">
        <is>
          <t/>
        </is>
      </c>
      <c r="AN160" s="2" t="inlineStr">
        <is>
          <t>lanceur de missile</t>
        </is>
      </c>
      <c r="AO160" s="2" t="inlineStr">
        <is>
          <t>3</t>
        </is>
      </c>
      <c r="AP160" s="2" t="inlineStr">
        <is>
          <t/>
        </is>
      </c>
      <c r="AQ160" t="inlineStr">
        <is>
          <t/>
        </is>
      </c>
      <c r="AR160" t="inlineStr">
        <is>
          <t/>
        </is>
      </c>
      <c r="AS160" t="inlineStr">
        <is>
          <t/>
        </is>
      </c>
      <c r="AT160" t="inlineStr">
        <is>
          <t/>
        </is>
      </c>
      <c r="AU160" t="inlineStr">
        <is>
          <t/>
        </is>
      </c>
      <c r="AV160" t="inlineStr">
        <is>
          <t/>
        </is>
      </c>
      <c r="AW160" t="inlineStr">
        <is>
          <t/>
        </is>
      </c>
      <c r="AX160" t="inlineStr">
        <is>
          <t/>
        </is>
      </c>
      <c r="AY160" t="inlineStr">
        <is>
          <t/>
        </is>
      </c>
      <c r="AZ160" t="inlineStr">
        <is>
          <t/>
        </is>
      </c>
      <c r="BA160" t="inlineStr">
        <is>
          <t/>
        </is>
      </c>
      <c r="BB160" t="inlineStr">
        <is>
          <t/>
        </is>
      </c>
      <c r="BC160" t="inlineStr">
        <is>
          <t/>
        </is>
      </c>
      <c r="BD160" s="2" t="inlineStr">
        <is>
          <t>lanciamissile</t>
        </is>
      </c>
      <c r="BE160" s="2" t="inlineStr">
        <is>
          <t>3</t>
        </is>
      </c>
      <c r="BF160" s="2" t="inlineStr">
        <is>
          <t/>
        </is>
      </c>
      <c r="BG160" t="inlineStr">
        <is>
          <t/>
        </is>
      </c>
      <c r="BH160" t="inlineStr">
        <is>
          <t/>
        </is>
      </c>
      <c r="BI160" t="inlineStr">
        <is>
          <t/>
        </is>
      </c>
      <c r="BJ160" t="inlineStr">
        <is>
          <t/>
        </is>
      </c>
      <c r="BK160" t="inlineStr">
        <is>
          <t/>
        </is>
      </c>
      <c r="BL160" t="inlineStr">
        <is>
          <t/>
        </is>
      </c>
      <c r="BM160" t="inlineStr">
        <is>
          <t/>
        </is>
      </c>
      <c r="BN160" t="inlineStr">
        <is>
          <t/>
        </is>
      </c>
      <c r="BO160" t="inlineStr">
        <is>
          <t/>
        </is>
      </c>
      <c r="BP160" t="inlineStr">
        <is>
          <t/>
        </is>
      </c>
      <c r="BQ160" t="inlineStr">
        <is>
          <t/>
        </is>
      </c>
      <c r="BR160" t="inlineStr">
        <is>
          <t/>
        </is>
      </c>
      <c r="BS160" t="inlineStr">
        <is>
          <t/>
        </is>
      </c>
      <c r="BT160" s="2" t="inlineStr">
        <is>
          <t>raketlanceerinrichting</t>
        </is>
      </c>
      <c r="BU160" s="2" t="inlineStr">
        <is>
          <t>3</t>
        </is>
      </c>
      <c r="BV160" s="2" t="inlineStr">
        <is>
          <t/>
        </is>
      </c>
      <c r="BW160" t="inlineStr">
        <is>
          <t/>
        </is>
      </c>
      <c r="BX160" s="2" t="inlineStr">
        <is>
          <t>wyrzutnia rakietowa|
wyrzutnia pocisków rakietowych</t>
        </is>
      </c>
      <c r="BY160" s="2" t="inlineStr">
        <is>
          <t>3|
3</t>
        </is>
      </c>
      <c r="BZ160" s="2" t="inlineStr">
        <is>
          <t xml:space="preserve">|
</t>
        </is>
      </c>
      <c r="CA160" t="inlineStr">
        <is>
          <t>zespół urządzeń przeznaczony do wystrzeliwania pocisków rakietowych, nadający im początkowy kierunek lotu</t>
        </is>
      </c>
      <c r="CB160" t="inlineStr">
        <is>
          <t/>
        </is>
      </c>
      <c r="CC160" t="inlineStr">
        <is>
          <t/>
        </is>
      </c>
      <c r="CD160" t="inlineStr">
        <is>
          <t/>
        </is>
      </c>
      <c r="CE160" t="inlineStr">
        <is>
          <t/>
        </is>
      </c>
      <c r="CF160" t="inlineStr">
        <is>
          <t/>
        </is>
      </c>
      <c r="CG160" t="inlineStr">
        <is>
          <t/>
        </is>
      </c>
      <c r="CH160" t="inlineStr">
        <is>
          <t/>
        </is>
      </c>
      <c r="CI160" t="inlineStr">
        <is>
          <t/>
        </is>
      </c>
      <c r="CJ160" t="inlineStr">
        <is>
          <t/>
        </is>
      </c>
      <c r="CK160" t="inlineStr">
        <is>
          <t/>
        </is>
      </c>
      <c r="CL160" t="inlineStr">
        <is>
          <t/>
        </is>
      </c>
      <c r="CM160" t="inlineStr">
        <is>
          <t/>
        </is>
      </c>
      <c r="CN160" t="inlineStr">
        <is>
          <t/>
        </is>
      </c>
      <c r="CO160" t="inlineStr">
        <is>
          <t/>
        </is>
      </c>
      <c r="CP160" t="inlineStr">
        <is>
          <t/>
        </is>
      </c>
      <c r="CQ160" t="inlineStr">
        <is>
          <t/>
        </is>
      </c>
      <c r="CR160" t="inlineStr">
        <is>
          <t/>
        </is>
      </c>
      <c r="CS160" t="inlineStr">
        <is>
          <t/>
        </is>
      </c>
      <c r="CT160" t="inlineStr">
        <is>
          <t/>
        </is>
      </c>
      <c r="CU160" t="inlineStr">
        <is>
          <t/>
        </is>
      </c>
    </row>
    <row r="161">
      <c r="A161" s="1" t="str">
        <f>HYPERLINK("https://iate.europa.eu/entry/result/794198/all", "794198")</f>
        <v>794198</v>
      </c>
      <c r="B161" t="inlineStr">
        <is>
          <t>INTERNATIONAL RELATIONS</t>
        </is>
      </c>
      <c r="C161" t="inlineStr">
        <is>
          <t>INTERNATIONAL RELATIONS|defence|military equipment</t>
        </is>
      </c>
      <c r="D161" t="inlineStr">
        <is>
          <t/>
        </is>
      </c>
      <c r="E161" t="inlineStr">
        <is>
          <t/>
        </is>
      </c>
      <c r="F161" t="inlineStr">
        <is>
          <t/>
        </is>
      </c>
      <c r="G161" t="inlineStr">
        <is>
          <t/>
        </is>
      </c>
      <c r="H161" t="inlineStr">
        <is>
          <t/>
        </is>
      </c>
      <c r="I161" t="inlineStr">
        <is>
          <t/>
        </is>
      </c>
      <c r="J161" t="inlineStr">
        <is>
          <t/>
        </is>
      </c>
      <c r="K161" t="inlineStr">
        <is>
          <t/>
        </is>
      </c>
      <c r="L161" t="inlineStr">
        <is>
          <t/>
        </is>
      </c>
      <c r="M161" t="inlineStr">
        <is>
          <t/>
        </is>
      </c>
      <c r="N161" t="inlineStr">
        <is>
          <t/>
        </is>
      </c>
      <c r="O161" t="inlineStr">
        <is>
          <t/>
        </is>
      </c>
      <c r="P161" s="2" t="inlineStr">
        <is>
          <t>Panzerjäger..|
Panzerabwehr..</t>
        </is>
      </c>
      <c r="Q161" s="2" t="inlineStr">
        <is>
          <t>1|
1</t>
        </is>
      </c>
      <c r="R161" s="2" t="inlineStr">
        <is>
          <t xml:space="preserve">|
</t>
        </is>
      </c>
      <c r="S161" t="inlineStr">
        <is>
          <t/>
        </is>
      </c>
      <c r="T161" t="inlineStr">
        <is>
          <t/>
        </is>
      </c>
      <c r="U161" t="inlineStr">
        <is>
          <t/>
        </is>
      </c>
      <c r="V161" t="inlineStr">
        <is>
          <t/>
        </is>
      </c>
      <c r="W161" t="inlineStr">
        <is>
          <t/>
        </is>
      </c>
      <c r="X161" s="2" t="inlineStr">
        <is>
          <t>anti-tank</t>
        </is>
      </c>
      <c r="Y161" s="2" t="inlineStr">
        <is>
          <t>1</t>
        </is>
      </c>
      <c r="Z161" s="2" t="inlineStr">
        <is>
          <t/>
        </is>
      </c>
      <c r="AA161" t="inlineStr">
        <is>
          <t/>
        </is>
      </c>
      <c r="AB161" s="2" t="inlineStr">
        <is>
          <t>contracarro|
anticarro</t>
        </is>
      </c>
      <c r="AC161" s="2" t="inlineStr">
        <is>
          <t>3|
3</t>
        </is>
      </c>
      <c r="AD161" s="2" t="inlineStr">
        <is>
          <t xml:space="preserve">|
</t>
        </is>
      </c>
      <c r="AE161" t="inlineStr">
        <is>
          <t>Armas, carros u otros medios cuyo objetivo principal es la destrucción de otros carros blindados enemigos.</t>
        </is>
      </c>
      <c r="AF161" t="inlineStr">
        <is>
          <t/>
        </is>
      </c>
      <c r="AG161" t="inlineStr">
        <is>
          <t/>
        </is>
      </c>
      <c r="AH161" t="inlineStr">
        <is>
          <t/>
        </is>
      </c>
      <c r="AI161" t="inlineStr">
        <is>
          <t/>
        </is>
      </c>
      <c r="AJ161" s="2" t="inlineStr">
        <is>
          <t>panssarintorjunta-</t>
        </is>
      </c>
      <c r="AK161" s="2" t="inlineStr">
        <is>
          <t>3</t>
        </is>
      </c>
      <c r="AL161" s="2" t="inlineStr">
        <is>
          <t/>
        </is>
      </c>
      <c r="AM161" t="inlineStr">
        <is>
          <t/>
        </is>
      </c>
      <c r="AN161" s="2" t="inlineStr">
        <is>
          <t>anti-char</t>
        </is>
      </c>
      <c r="AO161" s="2" t="inlineStr">
        <is>
          <t>3</t>
        </is>
      </c>
      <c r="AP161" s="2" t="inlineStr">
        <is>
          <t/>
        </is>
      </c>
      <c r="AQ161" t="inlineStr">
        <is>
          <t/>
        </is>
      </c>
      <c r="AR161" t="inlineStr">
        <is>
          <t/>
        </is>
      </c>
      <c r="AS161" t="inlineStr">
        <is>
          <t/>
        </is>
      </c>
      <c r="AT161" t="inlineStr">
        <is>
          <t/>
        </is>
      </c>
      <c r="AU161" t="inlineStr">
        <is>
          <t/>
        </is>
      </c>
      <c r="AV161" t="inlineStr">
        <is>
          <t/>
        </is>
      </c>
      <c r="AW161" t="inlineStr">
        <is>
          <t/>
        </is>
      </c>
      <c r="AX161" t="inlineStr">
        <is>
          <t/>
        </is>
      </c>
      <c r="AY161" t="inlineStr">
        <is>
          <t/>
        </is>
      </c>
      <c r="AZ161" t="inlineStr">
        <is>
          <t/>
        </is>
      </c>
      <c r="BA161" t="inlineStr">
        <is>
          <t/>
        </is>
      </c>
      <c r="BB161" t="inlineStr">
        <is>
          <t/>
        </is>
      </c>
      <c r="BC161" t="inlineStr">
        <is>
          <t/>
        </is>
      </c>
      <c r="BD161" s="2" t="inlineStr">
        <is>
          <t>controcarro</t>
        </is>
      </c>
      <c r="BE161" s="2" t="inlineStr">
        <is>
          <t>2</t>
        </is>
      </c>
      <c r="BF161" s="2" t="inlineStr">
        <is>
          <t/>
        </is>
      </c>
      <c r="BG161" t="inlineStr">
        <is>
          <t/>
        </is>
      </c>
      <c r="BH161" t="inlineStr">
        <is>
          <t/>
        </is>
      </c>
      <c r="BI161" t="inlineStr">
        <is>
          <t/>
        </is>
      </c>
      <c r="BJ161" t="inlineStr">
        <is>
          <t/>
        </is>
      </c>
      <c r="BK161" t="inlineStr">
        <is>
          <t/>
        </is>
      </c>
      <c r="BL161" t="inlineStr">
        <is>
          <t/>
        </is>
      </c>
      <c r="BM161" t="inlineStr">
        <is>
          <t/>
        </is>
      </c>
      <c r="BN161" t="inlineStr">
        <is>
          <t/>
        </is>
      </c>
      <c r="BO161" t="inlineStr">
        <is>
          <t/>
        </is>
      </c>
      <c r="BP161" t="inlineStr">
        <is>
          <t/>
        </is>
      </c>
      <c r="BQ161" t="inlineStr">
        <is>
          <t/>
        </is>
      </c>
      <c r="BR161" t="inlineStr">
        <is>
          <t/>
        </is>
      </c>
      <c r="BS161" t="inlineStr">
        <is>
          <t/>
        </is>
      </c>
      <c r="BT161" t="inlineStr">
        <is>
          <t/>
        </is>
      </c>
      <c r="BU161" t="inlineStr">
        <is>
          <t/>
        </is>
      </c>
      <c r="BV161" t="inlineStr">
        <is>
          <t/>
        </is>
      </c>
      <c r="BW161" t="inlineStr">
        <is>
          <t/>
        </is>
      </c>
      <c r="BX161" s="2" t="inlineStr">
        <is>
          <t>przeciwpancerny</t>
        </is>
      </c>
      <c r="BY161" s="2" t="inlineStr">
        <is>
          <t>3</t>
        </is>
      </c>
      <c r="BZ161" s="2" t="inlineStr">
        <is>
          <t/>
        </is>
      </c>
      <c r="CA161" t="inlineStr">
        <is>
          <t>stosowany przeciw broni pancernej</t>
        </is>
      </c>
      <c r="CB161" s="2" t="inlineStr">
        <is>
          <t>anticarro</t>
        </is>
      </c>
      <c r="CC161" s="2" t="inlineStr">
        <is>
          <t>3</t>
        </is>
      </c>
      <c r="CD161" s="2" t="inlineStr">
        <is>
          <t/>
        </is>
      </c>
      <c r="CE161" t="inlineStr">
        <is>
          <t>Qualificativo de armas ou outros meios que visam destruir viaturas blindadas inimigas (ex.: granadas, minas, munições, canhões, helicópteros, mísseis).</t>
        </is>
      </c>
      <c r="CF161" t="inlineStr">
        <is>
          <t/>
        </is>
      </c>
      <c r="CG161" t="inlineStr">
        <is>
          <t/>
        </is>
      </c>
      <c r="CH161" t="inlineStr">
        <is>
          <t/>
        </is>
      </c>
      <c r="CI161" t="inlineStr">
        <is>
          <t/>
        </is>
      </c>
      <c r="CJ161" t="inlineStr">
        <is>
          <t/>
        </is>
      </c>
      <c r="CK161" t="inlineStr">
        <is>
          <t/>
        </is>
      </c>
      <c r="CL161" t="inlineStr">
        <is>
          <t/>
        </is>
      </c>
      <c r="CM161" t="inlineStr">
        <is>
          <t/>
        </is>
      </c>
      <c r="CN161" t="inlineStr">
        <is>
          <t/>
        </is>
      </c>
      <c r="CO161" t="inlineStr">
        <is>
          <t/>
        </is>
      </c>
      <c r="CP161" t="inlineStr">
        <is>
          <t/>
        </is>
      </c>
      <c r="CQ161" t="inlineStr">
        <is>
          <t/>
        </is>
      </c>
      <c r="CR161" t="inlineStr">
        <is>
          <t/>
        </is>
      </c>
      <c r="CS161" t="inlineStr">
        <is>
          <t/>
        </is>
      </c>
      <c r="CT161" t="inlineStr">
        <is>
          <t/>
        </is>
      </c>
      <c r="CU161" t="inlineStr">
        <is>
          <t/>
        </is>
      </c>
    </row>
    <row r="162">
      <c r="A162" s="1" t="str">
        <f>HYPERLINK("https://iate.europa.eu/entry/result/3627634/all", "3627634")</f>
        <v>3627634</v>
      </c>
      <c r="B162" t="inlineStr">
        <is>
          <t>LAW;GEOGRAPHY;INTERNATIONAL RELATIONS</t>
        </is>
      </c>
      <c r="C162" t="inlineStr">
        <is>
          <t>LAW|criminal law|penalty|confiscation of property;GEOGRAPHY|Europe|Eastern Europe|Russia;LAW|justice|ruling|enforcement of ruling|seizure of goods;INTERNATIONAL RELATIONS|international affairs|international affairs|international sanctions</t>
        </is>
      </c>
      <c r="D162" t="inlineStr">
        <is>
          <t/>
        </is>
      </c>
      <c r="E162" t="inlineStr">
        <is>
          <t/>
        </is>
      </c>
      <c r="F162" t="inlineStr">
        <is>
          <t/>
        </is>
      </c>
      <c r="G162" t="inlineStr">
        <is>
          <t/>
        </is>
      </c>
      <c r="H162" s="2" t="inlineStr">
        <is>
          <t>pracovní skupina REPO|
pracovní skupina zaměřená na ruské elity, prostředníky a oligarchy</t>
        </is>
      </c>
      <c r="I162" s="2" t="inlineStr">
        <is>
          <t>3|
3</t>
        </is>
      </c>
      <c r="J162" s="2" t="inlineStr">
        <is>
          <t xml:space="preserve">|
</t>
        </is>
      </c>
      <c r="K162" t="inlineStr">
        <is>
          <t>mezinárodní pracovní skupina, složená ze zástupců zemí G7, Austrálie a Evropské komise, která vyhledává, omezuje, zmrazuje, zabavuje a případně konfiskuje aktiva osob a subjektů, na něž byly uvaleny sankce v souvislosti s promyšlenou, nespravedlivou a nevyprovokovanou invazí Ruska na Ukrajinu a s trvající agresí ruského režimu</t>
        </is>
      </c>
      <c r="L162" s="2" t="inlineStr">
        <is>
          <t>REPO-Taskforcen|
Taskforcen for Russiske Eliter, Stedfortrædere og Oligarker</t>
        </is>
      </c>
      <c r="M162" s="2" t="inlineStr">
        <is>
          <t>3|
3</t>
        </is>
      </c>
      <c r="N162" s="2" t="inlineStr">
        <is>
          <t xml:space="preserve">|
</t>
        </is>
      </c>
      <c r="O162" t="inlineStr">
        <is>
          <t/>
        </is>
      </c>
      <c r="P162" s="2" t="inlineStr">
        <is>
          <t>REPO-Taskforce</t>
        </is>
      </c>
      <c r="Q162" s="2" t="inlineStr">
        <is>
          <t>3</t>
        </is>
      </c>
      <c r="R162" s="2" t="inlineStr">
        <is>
          <t/>
        </is>
      </c>
      <c r="S162" t="inlineStr">
        <is>
          <t/>
        </is>
      </c>
      <c r="T162" s="2" t="inlineStr">
        <is>
          <t>ειδική ομάδα REPO|
ειδική ομάδα «Ελίτ, εντολοδόχοι και ολιγάρχες της Ρωσίας»</t>
        </is>
      </c>
      <c r="U162" s="2" t="inlineStr">
        <is>
          <t>3|
2</t>
        </is>
      </c>
      <c r="V162" s="2" t="inlineStr">
        <is>
          <t>|
preferred</t>
        </is>
      </c>
      <c r="W162" t="inlineStr">
        <is>
          <t>διεθνής ειδική ομάδα η οποία έχει ως αποστολή να εντοπίζει, να περιορίζει, να δεσμεύει και, όπου είναι απαραίτητο, να δημεύει ή να κατάσχει τα περιουσιακά στοιχεία μεμονωμένων ατόμων ή οντοτήτων στα οποία / στις οποίες έχουν επιβληθεί κυρώσεις σε σχέση με την προμελετημένη, άδικη και απρόκλητη εισβολή της Ρωσίας στην Ουκρανία και τη συνεχιζόμενη επίθεση από το ρωσικό καθεστώς</t>
        </is>
      </c>
      <c r="X162" s="2" t="inlineStr">
        <is>
          <t>Russian Elites, Proxies, and Oligarchs Task Force|
'REPO' Task Force|
'Russian Elites, Proxies, and Oligarchs (REPO)' Task Force|
'Russian Elites, Proxies, and Oligarchs' Task Force</t>
        </is>
      </c>
      <c r="Y162" s="2" t="inlineStr">
        <is>
          <t>3|
3|
1|
1</t>
        </is>
      </c>
      <c r="Z162" s="2" t="inlineStr">
        <is>
          <t xml:space="preserve">|
|
|
</t>
        </is>
      </c>
      <c r="AA162" t="inlineStr">
        <is>
          <t>international task force that works to find, restrain, freeze, seize, and, where appropriate, confiscate or forfeit the assets of those individuals and entities that have been sanctioned in connection with Russia’s premeditated, unjust, and unprovoked invasion of Ukraine and the continuing aggression of the Russian regime</t>
        </is>
      </c>
      <c r="AB162" s="2" t="inlineStr">
        <is>
          <t>grupo de trabajo REPO|
grupo de trabajo «Las élites rusas, sus representantes y los oligarcas rusos»</t>
        </is>
      </c>
      <c r="AC162" s="2" t="inlineStr">
        <is>
          <t>3|
3</t>
        </is>
      </c>
      <c r="AD162" s="2" t="inlineStr">
        <is>
          <t xml:space="preserve">|
</t>
        </is>
      </c>
      <c r="AE162" t="inlineStr">
        <is>
          <t>Grupo de trabajo internacional constituido por los países del G-7, Australia y la Unión Europea con el fin de adoptar las medidas legales disponibles para la localización, la restricción, la inmovilización, la incautación y, en su caso, el decomiso o el embargo de los activos de las personas y entidades sancionadas en relación con la invasión de Ucrania por parte de Rusia.</t>
        </is>
      </c>
      <c r="AF162" s="2" t="inlineStr">
        <is>
          <t>rakkerühm „Venemaa eliit, nende lähedased ja oligarhid (REPO)“</t>
        </is>
      </c>
      <c r="AG162" s="2" t="inlineStr">
        <is>
          <t>3</t>
        </is>
      </c>
      <c r="AH162" s="2" t="inlineStr">
        <is>
          <t/>
        </is>
      </c>
      <c r="AI162" t="inlineStr">
        <is>
          <t>rahvusvaheline rakkerühm, mis tegeleb nende isikute ja üksuste varade leidmise, külmutamise, arestimise ja vajaduse korral konfiskeerimisega, kelle suhtes kehtivad sanktsioonid Venemaa Föderatsiooni provotseerimata ja põhjendamatu sõjalise agressiooni tõttu Ukraina vastu</t>
        </is>
      </c>
      <c r="AJ162" s="2" t="inlineStr">
        <is>
          <t>Venäjän eliittiä, asiamiehiä ja oligarkkeja käsittelevä työryhmä|
REPO-työryhmä</t>
        </is>
      </c>
      <c r="AK162" s="2" t="inlineStr">
        <is>
          <t>3|
3</t>
        </is>
      </c>
      <c r="AL162" s="2" t="inlineStr">
        <is>
          <t xml:space="preserve">|
</t>
        </is>
      </c>
      <c r="AM162" t="inlineStr">
        <is>
          <t>työryhmä, jonka tarkoituksena on etsiä ja jäädyttää tai tarvittaessa takavarikoida Venäjän eliitin, edustajien ja oligarkkien omaisuutta</t>
        </is>
      </c>
      <c r="AN162" s="2" t="inlineStr">
        <is>
          <t>task force «REPO»|
task force «Russian Elites, Proxies, and Oligarchs»|
groupe de travail sur les élites, les mandataires et les oligarques russes</t>
        </is>
      </c>
      <c r="AO162" s="2" t="inlineStr">
        <is>
          <t>3|
3|
3</t>
        </is>
      </c>
      <c r="AP162" s="2" t="inlineStr">
        <is>
          <t xml:space="preserve">|
|
</t>
        </is>
      </c>
      <c r="AQ162" t="inlineStr">
        <is>
          <t>groupe de travail international constitué de l'Union européenne, des pays du G7 et de l'Australie et qui est chargé de localiser et de geler ou confisquer les avoirs des particuliers ou des entités faisant l'objet de sanctions adoptées à la suite de l'invasion de l'Ukraine par la Russie</t>
        </is>
      </c>
      <c r="AR162" t="inlineStr">
        <is>
          <t/>
        </is>
      </c>
      <c r="AS162" t="inlineStr">
        <is>
          <t/>
        </is>
      </c>
      <c r="AT162" t="inlineStr">
        <is>
          <t/>
        </is>
      </c>
      <c r="AU162" t="inlineStr">
        <is>
          <t/>
        </is>
      </c>
      <c r="AV162" s="2" t="inlineStr">
        <is>
          <t>Radna skupina za rusku elitu, posrednike i oligarhe</t>
        </is>
      </c>
      <c r="AW162" s="2" t="inlineStr">
        <is>
          <t>3</t>
        </is>
      </c>
      <c r="AX162" s="2" t="inlineStr">
        <is>
          <t/>
        </is>
      </c>
      <c r="AY162" t="inlineStr">
        <is>
          <t/>
        </is>
      </c>
      <c r="AZ162" t="inlineStr">
        <is>
          <t/>
        </is>
      </c>
      <c r="BA162" t="inlineStr">
        <is>
          <t/>
        </is>
      </c>
      <c r="BB162" t="inlineStr">
        <is>
          <t/>
        </is>
      </c>
      <c r="BC162" t="inlineStr">
        <is>
          <t/>
        </is>
      </c>
      <c r="BD162" s="2" t="inlineStr">
        <is>
          <t>task force REPO|
task force "Russian Elites, Proxies and Oligarchs"</t>
        </is>
      </c>
      <c r="BE162" s="2" t="inlineStr">
        <is>
          <t>3|
3</t>
        </is>
      </c>
      <c r="BF162" s="2" t="inlineStr">
        <is>
          <t xml:space="preserve">|
</t>
        </is>
      </c>
      <c r="BG162" t="inlineStr">
        <is>
          <t>task force
internazionale istituita al fine di individuare, limitare, immobilizzare, e se
del caso sequestrare o incamerare gli attivi delle persone o degli organismi
sanzionati in relazione all’invasione premeditata, ingiusta e ingiustificata
dell’Ucraina da parte della Russia</t>
        </is>
      </c>
      <c r="BH162" s="2" t="inlineStr">
        <is>
          <t>Darbo grupė Rusijos elito, įgaliotinių ir oligarchų klausimams|
REPO darbo grupė</t>
        </is>
      </c>
      <c r="BI162" s="2" t="inlineStr">
        <is>
          <t>3|
3</t>
        </is>
      </c>
      <c r="BJ162" s="2" t="inlineStr">
        <is>
          <t xml:space="preserve">|
</t>
        </is>
      </c>
      <c r="BK162" t="inlineStr">
        <is>
          <t/>
        </is>
      </c>
      <c r="BL162" s="2" t="inlineStr">
        <is>
          <t>Krievijas elites, tās aģentu un oligarhu jautājumu darba grupa</t>
        </is>
      </c>
      <c r="BM162" s="2" t="inlineStr">
        <is>
          <t>2</t>
        </is>
      </c>
      <c r="BN162" s="2" t="inlineStr">
        <is>
          <t/>
        </is>
      </c>
      <c r="BO162" t="inlineStr">
        <is>
          <t/>
        </is>
      </c>
      <c r="BP162" s="2" t="inlineStr">
        <is>
          <t>Task Force "Eliti, Proxies u Oligarki Russi"</t>
        </is>
      </c>
      <c r="BQ162" s="2" t="inlineStr">
        <is>
          <t>3</t>
        </is>
      </c>
      <c r="BR162" s="2" t="inlineStr">
        <is>
          <t/>
        </is>
      </c>
      <c r="BS162" t="inlineStr">
        <is>
          <t>task force internazzjonali li taħdem biex issib, tirrestrinġi, tiffriża, tissekwestra, u, fejn xieraq tikkonfiska l-assi ta' dawk l-individwi u entitajiet li jkunu ġew sanzjonati b'rabta mal-invażjoni premeditata, inġusta u mhux provokata tal-Ukrajna u l-aggressjoni kontinwa mir-reġim Russu</t>
        </is>
      </c>
      <c r="BT162" s="2" t="inlineStr">
        <is>
          <t>REPO-taskforce|
Russian Elites, Proxies, and Oligarchs Task Force</t>
        </is>
      </c>
      <c r="BU162" s="2" t="inlineStr">
        <is>
          <t>3|
3</t>
        </is>
      </c>
      <c r="BV162" s="2" t="inlineStr">
        <is>
          <t xml:space="preserve">|
</t>
        </is>
      </c>
      <c r="BW162" t="inlineStr">
        <is>
          <t>taskforce die de werkzaamheden van de EU, de G7 en Australië op het gebied van sancties tegen Russische en Belarussische oligarchen coördineert</t>
        </is>
      </c>
      <c r="BX162" s="2" t="inlineStr">
        <is>
          <t>grupa zadaniowa REPO|
Grupa Zadaniowa ds. Rosyjskich Elit, Pełnomocników i Oligarchów</t>
        </is>
      </c>
      <c r="BY162" s="2" t="inlineStr">
        <is>
          <t>3|
3</t>
        </is>
      </c>
      <c r="BZ162" s="2" t="inlineStr">
        <is>
          <t xml:space="preserve">|
</t>
        </is>
      </c>
      <c r="CA162" t="inlineStr">
        <is>
          <t>międzynarodowa grupa zadaniowa utworzona przez państwa G7 i Australię mająca na celu koordynację wdrażania sankcji przeciwko Rosji</t>
        </is>
      </c>
      <c r="CB162" s="2" t="inlineStr">
        <is>
          <t>grupo de trabalho sobre elites, intermediários e oligarcas russos|
grupo de trabalho REPO</t>
        </is>
      </c>
      <c r="CC162" s="2" t="inlineStr">
        <is>
          <t>3|
3</t>
        </is>
      </c>
      <c r="CD162" s="2" t="inlineStr">
        <is>
          <t xml:space="preserve">|
</t>
        </is>
      </c>
      <c r="CE162" t="inlineStr">
        <is>
          <t>Grupo de trabalho internacional constituído pela União Europeia, o &lt;a href="https://iate.europa.eu/entry/result/905005/pt" target="_blank"&gt;Grupo dos Sete&lt;/a&gt; e a Austrália a fim de localizar e congelar ou confiscar os bens de pessoas ou entidades que sejam alvo de sanção relacionada com a invasão da Ucrânia pela Rússia.</t>
        </is>
      </c>
      <c r="CF162" s="2" t="inlineStr">
        <is>
          <t>Grupul operativ REPO|
Grupul operativ privind elitele, reprezentanții și oligarhii ruși</t>
        </is>
      </c>
      <c r="CG162" s="2" t="inlineStr">
        <is>
          <t>3|
3</t>
        </is>
      </c>
      <c r="CH162" s="2" t="inlineStr">
        <is>
          <t xml:space="preserve">|
</t>
        </is>
      </c>
      <c r="CI162" t="inlineStr">
        <is>
          <t/>
        </is>
      </c>
      <c r="CJ162" s="2" t="inlineStr">
        <is>
          <t>pracovná skupina pre elity, zástupcov a oligarchov Ruska|
pracovná skupina REPO</t>
        </is>
      </c>
      <c r="CK162" s="2" t="inlineStr">
        <is>
          <t>3|
3</t>
        </is>
      </c>
      <c r="CL162" s="2" t="inlineStr">
        <is>
          <t xml:space="preserve">|
</t>
        </is>
      </c>
      <c r="CM162" t="inlineStr">
        <is>
          <t>medzinárodná pracovná skupina, ktorá pracuje na hľadaní, obmedzení, zmrazení, zaistení a prípadne konfiškácii alebo prepadnutí majetku tých osôb a subjektov, ktoré boli sankcionované v súvislosti s úmyselnou, nespravodlivou a nevyprovokovanou inváziou Ruska na Ukrajinu a s pokračujúcou agresivitou ruského režimu</t>
        </is>
      </c>
      <c r="CN162" s="2" t="inlineStr">
        <is>
          <t>projektna skupina za ruske elite, posrednike in oligarhe|
projektna skupina REPO</t>
        </is>
      </c>
      <c r="CO162" s="2" t="inlineStr">
        <is>
          <t>3|
3</t>
        </is>
      </c>
      <c r="CP162" s="2" t="inlineStr">
        <is>
          <t xml:space="preserve">|
</t>
        </is>
      </c>
      <c r="CQ162" t="inlineStr">
        <is>
          <t/>
        </is>
      </c>
      <c r="CR162" s="2" t="inlineStr">
        <is>
          <t>arbetsgruppen för den ryska eliten, proxyaktörer och oligarker</t>
        </is>
      </c>
      <c r="CS162" s="2" t="inlineStr">
        <is>
          <t>3</t>
        </is>
      </c>
      <c r="CT162" s="2" t="inlineStr">
        <is>
          <t/>
        </is>
      </c>
      <c r="CU162" t="inlineStr">
        <is>
          <t/>
        </is>
      </c>
    </row>
    <row r="163">
      <c r="A163" s="1" t="str">
        <f>HYPERLINK("https://iate.europa.eu/entry/result/919049/all", "919049")</f>
        <v>919049</v>
      </c>
      <c r="B163" t="inlineStr">
        <is>
          <t>FINANCE;LAW</t>
        </is>
      </c>
      <c r="C163" t="inlineStr">
        <is>
          <t>FINANCE;LAW|criminal law|criminal law</t>
        </is>
      </c>
      <c r="D163" s="2" t="inlineStr">
        <is>
          <t>обезпечаване</t>
        </is>
      </c>
      <c r="E163" s="2" t="inlineStr">
        <is>
          <t>3</t>
        </is>
      </c>
      <c r="F163" s="2" t="inlineStr">
        <is>
          <t/>
        </is>
      </c>
      <c r="G163" t="inlineStr">
        <is>
          <t>временна забрана за прехвърляне, унищожаване, преобразуване, разпореждане или преместване на имущество, или временно поемане на попечителство или контрол над имущество</t>
        </is>
      </c>
      <c r="H163" s="2" t="inlineStr">
        <is>
          <t>zajištění majetku|
zmrazení majetku|
zajištění|
zmrazení</t>
        </is>
      </c>
      <c r="I163" s="2" t="inlineStr">
        <is>
          <t>3|
3|
3|
3</t>
        </is>
      </c>
      <c r="J163" s="2" t="inlineStr">
        <is>
          <t xml:space="preserve">|
|
|
</t>
        </is>
      </c>
      <c r="K163" t="inlineStr">
        <is>
          <t>dočasný zákaz převodu,
zničení či přeměny majetku, nakládání s ním či jeho přemístění nebo jeho
dočasné převzetí do úschovy či převzetí kontroly nad ním</t>
        </is>
      </c>
      <c r="L163" s="2" t="inlineStr">
        <is>
          <t>indefrysning af aktiver|
indefrysning af formuegoder</t>
        </is>
      </c>
      <c r="M163" s="2" t="inlineStr">
        <is>
          <t>4|
4</t>
        </is>
      </c>
      <c r="N163" s="2" t="inlineStr">
        <is>
          <t xml:space="preserve">|
</t>
        </is>
      </c>
      <c r="O163" t="inlineStr">
        <is>
          <t>Midlertidigt forbud mod overførsel, brug af eller rådighed over formuegoder, f.eks. som et foreløbigt retsmiddel i forb. med sikring af bevismateriale og bekæmpelse af ulovlig narkotikahandel eller som led i restriktive foranstaltninger over for tredjelande.</t>
        </is>
      </c>
      <c r="P163" s="2" t="inlineStr">
        <is>
          <t>Einfrieren von Vermögensgegenständen|
Einfrieren von Vermögenswerten</t>
        </is>
      </c>
      <c r="Q163" s="2" t="inlineStr">
        <is>
          <t>3|
3</t>
        </is>
      </c>
      <c r="R163" s="2" t="inlineStr">
        <is>
          <t xml:space="preserve">|
</t>
        </is>
      </c>
      <c r="S163" t="inlineStr">
        <is>
          <t>das vorübergehende Verbot der Übertragung, Umwandlung oder Bewegung von Vermögensgegenständen oder der Verfügung darüber oder die vorübergehende Verwahrung oder Kontrolle von Vermögensgegenständen aufgrund einer von einem Gericht oder einer anderen zuständigen Behörde getroffenen Entscheidung</t>
        </is>
      </c>
      <c r="T163" s="2" t="inlineStr">
        <is>
          <t>δέσμευση περιουσιακών στοιχείων|
πάγωμα περιουσιακών στοιχείων|
δέσμευση προϊόντων εγκλήματος</t>
        </is>
      </c>
      <c r="U163" s="2" t="inlineStr">
        <is>
          <t>3|
3|
3</t>
        </is>
      </c>
      <c r="V163" s="2" t="inlineStr">
        <is>
          <t xml:space="preserve">|
|
</t>
        </is>
      </c>
      <c r="W163" t="inlineStr">
        <is>
          <t/>
        </is>
      </c>
      <c r="X163" s="2" t="inlineStr">
        <is>
          <t>freeze of assets|
freeze of assets|
freezing of assets|
freezing|
assets freeze|
asset freezing|
asset freeze</t>
        </is>
      </c>
      <c r="Y163" s="2" t="inlineStr">
        <is>
          <t>1|
1|
3|
3|
1|
1|
2</t>
        </is>
      </c>
      <c r="Z163" s="2" t="inlineStr">
        <is>
          <t xml:space="preserve">|
|
|
|
|
|
</t>
        </is>
      </c>
      <c r="AA163" t="inlineStr">
        <is>
          <t>temporarily prohibiting the transfer, conversion, disposition or movement of property or temporarily assuming custody or control of property on the basis of an order issued by a court or other competent authority</t>
        </is>
      </c>
      <c r="AB163" s="2" t="inlineStr">
        <is>
          <t>embargo preventivo de bienes|
inmovilización de bienes</t>
        </is>
      </c>
      <c r="AC163" s="2" t="inlineStr">
        <is>
          <t>4|
4</t>
        </is>
      </c>
      <c r="AD163" s="2" t="inlineStr">
        <is>
          <t xml:space="preserve">|
</t>
        </is>
      </c>
      <c r="AE163" t="inlineStr">
        <is>
          <t>1) Por «embargo preventivo de bienes», se entiende cualquier medida adoptada por una autoridad judicial de un Estado miembro con el fin de impedir la destrucción, la transformación, el desplazamiento, etc. de un bien.&lt;br&gt;2) Por "inmovilización de activos" se entiende el hecho de impedir cualquier movimiento, transferencia, alteración, utilización, transacción de capitales o acceso a éstos que dé lugar a un cambio del volumen, importe, localización, propiedad, posesión, naturaleza o destino de esos capitales, o cualquier otro cambio que pudiera permitir la utilización de dichos capitales, incluida la gestión de cartera de valores.&lt;br&gt;Por "inmovilización de recursos económicos" se entiende toda actuación con la que se pretenda impedir su uso para obtener capitales, bienes o servicios de cualquier manera, incluida, aunque no con carácter exclusivo, su venta, alquiler o la constitución de hipoteca.</t>
        </is>
      </c>
      <c r="AF163" s="2" t="inlineStr">
        <is>
          <t>vara arestimine|
vara külmutamine|
vara arestimine ilma valduse ülevõtmiseta</t>
        </is>
      </c>
      <c r="AG163" s="2" t="inlineStr">
        <is>
          <t>3|
3|
2</t>
        </is>
      </c>
      <c r="AH163" s="2" t="inlineStr">
        <is>
          <t xml:space="preserve">|
|
</t>
        </is>
      </c>
      <c r="AI163" t="inlineStr">
        <is>
          <t/>
        </is>
      </c>
      <c r="AJ163" s="2" t="inlineStr">
        <is>
          <t>omaisuuden jäädyttäminen|
varojen jäädyttäminen</t>
        </is>
      </c>
      <c r="AK163" s="2" t="inlineStr">
        <is>
          <t>3|
3</t>
        </is>
      </c>
      <c r="AL163" s="2" t="inlineStr">
        <is>
          <t xml:space="preserve">|
</t>
        </is>
      </c>
      <c r="AM163" t="inlineStr">
        <is>
          <t/>
        </is>
      </c>
      <c r="AN163" s="2" t="inlineStr">
        <is>
          <t>gel des actifs|
gel des avoirs</t>
        </is>
      </c>
      <c r="AO163" s="2" t="inlineStr">
        <is>
          <t>3|
3</t>
        </is>
      </c>
      <c r="AP163" s="2" t="inlineStr">
        <is>
          <t xml:space="preserve">|
</t>
        </is>
      </c>
      <c r="AQ163" t="inlineStr">
        <is>
          <t>action consistant à bloquer les fonds et autres avoirs financiers ou ressources économiques de certaines personnes ou entités et à veiller à ce qu'ils ne soient pas mis à leur disposition</t>
        </is>
      </c>
      <c r="AR163" s="2" t="inlineStr">
        <is>
          <t>reo sócmhainní</t>
        </is>
      </c>
      <c r="AS163" s="2" t="inlineStr">
        <is>
          <t>3</t>
        </is>
      </c>
      <c r="AT163" s="2" t="inlineStr">
        <is>
          <t/>
        </is>
      </c>
      <c r="AU163" t="inlineStr">
        <is>
          <t/>
        </is>
      </c>
      <c r="AV163" s="2" t="inlineStr">
        <is>
          <t>zamrzavanje imovine</t>
        </is>
      </c>
      <c r="AW163" s="2" t="inlineStr">
        <is>
          <t>3</t>
        </is>
      </c>
      <c r="AX163" s="2" t="inlineStr">
        <is>
          <t/>
        </is>
      </c>
      <c r="AY163" t="inlineStr">
        <is>
          <t/>
        </is>
      </c>
      <c r="AZ163" s="2" t="inlineStr">
        <is>
          <t>befagyasztás|
vagyoni eszközök befagyasztása</t>
        </is>
      </c>
      <c r="BA163" s="2" t="inlineStr">
        <is>
          <t>4|
4</t>
        </is>
      </c>
      <c r="BB163" s="2" t="inlineStr">
        <is>
          <t xml:space="preserve">|
</t>
        </is>
      </c>
      <c r="BC163" t="inlineStr">
        <is>
          <t>&lt;div&gt;vagyontárgyak átruházásának, átváltásának, kezelésének vagy mozgásának ideiglenes megtiltása, illetve a vagyontárgyak feletti felügyelet vagy ellenőrzés ideiglenes átvétele egy bíróság vagy más illetékes hatóság által hozott végzés alapján&lt;/div&gt;</t>
        </is>
      </c>
      <c r="BD163" s="2" t="inlineStr">
        <is>
          <t>congelamento dei beni|
blocco dei beni</t>
        </is>
      </c>
      <c r="BE163" s="2" t="inlineStr">
        <is>
          <t>3|
3</t>
        </is>
      </c>
      <c r="BF163" s="2" t="inlineStr">
        <is>
          <t xml:space="preserve">|
</t>
        </is>
      </c>
      <c r="BG163" t="inlineStr">
        <is>
          <t>Azione consistente nel bloccare i capitali o altre risorse finanziarie o economiche di determinate persone o entità e nel garantire che tali fondi non siano messi a loro disposizione.</t>
        </is>
      </c>
      <c r="BH163" s="2" t="inlineStr">
        <is>
          <t>turto įšaldymas|
įšaldymas</t>
        </is>
      </c>
      <c r="BI163" s="2" t="inlineStr">
        <is>
          <t>3|
3</t>
        </is>
      </c>
      <c r="BJ163" s="2" t="inlineStr">
        <is>
          <t xml:space="preserve">|
</t>
        </is>
      </c>
      <c r="BK163" t="inlineStr">
        <is>
          <t>laikinas draudimas perleisti, sunaikinti, išvežti, transformuoti turtą arba juo disponuoti arba laikinas turto saugojimas ar jo kontrolė</t>
        </is>
      </c>
      <c r="BL163" s="2" t="inlineStr">
        <is>
          <t>aktīvu iesaldēšana</t>
        </is>
      </c>
      <c r="BM163" s="2" t="inlineStr">
        <is>
          <t>3</t>
        </is>
      </c>
      <c r="BN163" s="2" t="inlineStr">
        <is>
          <t/>
        </is>
      </c>
      <c r="BO163" t="inlineStr">
        <is>
          <t>sankcija, tostarp ierobežojošs pasākums [ &lt;a href="/entry/result/809601/all" id="ENTRY_TO_ENTRY_CONVERTER" target="_blank"&gt;IATE:809601&lt;/a&gt; ], ar ko kompetentā iestāde uz laiku personai aizliedz jelkādas darbības ar tās īpašumiem un līdzekļiem</t>
        </is>
      </c>
      <c r="BP163" s="2" t="inlineStr">
        <is>
          <t>ffriżar|
iffriżar tal-assi</t>
        </is>
      </c>
      <c r="BQ163" s="2" t="inlineStr">
        <is>
          <t>3|
3</t>
        </is>
      </c>
      <c r="BR163" s="2" t="inlineStr">
        <is>
          <t xml:space="preserve">|
</t>
        </is>
      </c>
      <c r="BS163" t="inlineStr">
        <is>
          <t>azzjoni li tikkonsisti fl-imblukkar tal-fondi u beni finanzjarji jew riżorsi ekonomiċi oħrajn ta' ċerti persuni jew entitajiet u fl-iżgurar li dawn ma jsirux disponibbli għalihom</t>
        </is>
      </c>
      <c r="BT163" s="2" t="inlineStr">
        <is>
          <t>bevriezing van vermogensbestanddelen|
bevriezen van activa</t>
        </is>
      </c>
      <c r="BU163" s="2" t="inlineStr">
        <is>
          <t>3|
3</t>
        </is>
      </c>
      <c r="BV163" s="2" t="inlineStr">
        <is>
          <t xml:space="preserve">|
</t>
        </is>
      </c>
      <c r="BW163" t="inlineStr">
        <is>
          <t/>
        </is>
      </c>
      <c r="BX163" s="2" t="inlineStr">
        <is>
          <t>zamrożenie aktywów|
zabezpieczenie mienia</t>
        </is>
      </c>
      <c r="BY163" s="2" t="inlineStr">
        <is>
          <t>3|
3</t>
        </is>
      </c>
      <c r="BZ163" s="2" t="inlineStr">
        <is>
          <t xml:space="preserve">|
</t>
        </is>
      </c>
      <c r="CA163" t="inlineStr">
        <is>
          <t>środek prawny uniemożliwiający stronie, do której się odnosi, zbywanie majątku (ruchomego lub nieruchomego) lub kwot pieniędzy</t>
        </is>
      </c>
      <c r="CB163" s="2" t="inlineStr">
        <is>
          <t>congelamento de bens</t>
        </is>
      </c>
      <c r="CC163" s="2" t="inlineStr">
        <is>
          <t>3</t>
        </is>
      </c>
      <c r="CD163" s="2" t="inlineStr">
        <is>
          <t/>
        </is>
      </c>
      <c r="CE163" t="inlineStr">
        <is>
          <t>Medida preventiva prevista no ordenamento jurídico de vários países e em diversos instrumentos internacionais e que visa bloquear bens pertencentes a determinadas pessoas para evitar que o seu titular disponha livremente dos mesmos.</t>
        </is>
      </c>
      <c r="CF163" s="2" t="inlineStr">
        <is>
          <t>indisponibilizare|
înghețare</t>
        </is>
      </c>
      <c r="CG163" s="2" t="inlineStr">
        <is>
          <t>3|
3</t>
        </is>
      </c>
      <c r="CH163" s="2" t="inlineStr">
        <is>
          <t xml:space="preserve">|
</t>
        </is>
      </c>
      <c r="CI163" t="inlineStr">
        <is>
          <t>interzicerea temporară a transferului, distrugerii, transformării, înstrăinării, deplasării bunurilor sau asumarea temporară a custodiei sau controlului asupra bunurilor</t>
        </is>
      </c>
      <c r="CJ163" s="2" t="inlineStr">
        <is>
          <t>zmrazenie aktív</t>
        </is>
      </c>
      <c r="CK163" s="2" t="inlineStr">
        <is>
          <t>4</t>
        </is>
      </c>
      <c r="CL163" s="2" t="inlineStr">
        <is>
          <t/>
        </is>
      </c>
      <c r="CM163" t="inlineStr">
        <is>
          <t>znemožnenie nakladať s aktívami</t>
        </is>
      </c>
      <c r="CN163" s="2" t="inlineStr">
        <is>
          <t>zamrznitev sredstev|
blokiranje sredstev</t>
        </is>
      </c>
      <c r="CO163" s="2" t="inlineStr">
        <is>
          <t>4|
2</t>
        </is>
      </c>
      <c r="CP163" s="2" t="inlineStr">
        <is>
          <t xml:space="preserve">|
</t>
        </is>
      </c>
      <c r="CQ163" t="inlineStr">
        <is>
          <t>preprečitev vsakršnega pretoka, prenosa, spremembe, uporabe sredstev ter dostopa do njih ali kakršnega koli ravnanja s sredstvi, ki bi imelo za posledico spremembe v njihovi količini, znesku, lokaciji, lastništvu, posedovanju, vrsti, namembnosti ali druge spremembe, ki bi omogočile uporabo sredstev, vključno z upravljanjem portfeljev.</t>
        </is>
      </c>
      <c r="CR163" s="2" t="inlineStr">
        <is>
          <t>frysning av tillgångar</t>
        </is>
      </c>
      <c r="CS163" s="2" t="inlineStr">
        <is>
          <t>3</t>
        </is>
      </c>
      <c r="CT163" s="2" t="inlineStr">
        <is>
          <t/>
        </is>
      </c>
      <c r="CU163" t="inlineStr">
        <is>
          <t/>
        </is>
      </c>
    </row>
    <row r="164">
      <c r="A164" s="1" t="str">
        <f>HYPERLINK("https://iate.europa.eu/entry/result/3628351/all", "3628351")</f>
        <v>3628351</v>
      </c>
      <c r="B164" t="inlineStr">
        <is>
          <t>INTERNATIONAL RELATIONS</t>
        </is>
      </c>
      <c r="C164" t="inlineStr">
        <is>
          <t>INTERNATIONAL RELATIONS|international balance|international security;INTERNATIONAL RELATIONS|defence</t>
        </is>
      </c>
      <c r="D164" t="inlineStr">
        <is>
          <t/>
        </is>
      </c>
      <c r="E164" t="inlineStr">
        <is>
          <t/>
        </is>
      </c>
      <c r="F164" t="inlineStr">
        <is>
          <t/>
        </is>
      </c>
      <c r="G164" t="inlineStr">
        <is>
          <t/>
        </is>
      </c>
      <c r="H164" t="inlineStr">
        <is>
          <t/>
        </is>
      </c>
      <c r="I164" t="inlineStr">
        <is>
          <t/>
        </is>
      </c>
      <c r="J164" t="inlineStr">
        <is>
          <t/>
        </is>
      </c>
      <c r="K164" t="inlineStr">
        <is>
          <t/>
        </is>
      </c>
      <c r="L164" t="inlineStr">
        <is>
          <t/>
        </is>
      </c>
      <c r="M164" t="inlineStr">
        <is>
          <t/>
        </is>
      </c>
      <c r="N164" t="inlineStr">
        <is>
          <t/>
        </is>
      </c>
      <c r="O164" t="inlineStr">
        <is>
          <t/>
        </is>
      </c>
      <c r="P164" s="2" t="inlineStr">
        <is>
          <t>operatives Engagement|
Einsatzbeteiligung</t>
        </is>
      </c>
      <c r="Q164" s="2" t="inlineStr">
        <is>
          <t>2|
2</t>
        </is>
      </c>
      <c r="R164" s="2" t="inlineStr">
        <is>
          <t xml:space="preserve">|
</t>
        </is>
      </c>
      <c r="S164" t="inlineStr">
        <is>
          <t/>
        </is>
      </c>
      <c r="T164" t="inlineStr">
        <is>
          <t/>
        </is>
      </c>
      <c r="U164" t="inlineStr">
        <is>
          <t/>
        </is>
      </c>
      <c r="V164" t="inlineStr">
        <is>
          <t/>
        </is>
      </c>
      <c r="W164" t="inlineStr">
        <is>
          <t/>
        </is>
      </c>
      <c r="X164" s="2" t="inlineStr">
        <is>
          <t>operational engagement</t>
        </is>
      </c>
      <c r="Y164" s="2" t="inlineStr">
        <is>
          <t>2</t>
        </is>
      </c>
      <c r="Z164" s="2" t="inlineStr">
        <is>
          <t/>
        </is>
      </c>
      <c r="AA164" t="inlineStr">
        <is>
          <t/>
        </is>
      </c>
      <c r="AB164" t="inlineStr">
        <is>
          <t/>
        </is>
      </c>
      <c r="AC164" t="inlineStr">
        <is>
          <t/>
        </is>
      </c>
      <c r="AD164" t="inlineStr">
        <is>
          <t/>
        </is>
      </c>
      <c r="AE164" t="inlineStr">
        <is>
          <t/>
        </is>
      </c>
      <c r="AF164" t="inlineStr">
        <is>
          <t/>
        </is>
      </c>
      <c r="AG164" t="inlineStr">
        <is>
          <t/>
        </is>
      </c>
      <c r="AH164" t="inlineStr">
        <is>
          <t/>
        </is>
      </c>
      <c r="AI164" t="inlineStr">
        <is>
          <t/>
        </is>
      </c>
      <c r="AJ164" t="inlineStr">
        <is>
          <t/>
        </is>
      </c>
      <c r="AK164" t="inlineStr">
        <is>
          <t/>
        </is>
      </c>
      <c r="AL164" t="inlineStr">
        <is>
          <t/>
        </is>
      </c>
      <c r="AM164" t="inlineStr">
        <is>
          <t/>
        </is>
      </c>
      <c r="AN164" s="2" t="inlineStr">
        <is>
          <t>engagement opérationnel</t>
        </is>
      </c>
      <c r="AO164" s="2" t="inlineStr">
        <is>
          <t>2</t>
        </is>
      </c>
      <c r="AP164" s="2" t="inlineStr">
        <is>
          <t/>
        </is>
      </c>
      <c r="AQ164" t="inlineStr">
        <is>
          <t/>
        </is>
      </c>
      <c r="AR164" t="inlineStr">
        <is>
          <t/>
        </is>
      </c>
      <c r="AS164" t="inlineStr">
        <is>
          <t/>
        </is>
      </c>
      <c r="AT164" t="inlineStr">
        <is>
          <t/>
        </is>
      </c>
      <c r="AU164" t="inlineStr">
        <is>
          <t/>
        </is>
      </c>
      <c r="AV164" t="inlineStr">
        <is>
          <t/>
        </is>
      </c>
      <c r="AW164" t="inlineStr">
        <is>
          <t/>
        </is>
      </c>
      <c r="AX164" t="inlineStr">
        <is>
          <t/>
        </is>
      </c>
      <c r="AY164" t="inlineStr">
        <is>
          <t/>
        </is>
      </c>
      <c r="AZ164" t="inlineStr">
        <is>
          <t/>
        </is>
      </c>
      <c r="BA164" t="inlineStr">
        <is>
          <t/>
        </is>
      </c>
      <c r="BB164" t="inlineStr">
        <is>
          <t/>
        </is>
      </c>
      <c r="BC164" t="inlineStr">
        <is>
          <t/>
        </is>
      </c>
      <c r="BD164" t="inlineStr">
        <is>
          <t/>
        </is>
      </c>
      <c r="BE164" t="inlineStr">
        <is>
          <t/>
        </is>
      </c>
      <c r="BF164" t="inlineStr">
        <is>
          <t/>
        </is>
      </c>
      <c r="BG164" t="inlineStr">
        <is>
          <t/>
        </is>
      </c>
      <c r="BH164" t="inlineStr">
        <is>
          <t/>
        </is>
      </c>
      <c r="BI164" t="inlineStr">
        <is>
          <t/>
        </is>
      </c>
      <c r="BJ164" t="inlineStr">
        <is>
          <t/>
        </is>
      </c>
      <c r="BK164" t="inlineStr">
        <is>
          <t/>
        </is>
      </c>
      <c r="BL164" t="inlineStr">
        <is>
          <t/>
        </is>
      </c>
      <c r="BM164" t="inlineStr">
        <is>
          <t/>
        </is>
      </c>
      <c r="BN164" t="inlineStr">
        <is>
          <t/>
        </is>
      </c>
      <c r="BO164" t="inlineStr">
        <is>
          <t/>
        </is>
      </c>
      <c r="BP164" t="inlineStr">
        <is>
          <t/>
        </is>
      </c>
      <c r="BQ164" t="inlineStr">
        <is>
          <t/>
        </is>
      </c>
      <c r="BR164" t="inlineStr">
        <is>
          <t/>
        </is>
      </c>
      <c r="BS164" t="inlineStr">
        <is>
          <t/>
        </is>
      </c>
      <c r="BT164" t="inlineStr">
        <is>
          <t/>
        </is>
      </c>
      <c r="BU164" t="inlineStr">
        <is>
          <t/>
        </is>
      </c>
      <c r="BV164" t="inlineStr">
        <is>
          <t/>
        </is>
      </c>
      <c r="BW164" t="inlineStr">
        <is>
          <t/>
        </is>
      </c>
      <c r="BX164" t="inlineStr">
        <is>
          <t/>
        </is>
      </c>
      <c r="BY164" t="inlineStr">
        <is>
          <t/>
        </is>
      </c>
      <c r="BZ164" t="inlineStr">
        <is>
          <t/>
        </is>
      </c>
      <c r="CA164" t="inlineStr">
        <is>
          <t/>
        </is>
      </c>
      <c r="CB164" t="inlineStr">
        <is>
          <t/>
        </is>
      </c>
      <c r="CC164" t="inlineStr">
        <is>
          <t/>
        </is>
      </c>
      <c r="CD164" t="inlineStr">
        <is>
          <t/>
        </is>
      </c>
      <c r="CE164" t="inlineStr">
        <is>
          <t/>
        </is>
      </c>
      <c r="CF164" t="inlineStr">
        <is>
          <t/>
        </is>
      </c>
      <c r="CG164" t="inlineStr">
        <is>
          <t/>
        </is>
      </c>
      <c r="CH164" t="inlineStr">
        <is>
          <t/>
        </is>
      </c>
      <c r="CI164" t="inlineStr">
        <is>
          <t/>
        </is>
      </c>
      <c r="CJ164" t="inlineStr">
        <is>
          <t/>
        </is>
      </c>
      <c r="CK164" t="inlineStr">
        <is>
          <t/>
        </is>
      </c>
      <c r="CL164" t="inlineStr">
        <is>
          <t/>
        </is>
      </c>
      <c r="CM164" t="inlineStr">
        <is>
          <t/>
        </is>
      </c>
      <c r="CN164" t="inlineStr">
        <is>
          <t/>
        </is>
      </c>
      <c r="CO164" t="inlineStr">
        <is>
          <t/>
        </is>
      </c>
      <c r="CP164" t="inlineStr">
        <is>
          <t/>
        </is>
      </c>
      <c r="CQ164" t="inlineStr">
        <is>
          <t/>
        </is>
      </c>
      <c r="CR164" t="inlineStr">
        <is>
          <t/>
        </is>
      </c>
      <c r="CS164" t="inlineStr">
        <is>
          <t/>
        </is>
      </c>
      <c r="CT164" t="inlineStr">
        <is>
          <t/>
        </is>
      </c>
      <c r="CU164" t="inlineStr">
        <is>
          <t/>
        </is>
      </c>
    </row>
    <row r="165">
      <c r="A165" s="1" t="str">
        <f>HYPERLINK("https://iate.europa.eu/entry/result/3628350/all", "3628350")</f>
        <v>3628350</v>
      </c>
      <c r="B165" t="inlineStr">
        <is>
          <t>INTERNATIONAL RELATIONS</t>
        </is>
      </c>
      <c r="C165" t="inlineStr">
        <is>
          <t>INTERNATIONAL RELATIONS|defence|armed forces</t>
        </is>
      </c>
      <c r="D165" t="inlineStr">
        <is>
          <t/>
        </is>
      </c>
      <c r="E165" t="inlineStr">
        <is>
          <t/>
        </is>
      </c>
      <c r="F165" t="inlineStr">
        <is>
          <t/>
        </is>
      </c>
      <c r="G165" t="inlineStr">
        <is>
          <t/>
        </is>
      </c>
      <c r="H165" t="inlineStr">
        <is>
          <t/>
        </is>
      </c>
      <c r="I165" t="inlineStr">
        <is>
          <t/>
        </is>
      </c>
      <c r="J165" t="inlineStr">
        <is>
          <t/>
        </is>
      </c>
      <c r="K165" t="inlineStr">
        <is>
          <t/>
        </is>
      </c>
      <c r="L165" t="inlineStr">
        <is>
          <t/>
        </is>
      </c>
      <c r="M165" t="inlineStr">
        <is>
          <t/>
        </is>
      </c>
      <c r="N165" t="inlineStr">
        <is>
          <t/>
        </is>
      </c>
      <c r="O165" t="inlineStr">
        <is>
          <t/>
        </is>
      </c>
      <c r="P165" s="2" t="inlineStr">
        <is>
          <t>Heer</t>
        </is>
      </c>
      <c r="Q165" s="2" t="inlineStr">
        <is>
          <t>2</t>
        </is>
      </c>
      <c r="R165" s="2" t="inlineStr">
        <is>
          <t/>
        </is>
      </c>
      <c r="S165" t="inlineStr">
        <is>
          <t>&lt;b&gt;Heer&lt;/b&gt;, Luftwaffe und Marine sind die drei Teilstreitkräfte der Bundeswehr. Ursprünglich kämpfte jede von ihnen nur in „ihrer“ Dimension: &lt;b&gt;das Heer am Boden&lt;/b&gt;, die Luftwaffe in der Luft und die Marine zur See.</t>
        </is>
      </c>
      <c r="T165" t="inlineStr">
        <is>
          <t/>
        </is>
      </c>
      <c r="U165" t="inlineStr">
        <is>
          <t/>
        </is>
      </c>
      <c r="V165" t="inlineStr">
        <is>
          <t/>
        </is>
      </c>
      <c r="W165" t="inlineStr">
        <is>
          <t/>
        </is>
      </c>
      <c r="X165" s="2" t="inlineStr">
        <is>
          <t>army</t>
        </is>
      </c>
      <c r="Y165" s="2" t="inlineStr">
        <is>
          <t>2</t>
        </is>
      </c>
      <c r="Z165" s="2" t="inlineStr">
        <is>
          <t/>
        </is>
      </c>
      <c r="AA165" t="inlineStr">
        <is>
          <t>The largest and oldest service in the U.S. military, the Army provides the ground forces that protect the United States.</t>
        </is>
      </c>
      <c r="AB165" t="inlineStr">
        <is>
          <t/>
        </is>
      </c>
      <c r="AC165" t="inlineStr">
        <is>
          <t/>
        </is>
      </c>
      <c r="AD165" t="inlineStr">
        <is>
          <t/>
        </is>
      </c>
      <c r="AE165" t="inlineStr">
        <is>
          <t/>
        </is>
      </c>
      <c r="AF165" t="inlineStr">
        <is>
          <t/>
        </is>
      </c>
      <c r="AG165" t="inlineStr">
        <is>
          <t/>
        </is>
      </c>
      <c r="AH165" t="inlineStr">
        <is>
          <t/>
        </is>
      </c>
      <c r="AI165" t="inlineStr">
        <is>
          <t/>
        </is>
      </c>
      <c r="AJ165" t="inlineStr">
        <is>
          <t/>
        </is>
      </c>
      <c r="AK165" t="inlineStr">
        <is>
          <t/>
        </is>
      </c>
      <c r="AL165" t="inlineStr">
        <is>
          <t/>
        </is>
      </c>
      <c r="AM165" t="inlineStr">
        <is>
          <t/>
        </is>
      </c>
      <c r="AN165" s="2" t="inlineStr">
        <is>
          <t>forces terrestres</t>
        </is>
      </c>
      <c r="AO165" s="2" t="inlineStr">
        <is>
          <t>3</t>
        </is>
      </c>
      <c r="AP165" s="2" t="inlineStr">
        <is>
          <t/>
        </is>
      </c>
      <c r="AQ165" t="inlineStr">
        <is>
          <t/>
        </is>
      </c>
      <c r="AR165" t="inlineStr">
        <is>
          <t/>
        </is>
      </c>
      <c r="AS165" t="inlineStr">
        <is>
          <t/>
        </is>
      </c>
      <c r="AT165" t="inlineStr">
        <is>
          <t/>
        </is>
      </c>
      <c r="AU165" t="inlineStr">
        <is>
          <t/>
        </is>
      </c>
      <c r="AV165" t="inlineStr">
        <is>
          <t/>
        </is>
      </c>
      <c r="AW165" t="inlineStr">
        <is>
          <t/>
        </is>
      </c>
      <c r="AX165" t="inlineStr">
        <is>
          <t/>
        </is>
      </c>
      <c r="AY165" t="inlineStr">
        <is>
          <t/>
        </is>
      </c>
      <c r="AZ165" t="inlineStr">
        <is>
          <t/>
        </is>
      </c>
      <c r="BA165" t="inlineStr">
        <is>
          <t/>
        </is>
      </c>
      <c r="BB165" t="inlineStr">
        <is>
          <t/>
        </is>
      </c>
      <c r="BC165" t="inlineStr">
        <is>
          <t/>
        </is>
      </c>
      <c r="BD165" t="inlineStr">
        <is>
          <t/>
        </is>
      </c>
      <c r="BE165" t="inlineStr">
        <is>
          <t/>
        </is>
      </c>
      <c r="BF165" t="inlineStr">
        <is>
          <t/>
        </is>
      </c>
      <c r="BG165" t="inlineStr">
        <is>
          <t/>
        </is>
      </c>
      <c r="BH165" t="inlineStr">
        <is>
          <t/>
        </is>
      </c>
      <c r="BI165" t="inlineStr">
        <is>
          <t/>
        </is>
      </c>
      <c r="BJ165" t="inlineStr">
        <is>
          <t/>
        </is>
      </c>
      <c r="BK165" t="inlineStr">
        <is>
          <t/>
        </is>
      </c>
      <c r="BL165" t="inlineStr">
        <is>
          <t/>
        </is>
      </c>
      <c r="BM165" t="inlineStr">
        <is>
          <t/>
        </is>
      </c>
      <c r="BN165" t="inlineStr">
        <is>
          <t/>
        </is>
      </c>
      <c r="BO165" t="inlineStr">
        <is>
          <t/>
        </is>
      </c>
      <c r="BP165" t="inlineStr">
        <is>
          <t/>
        </is>
      </c>
      <c r="BQ165" t="inlineStr">
        <is>
          <t/>
        </is>
      </c>
      <c r="BR165" t="inlineStr">
        <is>
          <t/>
        </is>
      </c>
      <c r="BS165" t="inlineStr">
        <is>
          <t/>
        </is>
      </c>
      <c r="BT165" t="inlineStr">
        <is>
          <t/>
        </is>
      </c>
      <c r="BU165" t="inlineStr">
        <is>
          <t/>
        </is>
      </c>
      <c r="BV165" t="inlineStr">
        <is>
          <t/>
        </is>
      </c>
      <c r="BW165" t="inlineStr">
        <is>
          <t/>
        </is>
      </c>
      <c r="BX165" s="2" t="inlineStr">
        <is>
          <t>wojska lądowe</t>
        </is>
      </c>
      <c r="BY165" s="2" t="inlineStr">
        <is>
          <t>2</t>
        </is>
      </c>
      <c r="BZ165" s="2" t="inlineStr">
        <is>
          <t/>
        </is>
      </c>
      <c r="CA165" t="inlineStr">
        <is>
          <t/>
        </is>
      </c>
      <c r="CB165" t="inlineStr">
        <is>
          <t/>
        </is>
      </c>
      <c r="CC165" t="inlineStr">
        <is>
          <t/>
        </is>
      </c>
      <c r="CD165" t="inlineStr">
        <is>
          <t/>
        </is>
      </c>
      <c r="CE165" t="inlineStr">
        <is>
          <t/>
        </is>
      </c>
      <c r="CF165" t="inlineStr">
        <is>
          <t/>
        </is>
      </c>
      <c r="CG165" t="inlineStr">
        <is>
          <t/>
        </is>
      </c>
      <c r="CH165" t="inlineStr">
        <is>
          <t/>
        </is>
      </c>
      <c r="CI165" t="inlineStr">
        <is>
          <t/>
        </is>
      </c>
      <c r="CJ165" t="inlineStr">
        <is>
          <t/>
        </is>
      </c>
      <c r="CK165" t="inlineStr">
        <is>
          <t/>
        </is>
      </c>
      <c r="CL165" t="inlineStr">
        <is>
          <t/>
        </is>
      </c>
      <c r="CM165" t="inlineStr">
        <is>
          <t/>
        </is>
      </c>
      <c r="CN165" t="inlineStr">
        <is>
          <t/>
        </is>
      </c>
      <c r="CO165" t="inlineStr">
        <is>
          <t/>
        </is>
      </c>
      <c r="CP165" t="inlineStr">
        <is>
          <t/>
        </is>
      </c>
      <c r="CQ165" t="inlineStr">
        <is>
          <t/>
        </is>
      </c>
      <c r="CR165" t="inlineStr">
        <is>
          <t/>
        </is>
      </c>
      <c r="CS165" t="inlineStr">
        <is>
          <t/>
        </is>
      </c>
      <c r="CT165" t="inlineStr">
        <is>
          <t/>
        </is>
      </c>
      <c r="CU165" t="inlineStr">
        <is>
          <t/>
        </is>
      </c>
    </row>
    <row r="166">
      <c r="A166" s="1" t="str">
        <f>HYPERLINK("https://iate.europa.eu/entry/result/3628349/all", "3628349")</f>
        <v>3628349</v>
      </c>
      <c r="B166" t="inlineStr">
        <is>
          <t>INTERNATIONAL RELATIONS</t>
        </is>
      </c>
      <c r="C166" t="inlineStr">
        <is>
          <t>INTERNATIONAL RELATIONS|defence|military equipment</t>
        </is>
      </c>
      <c r="D166" t="inlineStr">
        <is>
          <t/>
        </is>
      </c>
      <c r="E166" t="inlineStr">
        <is>
          <t/>
        </is>
      </c>
      <c r="F166" t="inlineStr">
        <is>
          <t/>
        </is>
      </c>
      <c r="G166" t="inlineStr">
        <is>
          <t/>
        </is>
      </c>
      <c r="H166" t="inlineStr">
        <is>
          <t/>
        </is>
      </c>
      <c r="I166" t="inlineStr">
        <is>
          <t/>
        </is>
      </c>
      <c r="J166" t="inlineStr">
        <is>
          <t/>
        </is>
      </c>
      <c r="K166" t="inlineStr">
        <is>
          <t/>
        </is>
      </c>
      <c r="L166" t="inlineStr">
        <is>
          <t/>
        </is>
      </c>
      <c r="M166" t="inlineStr">
        <is>
          <t/>
        </is>
      </c>
      <c r="N166" t="inlineStr">
        <is>
          <t/>
        </is>
      </c>
      <c r="O166" t="inlineStr">
        <is>
          <t/>
        </is>
      </c>
      <c r="P166" s="2" t="inlineStr">
        <is>
          <t>schweres militärisches Gerät</t>
        </is>
      </c>
      <c r="Q166" s="2" t="inlineStr">
        <is>
          <t>2</t>
        </is>
      </c>
      <c r="R166" s="2" t="inlineStr">
        <is>
          <t/>
        </is>
      </c>
      <c r="S166" t="inlineStr">
        <is>
          <t/>
        </is>
      </c>
      <c r="T166" t="inlineStr">
        <is>
          <t/>
        </is>
      </c>
      <c r="U166" t="inlineStr">
        <is>
          <t/>
        </is>
      </c>
      <c r="V166" t="inlineStr">
        <is>
          <t/>
        </is>
      </c>
      <c r="W166" t="inlineStr">
        <is>
          <t/>
        </is>
      </c>
      <c r="X166" s="2" t="inlineStr">
        <is>
          <t>heavy military equipment</t>
        </is>
      </c>
      <c r="Y166" s="2" t="inlineStr">
        <is>
          <t>2</t>
        </is>
      </c>
      <c r="Z166" s="2" t="inlineStr">
        <is>
          <t/>
        </is>
      </c>
      <c r="AA166" t="inlineStr">
        <is>
          <t/>
        </is>
      </c>
      <c r="AB166" t="inlineStr">
        <is>
          <t/>
        </is>
      </c>
      <c r="AC166" t="inlineStr">
        <is>
          <t/>
        </is>
      </c>
      <c r="AD166" t="inlineStr">
        <is>
          <t/>
        </is>
      </c>
      <c r="AE166" t="inlineStr">
        <is>
          <t/>
        </is>
      </c>
      <c r="AF166" t="inlineStr">
        <is>
          <t/>
        </is>
      </c>
      <c r="AG166" t="inlineStr">
        <is>
          <t/>
        </is>
      </c>
      <c r="AH166" t="inlineStr">
        <is>
          <t/>
        </is>
      </c>
      <c r="AI166" t="inlineStr">
        <is>
          <t/>
        </is>
      </c>
      <c r="AJ166" t="inlineStr">
        <is>
          <t/>
        </is>
      </c>
      <c r="AK166" t="inlineStr">
        <is>
          <t/>
        </is>
      </c>
      <c r="AL166" t="inlineStr">
        <is>
          <t/>
        </is>
      </c>
      <c r="AM166" t="inlineStr">
        <is>
          <t/>
        </is>
      </c>
      <c r="AN166" s="2" t="inlineStr">
        <is>
          <t>matériel militaire lourd</t>
        </is>
      </c>
      <c r="AO166" s="2" t="inlineStr">
        <is>
          <t>2</t>
        </is>
      </c>
      <c r="AP166" s="2" t="inlineStr">
        <is>
          <t/>
        </is>
      </c>
      <c r="AQ166" t="inlineStr">
        <is>
          <t/>
        </is>
      </c>
      <c r="AR166" t="inlineStr">
        <is>
          <t/>
        </is>
      </c>
      <c r="AS166" t="inlineStr">
        <is>
          <t/>
        </is>
      </c>
      <c r="AT166" t="inlineStr">
        <is>
          <t/>
        </is>
      </c>
      <c r="AU166" t="inlineStr">
        <is>
          <t/>
        </is>
      </c>
      <c r="AV166" t="inlineStr">
        <is>
          <t/>
        </is>
      </c>
      <c r="AW166" t="inlineStr">
        <is>
          <t/>
        </is>
      </c>
      <c r="AX166" t="inlineStr">
        <is>
          <t/>
        </is>
      </c>
      <c r="AY166" t="inlineStr">
        <is>
          <t/>
        </is>
      </c>
      <c r="AZ166" t="inlineStr">
        <is>
          <t/>
        </is>
      </c>
      <c r="BA166" t="inlineStr">
        <is>
          <t/>
        </is>
      </c>
      <c r="BB166" t="inlineStr">
        <is>
          <t/>
        </is>
      </c>
      <c r="BC166" t="inlineStr">
        <is>
          <t/>
        </is>
      </c>
      <c r="BD166" t="inlineStr">
        <is>
          <t/>
        </is>
      </c>
      <c r="BE166" t="inlineStr">
        <is>
          <t/>
        </is>
      </c>
      <c r="BF166" t="inlineStr">
        <is>
          <t/>
        </is>
      </c>
      <c r="BG166" t="inlineStr">
        <is>
          <t/>
        </is>
      </c>
      <c r="BH166" t="inlineStr">
        <is>
          <t/>
        </is>
      </c>
      <c r="BI166" t="inlineStr">
        <is>
          <t/>
        </is>
      </c>
      <c r="BJ166" t="inlineStr">
        <is>
          <t/>
        </is>
      </c>
      <c r="BK166" t="inlineStr">
        <is>
          <t/>
        </is>
      </c>
      <c r="BL166" t="inlineStr">
        <is>
          <t/>
        </is>
      </c>
      <c r="BM166" t="inlineStr">
        <is>
          <t/>
        </is>
      </c>
      <c r="BN166" t="inlineStr">
        <is>
          <t/>
        </is>
      </c>
      <c r="BO166" t="inlineStr">
        <is>
          <t/>
        </is>
      </c>
      <c r="BP166" t="inlineStr">
        <is>
          <t/>
        </is>
      </c>
      <c r="BQ166" t="inlineStr">
        <is>
          <t/>
        </is>
      </c>
      <c r="BR166" t="inlineStr">
        <is>
          <t/>
        </is>
      </c>
      <c r="BS166" t="inlineStr">
        <is>
          <t/>
        </is>
      </c>
      <c r="BT166" t="inlineStr">
        <is>
          <t/>
        </is>
      </c>
      <c r="BU166" t="inlineStr">
        <is>
          <t/>
        </is>
      </c>
      <c r="BV166" t="inlineStr">
        <is>
          <t/>
        </is>
      </c>
      <c r="BW166" t="inlineStr">
        <is>
          <t/>
        </is>
      </c>
      <c r="BX166" s="2" t="inlineStr">
        <is>
          <t>ciężki sprzęt wojskowy</t>
        </is>
      </c>
      <c r="BY166" s="2" t="inlineStr">
        <is>
          <t>2</t>
        </is>
      </c>
      <c r="BZ166" s="2" t="inlineStr">
        <is>
          <t/>
        </is>
      </c>
      <c r="CA166" t="inlineStr">
        <is>
          <t/>
        </is>
      </c>
      <c r="CB166" t="inlineStr">
        <is>
          <t/>
        </is>
      </c>
      <c r="CC166" t="inlineStr">
        <is>
          <t/>
        </is>
      </c>
      <c r="CD166" t="inlineStr">
        <is>
          <t/>
        </is>
      </c>
      <c r="CE166" t="inlineStr">
        <is>
          <t/>
        </is>
      </c>
      <c r="CF166" t="inlineStr">
        <is>
          <t/>
        </is>
      </c>
      <c r="CG166" t="inlineStr">
        <is>
          <t/>
        </is>
      </c>
      <c r="CH166" t="inlineStr">
        <is>
          <t/>
        </is>
      </c>
      <c r="CI166" t="inlineStr">
        <is>
          <t/>
        </is>
      </c>
      <c r="CJ166" t="inlineStr">
        <is>
          <t/>
        </is>
      </c>
      <c r="CK166" t="inlineStr">
        <is>
          <t/>
        </is>
      </c>
      <c r="CL166" t="inlineStr">
        <is>
          <t/>
        </is>
      </c>
      <c r="CM166" t="inlineStr">
        <is>
          <t/>
        </is>
      </c>
      <c r="CN166" t="inlineStr">
        <is>
          <t/>
        </is>
      </c>
      <c r="CO166" t="inlineStr">
        <is>
          <t/>
        </is>
      </c>
      <c r="CP166" t="inlineStr">
        <is>
          <t/>
        </is>
      </c>
      <c r="CQ166" t="inlineStr">
        <is>
          <t/>
        </is>
      </c>
      <c r="CR166" t="inlineStr">
        <is>
          <t/>
        </is>
      </c>
      <c r="CS166" t="inlineStr">
        <is>
          <t/>
        </is>
      </c>
      <c r="CT166" t="inlineStr">
        <is>
          <t/>
        </is>
      </c>
      <c r="CU166" t="inlineStr">
        <is>
          <t/>
        </is>
      </c>
    </row>
    <row r="167">
      <c r="A167" s="1" t="str">
        <f>HYPERLINK("https://iate.europa.eu/entry/result/1703725/all", "1703725")</f>
        <v>1703725</v>
      </c>
      <c r="B167" t="inlineStr">
        <is>
          <t>TRANSPORT</t>
        </is>
      </c>
      <c r="C167" t="inlineStr">
        <is>
          <t>TRANSPORT;TRANSPORT|land transport|land transport</t>
        </is>
      </c>
      <c r="D167" t="inlineStr">
        <is>
          <t/>
        </is>
      </c>
      <c r="E167" t="inlineStr">
        <is>
          <t/>
        </is>
      </c>
      <c r="F167" t="inlineStr">
        <is>
          <t/>
        </is>
      </c>
      <c r="G167" t="inlineStr">
        <is>
          <t/>
        </is>
      </c>
      <c r="H167" t="inlineStr">
        <is>
          <t/>
        </is>
      </c>
      <c r="I167" t="inlineStr">
        <is>
          <t/>
        </is>
      </c>
      <c r="J167" t="inlineStr">
        <is>
          <t/>
        </is>
      </c>
      <c r="K167" t="inlineStr">
        <is>
          <t/>
        </is>
      </c>
      <c r="L167" s="2" t="inlineStr">
        <is>
          <t>hjulkøretøj</t>
        </is>
      </c>
      <c r="M167" s="2" t="inlineStr">
        <is>
          <t>3</t>
        </is>
      </c>
      <c r="N167" s="2" t="inlineStr">
        <is>
          <t/>
        </is>
      </c>
      <c r="O167" t="inlineStr">
        <is>
          <t/>
        </is>
      </c>
      <c r="P167" s="2" t="inlineStr">
        <is>
          <t>Radfahrzeug</t>
        </is>
      </c>
      <c r="Q167" s="2" t="inlineStr">
        <is>
          <t>3</t>
        </is>
      </c>
      <c r="R167" s="2" t="inlineStr">
        <is>
          <t/>
        </is>
      </c>
      <c r="S167" t="inlineStr">
        <is>
          <t/>
        </is>
      </c>
      <c r="T167" s="2" t="inlineStr">
        <is>
          <t>τροχοφόρο όχημα</t>
        </is>
      </c>
      <c r="U167" s="2" t="inlineStr">
        <is>
          <t>3</t>
        </is>
      </c>
      <c r="V167" s="2" t="inlineStr">
        <is>
          <t/>
        </is>
      </c>
      <c r="W167" t="inlineStr">
        <is>
          <t/>
        </is>
      </c>
      <c r="X167" s="2" t="inlineStr">
        <is>
          <t>wheeled vehicle</t>
        </is>
      </c>
      <c r="Y167" s="2" t="inlineStr">
        <is>
          <t>3</t>
        </is>
      </c>
      <c r="Z167" s="2" t="inlineStr">
        <is>
          <t/>
        </is>
      </c>
      <c r="AA167" t="inlineStr">
        <is>
          <t/>
        </is>
      </c>
      <c r="AB167" s="2" t="inlineStr">
        <is>
          <t>vehículo de ruedas</t>
        </is>
      </c>
      <c r="AC167" s="2" t="inlineStr">
        <is>
          <t>3</t>
        </is>
      </c>
      <c r="AD167" s="2" t="inlineStr">
        <is>
          <t/>
        </is>
      </c>
      <c r="AE167" t="inlineStr">
        <is>
          <t/>
        </is>
      </c>
      <c r="AF167" s="2" t="inlineStr">
        <is>
          <t>ratassõiduk</t>
        </is>
      </c>
      <c r="AG167" s="2" t="inlineStr">
        <is>
          <t>3</t>
        </is>
      </c>
      <c r="AH167" s="2" t="inlineStr">
        <is>
          <t/>
        </is>
      </c>
      <c r="AI167" t="inlineStr">
        <is>
          <t/>
        </is>
      </c>
      <c r="AJ167" t="inlineStr">
        <is>
          <t/>
        </is>
      </c>
      <c r="AK167" t="inlineStr">
        <is>
          <t/>
        </is>
      </c>
      <c r="AL167" t="inlineStr">
        <is>
          <t/>
        </is>
      </c>
      <c r="AM167" t="inlineStr">
        <is>
          <t/>
        </is>
      </c>
      <c r="AN167" s="2" t="inlineStr">
        <is>
          <t>véhicule à roues|
véhicule sur roues</t>
        </is>
      </c>
      <c r="AO167" s="2" t="inlineStr">
        <is>
          <t>3|
3</t>
        </is>
      </c>
      <c r="AP167" s="2" t="inlineStr">
        <is>
          <t xml:space="preserve">|
</t>
        </is>
      </c>
      <c r="AQ167" t="inlineStr">
        <is>
          <t/>
        </is>
      </c>
      <c r="AR167" s="2" t="inlineStr">
        <is>
          <t>feithicil rothach</t>
        </is>
      </c>
      <c r="AS167" s="2" t="inlineStr">
        <is>
          <t>3</t>
        </is>
      </c>
      <c r="AT167" s="2" t="inlineStr">
        <is>
          <t/>
        </is>
      </c>
      <c r="AU167" t="inlineStr">
        <is>
          <t/>
        </is>
      </c>
      <c r="AV167" s="2" t="inlineStr">
        <is>
          <t>vozilo na kotačima</t>
        </is>
      </c>
      <c r="AW167" s="2" t="inlineStr">
        <is>
          <t>4</t>
        </is>
      </c>
      <c r="AX167" s="2" t="inlineStr">
        <is>
          <t/>
        </is>
      </c>
      <c r="AY167" t="inlineStr">
        <is>
          <t/>
        </is>
      </c>
      <c r="AZ167" t="inlineStr">
        <is>
          <t/>
        </is>
      </c>
      <c r="BA167" t="inlineStr">
        <is>
          <t/>
        </is>
      </c>
      <c r="BB167" t="inlineStr">
        <is>
          <t/>
        </is>
      </c>
      <c r="BC167" t="inlineStr">
        <is>
          <t/>
        </is>
      </c>
      <c r="BD167" s="2" t="inlineStr">
        <is>
          <t>veicolo a ruote</t>
        </is>
      </c>
      <c r="BE167" s="2" t="inlineStr">
        <is>
          <t>3</t>
        </is>
      </c>
      <c r="BF167" s="2" t="inlineStr">
        <is>
          <t/>
        </is>
      </c>
      <c r="BG167" t="inlineStr">
        <is>
          <t/>
        </is>
      </c>
      <c r="BH167" t="inlineStr">
        <is>
          <t/>
        </is>
      </c>
      <c r="BI167" t="inlineStr">
        <is>
          <t/>
        </is>
      </c>
      <c r="BJ167" t="inlineStr">
        <is>
          <t/>
        </is>
      </c>
      <c r="BK167" t="inlineStr">
        <is>
          <t/>
        </is>
      </c>
      <c r="BL167" t="inlineStr">
        <is>
          <t/>
        </is>
      </c>
      <c r="BM167" t="inlineStr">
        <is>
          <t/>
        </is>
      </c>
      <c r="BN167" t="inlineStr">
        <is>
          <t/>
        </is>
      </c>
      <c r="BO167" t="inlineStr">
        <is>
          <t/>
        </is>
      </c>
      <c r="BP167" t="inlineStr">
        <is>
          <t/>
        </is>
      </c>
      <c r="BQ167" t="inlineStr">
        <is>
          <t/>
        </is>
      </c>
      <c r="BR167" t="inlineStr">
        <is>
          <t/>
        </is>
      </c>
      <c r="BS167" t="inlineStr">
        <is>
          <t/>
        </is>
      </c>
      <c r="BT167" s="2" t="inlineStr">
        <is>
          <t>voertuig op wielen</t>
        </is>
      </c>
      <c r="BU167" s="2" t="inlineStr">
        <is>
          <t>3</t>
        </is>
      </c>
      <c r="BV167" s="2" t="inlineStr">
        <is>
          <t/>
        </is>
      </c>
      <c r="BW167" t="inlineStr">
        <is>
          <t/>
        </is>
      </c>
      <c r="BX167" s="2" t="inlineStr">
        <is>
          <t>pojazd kołowy</t>
        </is>
      </c>
      <c r="BY167" s="2" t="inlineStr">
        <is>
          <t>2</t>
        </is>
      </c>
      <c r="BZ167" s="2" t="inlineStr">
        <is>
          <t/>
        </is>
      </c>
      <c r="CA167" t="inlineStr">
        <is>
          <t/>
        </is>
      </c>
      <c r="CB167" s="2" t="inlineStr">
        <is>
          <t>veículo sobre rodas</t>
        </is>
      </c>
      <c r="CC167" s="2" t="inlineStr">
        <is>
          <t>3</t>
        </is>
      </c>
      <c r="CD167" s="2" t="inlineStr">
        <is>
          <t/>
        </is>
      </c>
      <c r="CE167" t="inlineStr">
        <is>
          <t/>
        </is>
      </c>
      <c r="CF167" s="2" t="inlineStr">
        <is>
          <t>vehicul cu roți</t>
        </is>
      </c>
      <c r="CG167" s="2" t="inlineStr">
        <is>
          <t>3</t>
        </is>
      </c>
      <c r="CH167" s="2" t="inlineStr">
        <is>
          <t/>
        </is>
      </c>
      <c r="CI167" t="inlineStr">
        <is>
          <t/>
        </is>
      </c>
      <c r="CJ167" t="inlineStr">
        <is>
          <t/>
        </is>
      </c>
      <c r="CK167" t="inlineStr">
        <is>
          <t/>
        </is>
      </c>
      <c r="CL167" t="inlineStr">
        <is>
          <t/>
        </is>
      </c>
      <c r="CM167" t="inlineStr">
        <is>
          <t/>
        </is>
      </c>
      <c r="CN167" t="inlineStr">
        <is>
          <t/>
        </is>
      </c>
      <c r="CO167" t="inlineStr">
        <is>
          <t/>
        </is>
      </c>
      <c r="CP167" t="inlineStr">
        <is>
          <t/>
        </is>
      </c>
      <c r="CQ167" t="inlineStr">
        <is>
          <t/>
        </is>
      </c>
      <c r="CR167" t="inlineStr">
        <is>
          <t/>
        </is>
      </c>
      <c r="CS167" t="inlineStr">
        <is>
          <t/>
        </is>
      </c>
      <c r="CT167" t="inlineStr">
        <is>
          <t/>
        </is>
      </c>
      <c r="CU167" t="inlineStr">
        <is>
          <t/>
        </is>
      </c>
    </row>
    <row r="168">
      <c r="A168" s="1" t="str">
        <f>HYPERLINK("https://iate.europa.eu/entry/result/2112043/all", "2112043")</f>
        <v>2112043</v>
      </c>
      <c r="B168" t="inlineStr">
        <is>
          <t>SCIENCE;INTERNATIONAL RELATIONS</t>
        </is>
      </c>
      <c r="C168" t="inlineStr">
        <is>
          <t>SCIENCE|natural and applied sciences|earth sciences|oceanography;INTERNATIONAL RELATIONS|defence|military equipment</t>
        </is>
      </c>
      <c r="D168" t="inlineStr">
        <is>
          <t/>
        </is>
      </c>
      <c r="E168" t="inlineStr">
        <is>
          <t/>
        </is>
      </c>
      <c r="F168" t="inlineStr">
        <is>
          <t/>
        </is>
      </c>
      <c r="G168" t="inlineStr">
        <is>
          <t/>
        </is>
      </c>
      <c r="H168" s="2" t="inlineStr">
        <is>
          <t>bezosádkový podmořský prostředek</t>
        </is>
      </c>
      <c r="I168" s="2" t="inlineStr">
        <is>
          <t>3</t>
        </is>
      </c>
      <c r="J168" s="2" t="inlineStr">
        <is>
          <t/>
        </is>
      </c>
      <c r="K168" t="inlineStr">
        <is>
          <t/>
        </is>
      </c>
      <c r="L168" t="inlineStr">
        <is>
          <t/>
        </is>
      </c>
      <c r="M168" t="inlineStr">
        <is>
          <t/>
        </is>
      </c>
      <c r="N168" t="inlineStr">
        <is>
          <t/>
        </is>
      </c>
      <c r="O168" t="inlineStr">
        <is>
          <t/>
        </is>
      </c>
      <c r="P168" t="inlineStr">
        <is>
          <t/>
        </is>
      </c>
      <c r="Q168" t="inlineStr">
        <is>
          <t/>
        </is>
      </c>
      <c r="R168" t="inlineStr">
        <is>
          <t/>
        </is>
      </c>
      <c r="S168" t="inlineStr">
        <is>
          <t/>
        </is>
      </c>
      <c r="T168" t="inlineStr">
        <is>
          <t/>
        </is>
      </c>
      <c r="U168" t="inlineStr">
        <is>
          <t/>
        </is>
      </c>
      <c r="V168" t="inlineStr">
        <is>
          <t/>
        </is>
      </c>
      <c r="W168" t="inlineStr">
        <is>
          <t/>
        </is>
      </c>
      <c r="X168" s="2" t="inlineStr">
        <is>
          <t>unmanned underwater vehicle|
unmanned underwater vessel|
UUV|
unmanned undersea vehicle</t>
        </is>
      </c>
      <c r="Y168" s="2" t="inlineStr">
        <is>
          <t>3|
1|
3|
3</t>
        </is>
      </c>
      <c r="Z168" s="2" t="inlineStr">
        <is>
          <t xml:space="preserve">|
|
|
</t>
        </is>
      </c>
      <c r="AA168" t="inlineStr">
        <is>
          <t>vehicle able to operate underwater without a human occupant</t>
        </is>
      </c>
      <c r="AB168" t="inlineStr">
        <is>
          <t/>
        </is>
      </c>
      <c r="AC168" t="inlineStr">
        <is>
          <t/>
        </is>
      </c>
      <c r="AD168" t="inlineStr">
        <is>
          <t/>
        </is>
      </c>
      <c r="AE168" t="inlineStr">
        <is>
          <t/>
        </is>
      </c>
      <c r="AF168" t="inlineStr">
        <is>
          <t/>
        </is>
      </c>
      <c r="AG168" t="inlineStr">
        <is>
          <t/>
        </is>
      </c>
      <c r="AH168" t="inlineStr">
        <is>
          <t/>
        </is>
      </c>
      <c r="AI168" t="inlineStr">
        <is>
          <t/>
        </is>
      </c>
      <c r="AJ168" t="inlineStr">
        <is>
          <t/>
        </is>
      </c>
      <c r="AK168" t="inlineStr">
        <is>
          <t/>
        </is>
      </c>
      <c r="AL168" t="inlineStr">
        <is>
          <t/>
        </is>
      </c>
      <c r="AM168" t="inlineStr">
        <is>
          <t/>
        </is>
      </c>
      <c r="AN168" t="inlineStr">
        <is>
          <t/>
        </is>
      </c>
      <c r="AO168" t="inlineStr">
        <is>
          <t/>
        </is>
      </c>
      <c r="AP168" t="inlineStr">
        <is>
          <t/>
        </is>
      </c>
      <c r="AQ168" t="inlineStr">
        <is>
          <t/>
        </is>
      </c>
      <c r="AR168" t="inlineStr">
        <is>
          <t/>
        </is>
      </c>
      <c r="AS168" t="inlineStr">
        <is>
          <t/>
        </is>
      </c>
      <c r="AT168" t="inlineStr">
        <is>
          <t/>
        </is>
      </c>
      <c r="AU168" t="inlineStr">
        <is>
          <t/>
        </is>
      </c>
      <c r="AV168" t="inlineStr">
        <is>
          <t/>
        </is>
      </c>
      <c r="AW168" t="inlineStr">
        <is>
          <t/>
        </is>
      </c>
      <c r="AX168" t="inlineStr">
        <is>
          <t/>
        </is>
      </c>
      <c r="AY168" t="inlineStr">
        <is>
          <t/>
        </is>
      </c>
      <c r="AZ168" t="inlineStr">
        <is>
          <t/>
        </is>
      </c>
      <c r="BA168" t="inlineStr">
        <is>
          <t/>
        </is>
      </c>
      <c r="BB168" t="inlineStr">
        <is>
          <t/>
        </is>
      </c>
      <c r="BC168" t="inlineStr">
        <is>
          <t/>
        </is>
      </c>
      <c r="BD168" s="2" t="inlineStr">
        <is>
          <t>veicolo subacqueo senza pilota|
UUV</t>
        </is>
      </c>
      <c r="BE168" s="2" t="inlineStr">
        <is>
          <t>3|
3</t>
        </is>
      </c>
      <c r="BF168" s="2" t="inlineStr">
        <is>
          <t xml:space="preserve">|
</t>
        </is>
      </c>
      <c r="BG168" t="inlineStr">
        <is>
          <t>veicolo di varie dimensioni in grado di operare in ambiente sottomarino con un certo grado di autonomia
rispetto al controllo dell'essere umano, oppure operato a distanza</t>
        </is>
      </c>
      <c r="BH168" t="inlineStr">
        <is>
          <t/>
        </is>
      </c>
      <c r="BI168" t="inlineStr">
        <is>
          <t/>
        </is>
      </c>
      <c r="BJ168" t="inlineStr">
        <is>
          <t/>
        </is>
      </c>
      <c r="BK168" t="inlineStr">
        <is>
          <t/>
        </is>
      </c>
      <c r="BL168" t="inlineStr">
        <is>
          <t/>
        </is>
      </c>
      <c r="BM168" t="inlineStr">
        <is>
          <t/>
        </is>
      </c>
      <c r="BN168" t="inlineStr">
        <is>
          <t/>
        </is>
      </c>
      <c r="BO168" t="inlineStr">
        <is>
          <t/>
        </is>
      </c>
      <c r="BP168" t="inlineStr">
        <is>
          <t/>
        </is>
      </c>
      <c r="BQ168" t="inlineStr">
        <is>
          <t/>
        </is>
      </c>
      <c r="BR168" t="inlineStr">
        <is>
          <t/>
        </is>
      </c>
      <c r="BS168" t="inlineStr">
        <is>
          <t/>
        </is>
      </c>
      <c r="BT168" t="inlineStr">
        <is>
          <t/>
        </is>
      </c>
      <c r="BU168" t="inlineStr">
        <is>
          <t/>
        </is>
      </c>
      <c r="BV168" t="inlineStr">
        <is>
          <t/>
        </is>
      </c>
      <c r="BW168" t="inlineStr">
        <is>
          <t/>
        </is>
      </c>
      <c r="BX168" t="inlineStr">
        <is>
          <t/>
        </is>
      </c>
      <c r="BY168" t="inlineStr">
        <is>
          <t/>
        </is>
      </c>
      <c r="BZ168" t="inlineStr">
        <is>
          <t/>
        </is>
      </c>
      <c r="CA168" t="inlineStr">
        <is>
          <t/>
        </is>
      </c>
      <c r="CB168" t="inlineStr">
        <is>
          <t/>
        </is>
      </c>
      <c r="CC168" t="inlineStr">
        <is>
          <t/>
        </is>
      </c>
      <c r="CD168" t="inlineStr">
        <is>
          <t/>
        </is>
      </c>
      <c r="CE168" t="inlineStr">
        <is>
          <t/>
        </is>
      </c>
      <c r="CF168" t="inlineStr">
        <is>
          <t/>
        </is>
      </c>
      <c r="CG168" t="inlineStr">
        <is>
          <t/>
        </is>
      </c>
      <c r="CH168" t="inlineStr">
        <is>
          <t/>
        </is>
      </c>
      <c r="CI168" t="inlineStr">
        <is>
          <t/>
        </is>
      </c>
      <c r="CJ168" t="inlineStr">
        <is>
          <t/>
        </is>
      </c>
      <c r="CK168" t="inlineStr">
        <is>
          <t/>
        </is>
      </c>
      <c r="CL168" t="inlineStr">
        <is>
          <t/>
        </is>
      </c>
      <c r="CM168" t="inlineStr">
        <is>
          <t/>
        </is>
      </c>
      <c r="CN168" t="inlineStr">
        <is>
          <t/>
        </is>
      </c>
      <c r="CO168" t="inlineStr">
        <is>
          <t/>
        </is>
      </c>
      <c r="CP168" t="inlineStr">
        <is>
          <t/>
        </is>
      </c>
      <c r="CQ168" t="inlineStr">
        <is>
          <t/>
        </is>
      </c>
      <c r="CR168" t="inlineStr">
        <is>
          <t/>
        </is>
      </c>
      <c r="CS168" t="inlineStr">
        <is>
          <t/>
        </is>
      </c>
      <c r="CT168" t="inlineStr">
        <is>
          <t/>
        </is>
      </c>
      <c r="CU168" t="inlineStr">
        <is>
          <t/>
        </is>
      </c>
    </row>
    <row r="169">
      <c r="A169" s="1" t="str">
        <f>HYPERLINK("https://iate.europa.eu/entry/result/3576174/all", "3576174")</f>
        <v>3576174</v>
      </c>
      <c r="B169" t="inlineStr">
        <is>
          <t>PRODUCTION, TECHNOLOGY AND RESEARCH;TRANSPORT</t>
        </is>
      </c>
      <c r="C169" t="inlineStr">
        <is>
          <t>PRODUCTION, TECHNOLOGY AND RESEARCH|technology and technical regulations;TRANSPORT|maritime and inland waterway transport</t>
        </is>
      </c>
      <c r="D169" s="2" t="inlineStr">
        <is>
          <t>автономен безекипажен кораб|
морски дрон</t>
        </is>
      </c>
      <c r="E169" s="2" t="inlineStr">
        <is>
          <t>3|
3</t>
        </is>
      </c>
      <c r="F169" s="2" t="inlineStr">
        <is>
          <t xml:space="preserve">|
</t>
        </is>
      </c>
      <c r="G169" t="inlineStr">
        <is>
          <t>плавателен съд без екипаж, който плава на повърхността на моретата или вътрешните водни пътища и се управлява от автоматизирани
бордови системи за вземане на решения, но се контролира от отдалечен оператор в
станция за контрол на брега; служи главно за военни, търговски и научноизследователски цели</t>
        </is>
      </c>
      <c r="H169" s="2" t="inlineStr">
        <is>
          <t>hladinové plavidlo bez posádky</t>
        </is>
      </c>
      <c r="I169" s="2" t="inlineStr">
        <is>
          <t>2</t>
        </is>
      </c>
      <c r="J169" s="2" t="inlineStr">
        <is>
          <t/>
        </is>
      </c>
      <c r="K169" t="inlineStr">
        <is>
          <t>předprogramované
plavidlo určené převážně pro vojenské, obchodní a výzkumné využití, které se
plaví na vodní hladině (na širém moři nebo na vnitrozemských vodních cestách) bez posádky nebo bez lidské obsluhy v
reálném čase</t>
        </is>
      </c>
      <c r="L169" s="2" t="inlineStr">
        <is>
          <t>ubemandet overfladefartøj|
USV|
droneskib</t>
        </is>
      </c>
      <c r="M169" s="2" t="inlineStr">
        <is>
          <t>3|
3|
3</t>
        </is>
      </c>
      <c r="N169" s="2" t="inlineStr">
        <is>
          <t xml:space="preserve">|
|
</t>
        </is>
      </c>
      <c r="O169" t="inlineStr">
        <is>
          <t>ubemandet og forprogrammeret eller fjernstyret fartøj, der opererer på vandoverfladen (hav eller indre vandveje), fortrinsvis til militære, kommercielle eller forskningsmæssige formål</t>
        </is>
      </c>
      <c r="P169" s="2" t="inlineStr">
        <is>
          <t>unbemanntes Überwasserfahrzeug</t>
        </is>
      </c>
      <c r="Q169" s="2" t="inlineStr">
        <is>
          <t>3</t>
        </is>
      </c>
      <c r="R169" s="2" t="inlineStr">
        <is>
          <t/>
        </is>
      </c>
      <c r="S169" t="inlineStr">
        <is>
          <t>vorprogrammiertes (d.h. &lt;a href="https://iate.europa.eu/entry/result/3576170/de" target="_blank"&gt;autonomes&lt;/a&gt;) oder ferngesteuertes Fahrzeug, das keine Besatzung hat und zu militärischen, kommerziellen oder Forschungszwecken an der Wasseroberfläche eingesetzt wird</t>
        </is>
      </c>
      <c r="T169" t="inlineStr">
        <is>
          <t/>
        </is>
      </c>
      <c r="U169" t="inlineStr">
        <is>
          <t/>
        </is>
      </c>
      <c r="V169" t="inlineStr">
        <is>
          <t/>
        </is>
      </c>
      <c r="W169" t="inlineStr">
        <is>
          <t/>
        </is>
      </c>
      <c r="X169" s="2" t="inlineStr">
        <is>
          <t>unmanned surface vehicle|
USV|
unmanned surface vessel|
drone ship</t>
        </is>
      </c>
      <c r="Y169" s="2" t="inlineStr">
        <is>
          <t>3|
3|
3|
3</t>
        </is>
      </c>
      <c r="Z169" s="2" t="inlineStr">
        <is>
          <t xml:space="preserve">|
|
|
</t>
        </is>
      </c>
      <c r="AA169" t="inlineStr">
        <is>
          <t>pre-programmed or remote-controlled vehicle that operates on the surface of the water (high seas or inland waterways) without a crew, predominantly for military, commercial and research use</t>
        </is>
      </c>
      <c r="AB169" s="2" t="inlineStr">
        <is>
          <t>vehículo de superficie no tripulado</t>
        </is>
      </c>
      <c r="AC169" s="2" t="inlineStr">
        <is>
          <t>3</t>
        </is>
      </c>
      <c r="AD169" s="2" t="inlineStr">
        <is>
          <t/>
        </is>
      </c>
      <c r="AE169" t="inlineStr">
        <is>
          <t>Vehículo, programado o dirigido a distancia que, sin presencia humana a bordo, desarrolla sus actividades en la superficie de los mares o en vías navegables.</t>
        </is>
      </c>
      <c r="AF169" t="inlineStr">
        <is>
          <t/>
        </is>
      </c>
      <c r="AG169" t="inlineStr">
        <is>
          <t/>
        </is>
      </c>
      <c r="AH169" t="inlineStr">
        <is>
          <t/>
        </is>
      </c>
      <c r="AI169" t="inlineStr">
        <is>
          <t/>
        </is>
      </c>
      <c r="AJ169" s="2" t="inlineStr">
        <is>
          <t>USV|
miehittämätön pinta-alus</t>
        </is>
      </c>
      <c r="AK169" s="2" t="inlineStr">
        <is>
          <t>3|
3</t>
        </is>
      </c>
      <c r="AL169" s="2" t="inlineStr">
        <is>
          <t xml:space="preserve">|
</t>
        </is>
      </c>
      <c r="AM169" t="inlineStr">
        <is>
          <t/>
        </is>
      </c>
      <c r="AN169" s="2" t="inlineStr">
        <is>
          <t>robot de surface</t>
        </is>
      </c>
      <c r="AO169" s="2" t="inlineStr">
        <is>
          <t>3</t>
        </is>
      </c>
      <c r="AP169" s="2" t="inlineStr">
        <is>
          <t/>
        </is>
      </c>
      <c r="AQ169" t="inlineStr">
        <is>
          <t>drone marin de surface motorisé dont le pilotage est programmé à l'avance ou se fait à distance</t>
        </is>
      </c>
      <c r="AR169" t="inlineStr">
        <is>
          <t/>
        </is>
      </c>
      <c r="AS169" t="inlineStr">
        <is>
          <t/>
        </is>
      </c>
      <c r="AT169" t="inlineStr">
        <is>
          <t/>
        </is>
      </c>
      <c r="AU169" t="inlineStr">
        <is>
          <t/>
        </is>
      </c>
      <c r="AV169" t="inlineStr">
        <is>
          <t/>
        </is>
      </c>
      <c r="AW169" t="inlineStr">
        <is>
          <t/>
        </is>
      </c>
      <c r="AX169" t="inlineStr">
        <is>
          <t/>
        </is>
      </c>
      <c r="AY169" t="inlineStr">
        <is>
          <t/>
        </is>
      </c>
      <c r="AZ169" t="inlineStr">
        <is>
          <t/>
        </is>
      </c>
      <c r="BA169" t="inlineStr">
        <is>
          <t/>
        </is>
      </c>
      <c r="BB169" t="inlineStr">
        <is>
          <t/>
        </is>
      </c>
      <c r="BC169" t="inlineStr">
        <is>
          <t/>
        </is>
      </c>
      <c r="BD169" s="2" t="inlineStr">
        <is>
          <t>veicolo di superficie senza equipaggio|
USV|
nave di superficie senza equipaggio</t>
        </is>
      </c>
      <c r="BE169" s="2" t="inlineStr">
        <is>
          <t>3|
3|
3</t>
        </is>
      </c>
      <c r="BF169" s="2" t="inlineStr">
        <is>
          <t xml:space="preserve">|
|
</t>
        </is>
      </c>
      <c r="BG169" t="inlineStr">
        <is>
          <t>robot di superficie senza pilota, attrezzato per eseguire una molteplicità di operazioni di acquisizione e intervento di dati offshore fino a una profondità di 6.000 metri</t>
        </is>
      </c>
      <c r="BH169" s="2" t="inlineStr">
        <is>
          <t>bepilotis antvandeninis laivas</t>
        </is>
      </c>
      <c r="BI169" s="2" t="inlineStr">
        <is>
          <t>3</t>
        </is>
      </c>
      <c r="BJ169" s="2" t="inlineStr">
        <is>
          <t/>
        </is>
      </c>
      <c r="BK169" t="inlineStr">
        <is>
          <t>iš anksto užprogramuotas arba nuotoliniu būdu valdomas antvandeninis laivas be ekipažo</t>
        </is>
      </c>
      <c r="BL169" t="inlineStr">
        <is>
          <t/>
        </is>
      </c>
      <c r="BM169" t="inlineStr">
        <is>
          <t/>
        </is>
      </c>
      <c r="BN169" t="inlineStr">
        <is>
          <t/>
        </is>
      </c>
      <c r="BO169" t="inlineStr">
        <is>
          <t/>
        </is>
      </c>
      <c r="BP169" t="inlineStr">
        <is>
          <t/>
        </is>
      </c>
      <c r="BQ169" t="inlineStr">
        <is>
          <t/>
        </is>
      </c>
      <c r="BR169" t="inlineStr">
        <is>
          <t/>
        </is>
      </c>
      <c r="BS169" t="inlineStr">
        <is>
          <t/>
        </is>
      </c>
      <c r="BT169" s="2" t="inlineStr">
        <is>
          <t>onbemand oppervlaktevaartuig|
USV</t>
        </is>
      </c>
      <c r="BU169" s="2" t="inlineStr">
        <is>
          <t>3|
3</t>
        </is>
      </c>
      <c r="BV169" s="2" t="inlineStr">
        <is>
          <t xml:space="preserve">|
</t>
        </is>
      </c>
      <c r="BW169" t="inlineStr">
        <is>
          <t>vaartuig dat zich zonder bemanning aan boord over het wateroppervlak kan bewegen</t>
        </is>
      </c>
      <c r="BX169" s="2" t="inlineStr">
        <is>
          <t>bezałogowy pojazd nawodny|
USV</t>
        </is>
      </c>
      <c r="BY169" s="2" t="inlineStr">
        <is>
          <t>2|
2</t>
        </is>
      </c>
      <c r="BZ169" s="2" t="inlineStr">
        <is>
          <t xml:space="preserve">|
</t>
        </is>
      </c>
      <c r="CA169" t="inlineStr">
        <is>
          <t>zaprogramowana lub kierowana zdalnie bezzałogowa jednostka pływająca poruszająca się po powierzchni wody (morza i wody śródlądowe); wykorzystywana głównie do celów wojskowych, handlowych i badawczych</t>
        </is>
      </c>
      <c r="CB169" s="2" t="inlineStr">
        <is>
          <t>veículo de superfície não tripulado</t>
        </is>
      </c>
      <c r="CC169" s="2" t="inlineStr">
        <is>
          <t>2</t>
        </is>
      </c>
      <c r="CD169" s="2" t="inlineStr">
        <is>
          <t/>
        </is>
      </c>
      <c r="CE169" t="inlineStr">
        <is>
          <t>Veículo pré-programado ou controlado à distância que é operado à superfície da água sem tripulação, predominantemente para fins militares, comerciais ou de investigação científica.</t>
        </is>
      </c>
      <c r="CF169" t="inlineStr">
        <is>
          <t/>
        </is>
      </c>
      <c r="CG169" t="inlineStr">
        <is>
          <t/>
        </is>
      </c>
      <c r="CH169" t="inlineStr">
        <is>
          <t/>
        </is>
      </c>
      <c r="CI169" t="inlineStr">
        <is>
          <t/>
        </is>
      </c>
      <c r="CJ169" t="inlineStr">
        <is>
          <t/>
        </is>
      </c>
      <c r="CK169" t="inlineStr">
        <is>
          <t/>
        </is>
      </c>
      <c r="CL169" t="inlineStr">
        <is>
          <t/>
        </is>
      </c>
      <c r="CM169" t="inlineStr">
        <is>
          <t/>
        </is>
      </c>
      <c r="CN169" t="inlineStr">
        <is>
          <t/>
        </is>
      </c>
      <c r="CO169" t="inlineStr">
        <is>
          <t/>
        </is>
      </c>
      <c r="CP169" t="inlineStr">
        <is>
          <t/>
        </is>
      </c>
      <c r="CQ169" t="inlineStr">
        <is>
          <t/>
        </is>
      </c>
      <c r="CR169" t="inlineStr">
        <is>
          <t/>
        </is>
      </c>
      <c r="CS169" t="inlineStr">
        <is>
          <t/>
        </is>
      </c>
      <c r="CT169" t="inlineStr">
        <is>
          <t/>
        </is>
      </c>
      <c r="CU169" t="inlineStr">
        <is>
          <t/>
        </is>
      </c>
    </row>
    <row r="170">
      <c r="A170" s="1" t="str">
        <f>HYPERLINK("https://iate.europa.eu/entry/result/919177/all", "919177")</f>
        <v>919177</v>
      </c>
      <c r="B170" t="inlineStr">
        <is>
          <t>INTERNATIONAL RELATIONS</t>
        </is>
      </c>
      <c r="C170" t="inlineStr">
        <is>
          <t>INTERNATIONAL RELATIONS|defence|military equipment</t>
        </is>
      </c>
      <c r="D170" t="inlineStr">
        <is>
          <t/>
        </is>
      </c>
      <c r="E170" t="inlineStr">
        <is>
          <t/>
        </is>
      </c>
      <c r="F170" t="inlineStr">
        <is>
          <t/>
        </is>
      </c>
      <c r="G170" t="inlineStr">
        <is>
          <t/>
        </is>
      </c>
      <c r="H170" t="inlineStr">
        <is>
          <t/>
        </is>
      </c>
      <c r="I170" t="inlineStr">
        <is>
          <t/>
        </is>
      </c>
      <c r="J170" t="inlineStr">
        <is>
          <t/>
        </is>
      </c>
      <c r="K170" t="inlineStr">
        <is>
          <t/>
        </is>
      </c>
      <c r="L170" s="2" t="inlineStr">
        <is>
          <t>røggranat</t>
        </is>
      </c>
      <c r="M170" s="2" t="inlineStr">
        <is>
          <t>4</t>
        </is>
      </c>
      <c r="N170" s="2" t="inlineStr">
        <is>
          <t/>
        </is>
      </c>
      <c r="O170" t="inlineStr">
        <is>
          <t/>
        </is>
      </c>
      <c r="P170" s="2" t="inlineStr">
        <is>
          <t>Nebelkörper|
Rauch- und Nebelgranate|
Rauchkörper</t>
        </is>
      </c>
      <c r="Q170" s="2" t="inlineStr">
        <is>
          <t>3|
3|
3</t>
        </is>
      </c>
      <c r="R170" s="2" t="inlineStr">
        <is>
          <t xml:space="preserve">|
|
</t>
        </is>
      </c>
      <c r="S170" t="inlineStr">
        <is>
          <t>Granate, die starken Rauch oder Nebel ausbringt</t>
        </is>
      </c>
      <c r="T170" s="2" t="inlineStr">
        <is>
          <t>καπνογόνο</t>
        </is>
      </c>
      <c r="U170" s="2" t="inlineStr">
        <is>
          <t>3</t>
        </is>
      </c>
      <c r="V170" s="2" t="inlineStr">
        <is>
          <t/>
        </is>
      </c>
      <c r="W170" t="inlineStr">
        <is>
          <t/>
        </is>
      </c>
      <c r="X170" s="2" t="inlineStr">
        <is>
          <t>smoke grenade</t>
        </is>
      </c>
      <c r="Y170" s="2" t="inlineStr">
        <is>
          <t>3</t>
        </is>
      </c>
      <c r="Z170" s="2" t="inlineStr">
        <is>
          <t/>
        </is>
      </c>
      <c r="AA170" t="inlineStr">
        <is>
          <t>grenade used as a ground-to-ground or ground-to-air signalling device, a target or landing zone marking device, or a screening device for unit movements; may produce white or coloured smoke</t>
        </is>
      </c>
      <c r="AB170" s="2" t="inlineStr">
        <is>
          <t>granada fumígena</t>
        </is>
      </c>
      <c r="AC170" s="2" t="inlineStr">
        <is>
          <t>3</t>
        </is>
      </c>
      <c r="AD170" s="2" t="inlineStr">
        <is>
          <t/>
        </is>
      </c>
      <c r="AE170" t="inlineStr">
        <is>
          <t>Las granadas fumígenas son similares a las de gas, (portan contenido gaseoso en un cilindro a prueba de corrosión. Llevan una carga explosiva pequeña que la rompe y unos pequeños orificios que al mezclar los distintos componentes, esparcen el gas venenoso o incapacitante) pero se emplean para crear cortinas con humos coloreados, para ocultamiento o para demarcación y reglaje</t>
        </is>
      </c>
      <c r="AF170" s="2" t="inlineStr">
        <is>
          <t>suitsugranaat</t>
        </is>
      </c>
      <c r="AG170" s="2" t="inlineStr">
        <is>
          <t>3</t>
        </is>
      </c>
      <c r="AH170" s="2" t="inlineStr">
        <is>
          <t/>
        </is>
      </c>
      <c r="AI170" t="inlineStr">
        <is>
          <t/>
        </is>
      </c>
      <c r="AJ170" s="2" t="inlineStr">
        <is>
          <t>savukranaatti</t>
        </is>
      </c>
      <c r="AK170" s="2" t="inlineStr">
        <is>
          <t>2</t>
        </is>
      </c>
      <c r="AL170" s="2" t="inlineStr">
        <is>
          <t/>
        </is>
      </c>
      <c r="AM170" t="inlineStr">
        <is>
          <t/>
        </is>
      </c>
      <c r="AN170" s="2" t="inlineStr">
        <is>
          <t>grenade fumigène</t>
        </is>
      </c>
      <c r="AO170" s="2" t="inlineStr">
        <is>
          <t>1</t>
        </is>
      </c>
      <c r="AP170" s="2" t="inlineStr">
        <is>
          <t/>
        </is>
      </c>
      <c r="AQ170" t="inlineStr">
        <is>
          <t/>
        </is>
      </c>
      <c r="AR170" t="inlineStr">
        <is>
          <t/>
        </is>
      </c>
      <c r="AS170" t="inlineStr">
        <is>
          <t/>
        </is>
      </c>
      <c r="AT170" t="inlineStr">
        <is>
          <t/>
        </is>
      </c>
      <c r="AU170" t="inlineStr">
        <is>
          <t/>
        </is>
      </c>
      <c r="AV170" t="inlineStr">
        <is>
          <t/>
        </is>
      </c>
      <c r="AW170" t="inlineStr">
        <is>
          <t/>
        </is>
      </c>
      <c r="AX170" t="inlineStr">
        <is>
          <t/>
        </is>
      </c>
      <c r="AY170" t="inlineStr">
        <is>
          <t/>
        </is>
      </c>
      <c r="AZ170" t="inlineStr">
        <is>
          <t/>
        </is>
      </c>
      <c r="BA170" t="inlineStr">
        <is>
          <t/>
        </is>
      </c>
      <c r="BB170" t="inlineStr">
        <is>
          <t/>
        </is>
      </c>
      <c r="BC170" t="inlineStr">
        <is>
          <t/>
        </is>
      </c>
      <c r="BD170" t="inlineStr">
        <is>
          <t/>
        </is>
      </c>
      <c r="BE170" t="inlineStr">
        <is>
          <t/>
        </is>
      </c>
      <c r="BF170" t="inlineStr">
        <is>
          <t/>
        </is>
      </c>
      <c r="BG170" t="inlineStr">
        <is>
          <t/>
        </is>
      </c>
      <c r="BH170" t="inlineStr">
        <is>
          <t/>
        </is>
      </c>
      <c r="BI170" t="inlineStr">
        <is>
          <t/>
        </is>
      </c>
      <c r="BJ170" t="inlineStr">
        <is>
          <t/>
        </is>
      </c>
      <c r="BK170" t="inlineStr">
        <is>
          <t/>
        </is>
      </c>
      <c r="BL170" s="2" t="inlineStr">
        <is>
          <t>dūmu granāta</t>
        </is>
      </c>
      <c r="BM170" s="2" t="inlineStr">
        <is>
          <t>3</t>
        </is>
      </c>
      <c r="BN170" s="2" t="inlineStr">
        <is>
          <t/>
        </is>
      </c>
      <c r="BO170" t="inlineStr">
        <is>
          <t>granāta, ko var izmantot, lai atsevišķam karavīram un nelielām karavīru grupām nodrošinātu īslaicīgu aizsegu tuvcīņā vai arī lai izmantotu kā signālierīci, piemēram, nolaišanās zonas norādīšanai</t>
        </is>
      </c>
      <c r="BP170" s="2" t="inlineStr">
        <is>
          <t>granata tad-duħħan</t>
        </is>
      </c>
      <c r="BQ170" s="2" t="inlineStr">
        <is>
          <t>3</t>
        </is>
      </c>
      <c r="BR170" s="2" t="inlineStr">
        <is>
          <t/>
        </is>
      </c>
      <c r="BS170" t="inlineStr">
        <is>
          <t>granata li tintuża bħala apparat ta' senjalar mill-art għall-art jew mill-art għall-ajru, apparat ta' mmarkar taż-żona fil-mira jew ta' nżul, jew apparat ta' skrinjar għall-movimenti tal-unità; tista' tarmi duħħan abjad jew bil-kulur</t>
        </is>
      </c>
      <c r="BT170" t="inlineStr">
        <is>
          <t/>
        </is>
      </c>
      <c r="BU170" t="inlineStr">
        <is>
          <t/>
        </is>
      </c>
      <c r="BV170" t="inlineStr">
        <is>
          <t/>
        </is>
      </c>
      <c r="BW170" t="inlineStr">
        <is>
          <t/>
        </is>
      </c>
      <c r="BX170" t="inlineStr">
        <is>
          <t/>
        </is>
      </c>
      <c r="BY170" t="inlineStr">
        <is>
          <t/>
        </is>
      </c>
      <c r="BZ170" t="inlineStr">
        <is>
          <t/>
        </is>
      </c>
      <c r="CA170" t="inlineStr">
        <is>
          <t/>
        </is>
      </c>
      <c r="CB170" s="2" t="inlineStr">
        <is>
          <t>granada fumígena</t>
        </is>
      </c>
      <c r="CC170" s="2" t="inlineStr">
        <is>
          <t>3</t>
        </is>
      </c>
      <c r="CD170" s="2" t="inlineStr">
        <is>
          <t/>
        </is>
      </c>
      <c r="CE170" t="inlineStr">
        <is>
          <t>Granada carregada com uma mistura que produz uma grande quantidade de fumo destinado a ocultar posições ou movimentos.</t>
        </is>
      </c>
      <c r="CF170" t="inlineStr">
        <is>
          <t/>
        </is>
      </c>
      <c r="CG170" t="inlineStr">
        <is>
          <t/>
        </is>
      </c>
      <c r="CH170" t="inlineStr">
        <is>
          <t/>
        </is>
      </c>
      <c r="CI170" t="inlineStr">
        <is>
          <t/>
        </is>
      </c>
      <c r="CJ170" t="inlineStr">
        <is>
          <t/>
        </is>
      </c>
      <c r="CK170" t="inlineStr">
        <is>
          <t/>
        </is>
      </c>
      <c r="CL170" t="inlineStr">
        <is>
          <t/>
        </is>
      </c>
      <c r="CM170" t="inlineStr">
        <is>
          <t/>
        </is>
      </c>
      <c r="CN170" t="inlineStr">
        <is>
          <t/>
        </is>
      </c>
      <c r="CO170" t="inlineStr">
        <is>
          <t/>
        </is>
      </c>
      <c r="CP170" t="inlineStr">
        <is>
          <t/>
        </is>
      </c>
      <c r="CQ170" t="inlineStr">
        <is>
          <t/>
        </is>
      </c>
      <c r="CR170" s="2" t="inlineStr">
        <is>
          <t>rökgranat</t>
        </is>
      </c>
      <c r="CS170" s="2" t="inlineStr">
        <is>
          <t>1</t>
        </is>
      </c>
      <c r="CT170" s="2" t="inlineStr">
        <is>
          <t/>
        </is>
      </c>
      <c r="CU170" t="inlineStr">
        <is>
          <t>"Granater benämns med ett prefix beroende på vilken verkan eller måltyp de är avsedda för, t.ex. rökgranat, lysgranat eller sjömålsgranat. "</t>
        </is>
      </c>
    </row>
    <row r="171">
      <c r="A171" s="1" t="str">
        <f>HYPERLINK("https://iate.europa.eu/entry/result/844069/all", "844069")</f>
        <v>844069</v>
      </c>
      <c r="B171" t="inlineStr">
        <is>
          <t>INTERNATIONAL RELATIONS</t>
        </is>
      </c>
      <c r="C171" t="inlineStr">
        <is>
          <t>INTERNATIONAL RELATIONS|defence|military equipment</t>
        </is>
      </c>
      <c r="D171" t="inlineStr">
        <is>
          <t/>
        </is>
      </c>
      <c r="E171" t="inlineStr">
        <is>
          <t/>
        </is>
      </c>
      <c r="F171" t="inlineStr">
        <is>
          <t/>
        </is>
      </c>
      <c r="G171" t="inlineStr">
        <is>
          <t/>
        </is>
      </c>
      <c r="H171" t="inlineStr">
        <is>
          <t/>
        </is>
      </c>
      <c r="I171" t="inlineStr">
        <is>
          <t/>
        </is>
      </c>
      <c r="J171" t="inlineStr">
        <is>
          <t/>
        </is>
      </c>
      <c r="K171" t="inlineStr">
        <is>
          <t/>
        </is>
      </c>
      <c r="L171" t="inlineStr">
        <is>
          <t/>
        </is>
      </c>
      <c r="M171" t="inlineStr">
        <is>
          <t/>
        </is>
      </c>
      <c r="N171" t="inlineStr">
        <is>
          <t/>
        </is>
      </c>
      <c r="O171" t="inlineStr">
        <is>
          <t/>
        </is>
      </c>
      <c r="P171" s="2" t="inlineStr">
        <is>
          <t>Rakete</t>
        </is>
      </c>
      <c r="Q171" s="2" t="inlineStr">
        <is>
          <t>3</t>
        </is>
      </c>
      <c r="R171" s="2" t="inlineStr">
        <is>
          <t/>
        </is>
      </c>
      <c r="S171" t="inlineStr">
        <is>
          <t/>
        </is>
      </c>
      <c r="T171" s="2" t="inlineStr">
        <is>
          <t>πύραυλος</t>
        </is>
      </c>
      <c r="U171" s="2" t="inlineStr">
        <is>
          <t>3</t>
        </is>
      </c>
      <c r="V171" s="2" t="inlineStr">
        <is>
          <t/>
        </is>
      </c>
      <c r="W171" t="inlineStr">
        <is>
          <t/>
        </is>
      </c>
      <c r="X171" s="2" t="inlineStr">
        <is>
          <t>rocket</t>
        </is>
      </c>
      <c r="Y171" s="2" t="inlineStr">
        <is>
          <t>3</t>
        </is>
      </c>
      <c r="Z171" s="2" t="inlineStr">
        <is>
          <t/>
        </is>
      </c>
      <c r="AA171" t="inlineStr">
        <is>
          <t>self-propelled vehicle whose trajectory or course, while in flight, cannot be controlled</t>
        </is>
      </c>
      <c r="AB171" s="2" t="inlineStr">
        <is>
          <t>cohete</t>
        </is>
      </c>
      <c r="AC171" s="2" t="inlineStr">
        <is>
          <t>3</t>
        </is>
      </c>
      <c r="AD171" s="2" t="inlineStr">
        <is>
          <t/>
        </is>
      </c>
      <c r="AE171" t="inlineStr">
        <is>
          <t>Vehículo autopropulsado cuya trayectoria o recorrido no puede ser controlado en vuelo.</t>
        </is>
      </c>
      <c r="AF171" s="2" t="inlineStr">
        <is>
          <t>mittejuhitav rakett|
rakett</t>
        </is>
      </c>
      <c r="AG171" s="2" t="inlineStr">
        <is>
          <t>3|
3</t>
        </is>
      </c>
      <c r="AH171" s="2" t="inlineStr">
        <is>
          <t xml:space="preserve">|
</t>
        </is>
      </c>
      <c r="AI171" t="inlineStr">
        <is>
          <t>iseliikuv laskekeha, mille lennujoont ega suunda ei saa lennu ajal juhtida</t>
        </is>
      </c>
      <c r="AJ171" t="inlineStr">
        <is>
          <t/>
        </is>
      </c>
      <c r="AK171" t="inlineStr">
        <is>
          <t/>
        </is>
      </c>
      <c r="AL171" t="inlineStr">
        <is>
          <t/>
        </is>
      </c>
      <c r="AM171" t="inlineStr">
        <is>
          <t/>
        </is>
      </c>
      <c r="AN171" s="2" t="inlineStr">
        <is>
          <t>roquette</t>
        </is>
      </c>
      <c r="AO171" s="2" t="inlineStr">
        <is>
          <t>3</t>
        </is>
      </c>
      <c r="AP171" s="2" t="inlineStr">
        <is>
          <t/>
        </is>
      </c>
      <c r="AQ171" t="inlineStr">
        <is>
          <t>véhicule autopropulsé dont la trajectoire en vol ne peut être guidée</t>
        </is>
      </c>
      <c r="AR171" t="inlineStr">
        <is>
          <t/>
        </is>
      </c>
      <c r="AS171" t="inlineStr">
        <is>
          <t/>
        </is>
      </c>
      <c r="AT171" t="inlineStr">
        <is>
          <t/>
        </is>
      </c>
      <c r="AU171" t="inlineStr">
        <is>
          <t/>
        </is>
      </c>
      <c r="AV171" t="inlineStr">
        <is>
          <t/>
        </is>
      </c>
      <c r="AW171" t="inlineStr">
        <is>
          <t/>
        </is>
      </c>
      <c r="AX171" t="inlineStr">
        <is>
          <t/>
        </is>
      </c>
      <c r="AY171" t="inlineStr">
        <is>
          <t/>
        </is>
      </c>
      <c r="AZ171" s="2" t="inlineStr">
        <is>
          <t>rakétalövedék</t>
        </is>
      </c>
      <c r="BA171" s="2" t="inlineStr">
        <is>
          <t>3</t>
        </is>
      </c>
      <c r="BB171" s="2" t="inlineStr">
        <is>
          <t/>
        </is>
      </c>
      <c r="BC171" t="inlineStr">
        <is>
          <t>olyan saját meghajtással rendelkező
eszköz, amelynek röppályáját vagy repülési
irányát menet közben nem lehet
megváltoztatni</t>
        </is>
      </c>
      <c r="BD171" t="inlineStr">
        <is>
          <t/>
        </is>
      </c>
      <c r="BE171" t="inlineStr">
        <is>
          <t/>
        </is>
      </c>
      <c r="BF171" t="inlineStr">
        <is>
          <t/>
        </is>
      </c>
      <c r="BG171" t="inlineStr">
        <is>
          <t/>
        </is>
      </c>
      <c r="BH171" t="inlineStr">
        <is>
          <t/>
        </is>
      </c>
      <c r="BI171" t="inlineStr">
        <is>
          <t/>
        </is>
      </c>
      <c r="BJ171" t="inlineStr">
        <is>
          <t/>
        </is>
      </c>
      <c r="BK171" t="inlineStr">
        <is>
          <t/>
        </is>
      </c>
      <c r="BL171" t="inlineStr">
        <is>
          <t/>
        </is>
      </c>
      <c r="BM171" t="inlineStr">
        <is>
          <t/>
        </is>
      </c>
      <c r="BN171" t="inlineStr">
        <is>
          <t/>
        </is>
      </c>
      <c r="BO171" t="inlineStr">
        <is>
          <t/>
        </is>
      </c>
      <c r="BP171" t="inlineStr">
        <is>
          <t/>
        </is>
      </c>
      <c r="BQ171" t="inlineStr">
        <is>
          <t/>
        </is>
      </c>
      <c r="BR171" t="inlineStr">
        <is>
          <t/>
        </is>
      </c>
      <c r="BS171" t="inlineStr">
        <is>
          <t/>
        </is>
      </c>
      <c r="BT171" t="inlineStr">
        <is>
          <t/>
        </is>
      </c>
      <c r="BU171" t="inlineStr">
        <is>
          <t/>
        </is>
      </c>
      <c r="BV171" t="inlineStr">
        <is>
          <t/>
        </is>
      </c>
      <c r="BW171" t="inlineStr">
        <is>
          <t/>
        </is>
      </c>
      <c r="BX171" s="2" t="inlineStr">
        <is>
          <t>rakieta</t>
        </is>
      </c>
      <c r="BY171" s="2" t="inlineStr">
        <is>
          <t>3</t>
        </is>
      </c>
      <c r="BZ171" s="2" t="inlineStr">
        <is>
          <t/>
        </is>
      </c>
      <c r="CA171" t="inlineStr">
        <is>
          <t>obiekt latający, napędzany silnikiem rakietowym i służący do przenoszenia ładunku użytecznego, np.: ładunku bojowego, statku kosmicznego, aparatury badawczej</t>
        </is>
      </c>
      <c r="CB171" s="2" t="inlineStr">
        <is>
          <t>foguete</t>
        </is>
      </c>
      <c r="CC171" s="2" t="inlineStr">
        <is>
          <t>3</t>
        </is>
      </c>
      <c r="CD171" s="2" t="inlineStr">
        <is>
          <t/>
        </is>
      </c>
      <c r="CE171" t="inlineStr">
        <is>
          <t>Veículo autopropelido cuja trajetória em voo não pode ser guiada.</t>
        </is>
      </c>
      <c r="CF171" t="inlineStr">
        <is>
          <t/>
        </is>
      </c>
      <c r="CG171" t="inlineStr">
        <is>
          <t/>
        </is>
      </c>
      <c r="CH171" t="inlineStr">
        <is>
          <t/>
        </is>
      </c>
      <c r="CI171" t="inlineStr">
        <is>
          <t/>
        </is>
      </c>
      <c r="CJ171" t="inlineStr">
        <is>
          <t/>
        </is>
      </c>
      <c r="CK171" t="inlineStr">
        <is>
          <t/>
        </is>
      </c>
      <c r="CL171" t="inlineStr">
        <is>
          <t/>
        </is>
      </c>
      <c r="CM171" t="inlineStr">
        <is>
          <t/>
        </is>
      </c>
      <c r="CN171" t="inlineStr">
        <is>
          <t/>
        </is>
      </c>
      <c r="CO171" t="inlineStr">
        <is>
          <t/>
        </is>
      </c>
      <c r="CP171" t="inlineStr">
        <is>
          <t/>
        </is>
      </c>
      <c r="CQ171" t="inlineStr">
        <is>
          <t/>
        </is>
      </c>
      <c r="CR171" t="inlineStr">
        <is>
          <t/>
        </is>
      </c>
      <c r="CS171" t="inlineStr">
        <is>
          <t/>
        </is>
      </c>
      <c r="CT171" t="inlineStr">
        <is>
          <t/>
        </is>
      </c>
      <c r="CU171" t="inlineStr">
        <is>
          <t/>
        </is>
      </c>
    </row>
    <row r="172">
      <c r="A172" s="1" t="str">
        <f>HYPERLINK("https://iate.europa.eu/entry/result/911887/all", "911887")</f>
        <v>911887</v>
      </c>
      <c r="B172" t="inlineStr">
        <is>
          <t>TRANSPORT;INTERNATIONAL RELATIONS</t>
        </is>
      </c>
      <c r="C172" t="inlineStr">
        <is>
          <t>TRANSPORT|air and space transport|air transport;INTERNATIONAL RELATIONS|defence|military equipment</t>
        </is>
      </c>
      <c r="D172" t="inlineStr">
        <is>
          <t/>
        </is>
      </c>
      <c r="E172" t="inlineStr">
        <is>
          <t/>
        </is>
      </c>
      <c r="F172" t="inlineStr">
        <is>
          <t/>
        </is>
      </c>
      <c r="G172" t="inlineStr">
        <is>
          <t/>
        </is>
      </c>
      <c r="H172" t="inlineStr">
        <is>
          <t/>
        </is>
      </c>
      <c r="I172" t="inlineStr">
        <is>
          <t/>
        </is>
      </c>
      <c r="J172" t="inlineStr">
        <is>
          <t/>
        </is>
      </c>
      <c r="K172" t="inlineStr">
        <is>
          <t/>
        </is>
      </c>
      <c r="L172" s="2" t="inlineStr">
        <is>
          <t>antiluftmissil|
jord-til-luft-missil</t>
        </is>
      </c>
      <c r="M172" s="2" t="inlineStr">
        <is>
          <t>4|
4</t>
        </is>
      </c>
      <c r="N172" s="2" t="inlineStr">
        <is>
          <t xml:space="preserve">|
</t>
        </is>
      </c>
      <c r="O172" t="inlineStr">
        <is>
          <t/>
        </is>
      </c>
      <c r="P172" s="2" t="inlineStr">
        <is>
          <t>FlaRak|
Flugabwehrrakete</t>
        </is>
      </c>
      <c r="Q172" s="2" t="inlineStr">
        <is>
          <t>3|
3</t>
        </is>
      </c>
      <c r="R172" s="2" t="inlineStr">
        <is>
          <t xml:space="preserve">|
</t>
        </is>
      </c>
      <c r="S172" t="inlineStr">
        <is>
          <t>Rakete zur Bekämpfung von Luftzielen von der Erdoberfläche (Wasser, Boden) aus</t>
        </is>
      </c>
      <c r="T172" t="inlineStr">
        <is>
          <t/>
        </is>
      </c>
      <c r="U172" t="inlineStr">
        <is>
          <t/>
        </is>
      </c>
      <c r="V172" t="inlineStr">
        <is>
          <t/>
        </is>
      </c>
      <c r="W172" t="inlineStr">
        <is>
          <t/>
        </is>
      </c>
      <c r="X172" s="2" t="inlineStr">
        <is>
          <t>anti-aircraft missile</t>
        </is>
      </c>
      <c r="Y172" s="2" t="inlineStr">
        <is>
          <t>1</t>
        </is>
      </c>
      <c r="Z172" s="2" t="inlineStr">
        <is>
          <t/>
        </is>
      </c>
      <c r="AA172" t="inlineStr">
        <is>
          <t/>
        </is>
      </c>
      <c r="AB172" t="inlineStr">
        <is>
          <t/>
        </is>
      </c>
      <c r="AC172" t="inlineStr">
        <is>
          <t/>
        </is>
      </c>
      <c r="AD172" t="inlineStr">
        <is>
          <t/>
        </is>
      </c>
      <c r="AE172" t="inlineStr">
        <is>
          <t/>
        </is>
      </c>
      <c r="AF172" t="inlineStr">
        <is>
          <t/>
        </is>
      </c>
      <c r="AG172" t="inlineStr">
        <is>
          <t/>
        </is>
      </c>
      <c r="AH172" t="inlineStr">
        <is>
          <t/>
        </is>
      </c>
      <c r="AI172" t="inlineStr">
        <is>
          <t/>
        </is>
      </c>
      <c r="AJ172" s="2" t="inlineStr">
        <is>
          <t>ilmatorjuntaohjus</t>
        </is>
      </c>
      <c r="AK172" s="2" t="inlineStr">
        <is>
          <t>3</t>
        </is>
      </c>
      <c r="AL172" s="2" t="inlineStr">
        <is>
          <t/>
        </is>
      </c>
      <c r="AM172" t="inlineStr">
        <is>
          <t>"maasta t. aluksesta laukastava, ilmamaalien tuhoamiseen tarkoitettu ohjus"</t>
        </is>
      </c>
      <c r="AN172" s="2" t="inlineStr">
        <is>
          <t>missile antiaérien</t>
        </is>
      </c>
      <c r="AO172" s="2" t="inlineStr">
        <is>
          <t>1</t>
        </is>
      </c>
      <c r="AP172" s="2" t="inlineStr">
        <is>
          <t/>
        </is>
      </c>
      <c r="AQ172" t="inlineStr">
        <is>
          <t/>
        </is>
      </c>
      <c r="AR172" t="inlineStr">
        <is>
          <t/>
        </is>
      </c>
      <c r="AS172" t="inlineStr">
        <is>
          <t/>
        </is>
      </c>
      <c r="AT172" t="inlineStr">
        <is>
          <t/>
        </is>
      </c>
      <c r="AU172" t="inlineStr">
        <is>
          <t/>
        </is>
      </c>
      <c r="AV172" t="inlineStr">
        <is>
          <t/>
        </is>
      </c>
      <c r="AW172" t="inlineStr">
        <is>
          <t/>
        </is>
      </c>
      <c r="AX172" t="inlineStr">
        <is>
          <t/>
        </is>
      </c>
      <c r="AY172" t="inlineStr">
        <is>
          <t/>
        </is>
      </c>
      <c r="AZ172" t="inlineStr">
        <is>
          <t/>
        </is>
      </c>
      <c r="BA172" t="inlineStr">
        <is>
          <t/>
        </is>
      </c>
      <c r="BB172" t="inlineStr">
        <is>
          <t/>
        </is>
      </c>
      <c r="BC172" t="inlineStr">
        <is>
          <t/>
        </is>
      </c>
      <c r="BD172" t="inlineStr">
        <is>
          <t/>
        </is>
      </c>
      <c r="BE172" t="inlineStr">
        <is>
          <t/>
        </is>
      </c>
      <c r="BF172" t="inlineStr">
        <is>
          <t/>
        </is>
      </c>
      <c r="BG172" t="inlineStr">
        <is>
          <t/>
        </is>
      </c>
      <c r="BH172" t="inlineStr">
        <is>
          <t/>
        </is>
      </c>
      <c r="BI172" t="inlineStr">
        <is>
          <t/>
        </is>
      </c>
      <c r="BJ172" t="inlineStr">
        <is>
          <t/>
        </is>
      </c>
      <c r="BK172" t="inlineStr">
        <is>
          <t/>
        </is>
      </c>
      <c r="BL172" t="inlineStr">
        <is>
          <t/>
        </is>
      </c>
      <c r="BM172" t="inlineStr">
        <is>
          <t/>
        </is>
      </c>
      <c r="BN172" t="inlineStr">
        <is>
          <t/>
        </is>
      </c>
      <c r="BO172" t="inlineStr">
        <is>
          <t/>
        </is>
      </c>
      <c r="BP172" t="inlineStr">
        <is>
          <t/>
        </is>
      </c>
      <c r="BQ172" t="inlineStr">
        <is>
          <t/>
        </is>
      </c>
      <c r="BR172" t="inlineStr">
        <is>
          <t/>
        </is>
      </c>
      <c r="BS172" t="inlineStr">
        <is>
          <t/>
        </is>
      </c>
      <c r="BT172" s="2" t="inlineStr">
        <is>
          <t>luchtverdedigingsraket</t>
        </is>
      </c>
      <c r="BU172" s="2" t="inlineStr">
        <is>
          <t>2</t>
        </is>
      </c>
      <c r="BV172" s="2" t="inlineStr">
        <is>
          <t/>
        </is>
      </c>
      <c r="BW172" t="inlineStr">
        <is>
          <t/>
        </is>
      </c>
      <c r="BX172" s="2" t="inlineStr">
        <is>
          <t>pocisk przeciwlotniczy</t>
        </is>
      </c>
      <c r="BY172" s="2" t="inlineStr">
        <is>
          <t>3</t>
        </is>
      </c>
      <c r="BZ172" s="2" t="inlineStr">
        <is>
          <t>preferred</t>
        </is>
      </c>
      <c r="CA172" t="inlineStr">
        <is>
          <t/>
        </is>
      </c>
      <c r="CB172" t="inlineStr">
        <is>
          <t/>
        </is>
      </c>
      <c r="CC172" t="inlineStr">
        <is>
          <t/>
        </is>
      </c>
      <c r="CD172" t="inlineStr">
        <is>
          <t/>
        </is>
      </c>
      <c r="CE172" t="inlineStr">
        <is>
          <t/>
        </is>
      </c>
      <c r="CF172" t="inlineStr">
        <is>
          <t/>
        </is>
      </c>
      <c r="CG172" t="inlineStr">
        <is>
          <t/>
        </is>
      </c>
      <c r="CH172" t="inlineStr">
        <is>
          <t/>
        </is>
      </c>
      <c r="CI172" t="inlineStr">
        <is>
          <t/>
        </is>
      </c>
      <c r="CJ172" t="inlineStr">
        <is>
          <t/>
        </is>
      </c>
      <c r="CK172" t="inlineStr">
        <is>
          <t/>
        </is>
      </c>
      <c r="CL172" t="inlineStr">
        <is>
          <t/>
        </is>
      </c>
      <c r="CM172" t="inlineStr">
        <is>
          <t/>
        </is>
      </c>
      <c r="CN172" t="inlineStr">
        <is>
          <t/>
        </is>
      </c>
      <c r="CO172" t="inlineStr">
        <is>
          <t/>
        </is>
      </c>
      <c r="CP172" t="inlineStr">
        <is>
          <t/>
        </is>
      </c>
      <c r="CQ172" t="inlineStr">
        <is>
          <t/>
        </is>
      </c>
      <c r="CR172" s="2" t="inlineStr">
        <is>
          <t>luftvärnsrobot</t>
        </is>
      </c>
      <c r="CS172" s="2" t="inlineStr">
        <is>
          <t>2</t>
        </is>
      </c>
      <c r="CT172" s="2" t="inlineStr">
        <is>
          <t/>
        </is>
      </c>
      <c r="CU172" t="inlineStr">
        <is>
          <t/>
        </is>
      </c>
    </row>
    <row r="173">
      <c r="A173" s="1" t="str">
        <f>HYPERLINK("https://iate.europa.eu/entry/result/933036/all", "933036")</f>
        <v>933036</v>
      </c>
      <c r="B173" t="inlineStr">
        <is>
          <t>EUROPEAN UNION;INTERNATIONAL RELATIONS</t>
        </is>
      </c>
      <c r="C173" t="inlineStr">
        <is>
          <t>EUROPEAN UNION|European construction;INTERNATIONAL RELATIONS|defence|armed forces</t>
        </is>
      </c>
      <c r="D173" s="2" t="inlineStr">
        <is>
          <t>бойна група</t>
        </is>
      </c>
      <c r="E173" s="2" t="inlineStr">
        <is>
          <t>3</t>
        </is>
      </c>
      <c r="F173" s="2" t="inlineStr">
        <is>
          <t/>
        </is>
      </c>
      <c r="G173" t="inlineStr">
        <is>
          <t>военно формирование на ЕС, състоящо се от около 1500 души, което включва национален или многонационален пехотен батальон, поддържащи логистични елементи, комуникационно осигуряване и щаб, оперативно и стратегическо логистично осигуряване</t>
        </is>
      </c>
      <c r="H173" s="2" t="inlineStr">
        <is>
          <t>bojové seskupení|
bojové uskupení|
bojové uskupení EU</t>
        </is>
      </c>
      <c r="I173" s="2" t="inlineStr">
        <is>
          <t>3|
3|
3</t>
        </is>
      </c>
      <c r="J173" s="2" t="inlineStr">
        <is>
          <t>|
preferred|
preferred</t>
        </is>
      </c>
      <c r="K173" t="inlineStr">
        <is>
          <t>Evropské jednotky rychlého nasazení, které jsou plně operační od ledna 2007. Každý půlrok jsou připraveny dvě bojové skupiny s minimálně 1500 vojáky, které poskytují armády členských států. Odpovědnost za řízení případné akce leží na jedné z účastnických zemí (tzv. rámcová země [ &lt;a href="/entry/result/923677/all" id="ENTRY_TO_ENTRY_CONVERTER" target="_blank"&gt;IATE:923677&lt;/a&gt; ]). Až do momentu povolání skupiny ale vojáci zůstávají ve svém domovském státě, pouze drží pohotovost. Jednotky jsou akceschopné do deseti dnů od schválení operace Radou EU, a to do vzdálenosti až 6000 km od Bruselu, zatím ale ještě nebyly nasazeny.</t>
        </is>
      </c>
      <c r="L173" s="2" t="inlineStr">
        <is>
          <t>kampgruppe|
EU-kampgruppe</t>
        </is>
      </c>
      <c r="M173" s="2" t="inlineStr">
        <is>
          <t>3|
2</t>
        </is>
      </c>
      <c r="N173" s="2" t="inlineStr">
        <is>
          <t xml:space="preserve">|
</t>
        </is>
      </c>
      <c r="O173" t="inlineStr">
        <is>
          <t/>
        </is>
      </c>
      <c r="P173" s="2" t="inlineStr">
        <is>
          <t>Gefechtsverband|
BG</t>
        </is>
      </c>
      <c r="Q173" s="2" t="inlineStr">
        <is>
          <t>3|
3</t>
        </is>
      </c>
      <c r="R173" s="2" t="inlineStr">
        <is>
          <t xml:space="preserve">|
</t>
        </is>
      </c>
      <c r="S173" t="inlineStr">
        <is>
          <t>zum Kampf mit verbundenen Waffen befähigte Streitkräfte in Bataillonsstärke, einschließlich Kampfunterstützungstruppen und logistischer Unterstützungstruppen, die innerhalb von 15 Tagen nach Beschluss des Rates über ein Tätigwerden der EU im Einsatzgebiet eingesetzt werden können</t>
        </is>
      </c>
      <c r="T173" s="2" t="inlineStr">
        <is>
          <t>συγκρότημα κρούσεως|
ομάδα μάχης|
ομάδα μάχης της ΕΕ|
συγκρότημα μάχης</t>
        </is>
      </c>
      <c r="U173" s="2" t="inlineStr">
        <is>
          <t>3|
3|
3|
3</t>
        </is>
      </c>
      <c r="V173" s="2" t="inlineStr">
        <is>
          <t xml:space="preserve">|
preferred|
|
</t>
        </is>
      </c>
      <c r="W173" t="inlineStr">
        <is>
          <t/>
        </is>
      </c>
      <c r="X173" s="2" t="inlineStr">
        <is>
          <t>battle group|
EU Battlegroups|
EU BG|
EUBG|
EU Battlegroup</t>
        </is>
      </c>
      <c r="Y173" s="2" t="inlineStr">
        <is>
          <t>3|
1|
3|
1|
3</t>
        </is>
      </c>
      <c r="Z173" s="2" t="inlineStr">
        <is>
          <t xml:space="preserve">|
|
|
|
</t>
        </is>
      </c>
      <c r="AA173" t="inlineStr">
        <is>
          <t>the smallest self-sufficient military-operational formation that can be deployed and sustained in a theatre of operations</t>
        </is>
      </c>
      <c r="AB173" s="2" t="inlineStr">
        <is>
          <t>grupo de combate de la UE|
agrupación táctica</t>
        </is>
      </c>
      <c r="AC173" s="2" t="inlineStr">
        <is>
          <t>4|
3</t>
        </is>
      </c>
      <c r="AD173" s="2" t="inlineStr">
        <is>
          <t xml:space="preserve">preferred|
</t>
        </is>
      </c>
      <c r="AE173" t="inlineStr">
        <is>
          <t>En el ámbito de la PCSD, unidad militar autosuficiente más pequeña que puede desplegarse sobre el terreno de manera rápida y efectiva. Se compone de unos 1 500 efectivos, más los correspondientes apoyos, y puede emplearse en las misiones contempladas en el artículo 43, apartado 1, del TUE, entre las que se incluyen misiones de restablecimiento de la paz y operaciones de estabilización al término de un conflicto.</t>
        </is>
      </c>
      <c r="AF173" s="2" t="inlineStr">
        <is>
          <t>lahingugrupp|
ELi lahingugrupp</t>
        </is>
      </c>
      <c r="AG173" s="2" t="inlineStr">
        <is>
          <t>3|
3</t>
        </is>
      </c>
      <c r="AH173" s="2" t="inlineStr">
        <is>
          <t xml:space="preserve">|
</t>
        </is>
      </c>
      <c r="AI173" t="inlineStr">
        <is>
          <t>ajutine väeüksus või -koondis mingi lahinguülesande täitmiseks</t>
        </is>
      </c>
      <c r="AJ173" s="2" t="inlineStr">
        <is>
          <t>Euroopan unionin taisteluosasto|
EU:n taisteluosasto|
taisteluosasto</t>
        </is>
      </c>
      <c r="AK173" s="2" t="inlineStr">
        <is>
          <t>3|
3|
3</t>
        </is>
      </c>
      <c r="AL173" s="2" t="inlineStr">
        <is>
          <t xml:space="preserve">|
|
</t>
        </is>
      </c>
      <c r="AM173" t="inlineStr">
        <is>
          <t>tiettyä tehtävää varten muodostettu osasto, jossa on yhteisessä johdossa vähintään kaksi samaa tai eri aselajia olevaa joukkoyksikköä</t>
        </is>
      </c>
      <c r="AN173" s="2" t="inlineStr">
        <is>
          <t>groupement tactique|
GT|
groupement tactique de l'UE|
GTUE</t>
        </is>
      </c>
      <c r="AO173" s="2" t="inlineStr">
        <is>
          <t>3|
3|
3|
3</t>
        </is>
      </c>
      <c r="AP173" s="2" t="inlineStr">
        <is>
          <t xml:space="preserve">|
|
|
</t>
        </is>
      </c>
      <c r="AQ173" t="inlineStr">
        <is>
          <t>groupement minimal de forces militaires efficace, crédible et cohérent, déployable rapidement et capable de mener des opérations autonomes ou d'assurer la phase initiale d'opérations de plus grande envergure</t>
        </is>
      </c>
      <c r="AR173" s="2" t="inlineStr">
        <is>
          <t>cathghrúpa|
buíon chatha|
cathghrúpa de chuid an Aontais</t>
        </is>
      </c>
      <c r="AS173" s="2" t="inlineStr">
        <is>
          <t>3|
3|
3</t>
        </is>
      </c>
      <c r="AT173" s="2" t="inlineStr">
        <is>
          <t xml:space="preserve">preferred|
|
</t>
        </is>
      </c>
      <c r="AU173" t="inlineStr">
        <is>
          <t/>
        </is>
      </c>
      <c r="AV173" s="2" t="inlineStr">
        <is>
          <t>borbena skupina|
borbena skupina EU-a</t>
        </is>
      </c>
      <c r="AW173" s="2" t="inlineStr">
        <is>
          <t>4|
3</t>
        </is>
      </c>
      <c r="AX173" s="2" t="inlineStr">
        <is>
          <t xml:space="preserve">|
</t>
        </is>
      </c>
      <c r="AY173" t="inlineStr">
        <is>
          <t/>
        </is>
      </c>
      <c r="AZ173" s="2" t="inlineStr">
        <is>
          <t>harccsoport|
uniós harccsoport</t>
        </is>
      </c>
      <c r="BA173" s="2" t="inlineStr">
        <is>
          <t>4|
3</t>
        </is>
      </c>
      <c r="BB173" s="2" t="inlineStr">
        <is>
          <t xml:space="preserve">|
</t>
        </is>
      </c>
      <c r="BC173" t="inlineStr">
        <is>
          <t>a legkisebb méretű önellátó katonai-műveleti formáció, amely az adott műveleti területen néhány napon belül mozgósítható</t>
        </is>
      </c>
      <c r="BD173" s="2" t="inlineStr">
        <is>
          <t>gruppo tattico|
gruppo tattico dell'UE</t>
        </is>
      </c>
      <c r="BE173" s="2" t="inlineStr">
        <is>
          <t>3|
3</t>
        </is>
      </c>
      <c r="BF173" s="2" t="inlineStr">
        <is>
          <t xml:space="preserve">|
</t>
        </is>
      </c>
      <c r="BG173" t="inlineStr">
        <is>
          <t>gruppo operativo del livello ordinativo di un battaglione, capace di schierarsi in 15 giorni e di restare sul teatro per almeno un mese</t>
        </is>
      </c>
      <c r="BH173" s="2" t="inlineStr">
        <is>
          <t>ES kovinė grupė|
kovinė grupė</t>
        </is>
      </c>
      <c r="BI173" s="2" t="inlineStr">
        <is>
          <t>3|
3</t>
        </is>
      </c>
      <c r="BJ173" s="2" t="inlineStr">
        <is>
          <t xml:space="preserve">|
</t>
        </is>
      </c>
      <c r="BK173" t="inlineStr">
        <is>
          <t>bataliono dydžio (1500 karių) mažiausia savarankiška karinė struktūra, kuri ES vadovybės pavedimu gali būti dislokuota operacijos rajone</t>
        </is>
      </c>
      <c r="BL173" s="2" t="inlineStr">
        <is>
          <t>ES kaujas grupa|
kaujas grupa</t>
        </is>
      </c>
      <c r="BM173" s="2" t="inlineStr">
        <is>
          <t>3|
3</t>
        </is>
      </c>
      <c r="BN173" s="2" t="inlineStr">
        <is>
          <t xml:space="preserve">|
</t>
        </is>
      </c>
      <c r="BO173" t="inlineStr">
        <is>
          <t>mazākā pašpietiekama militāri operatīva vienība, ko var izvietot un uzturēt operācijas norises vietā</t>
        </is>
      </c>
      <c r="BP173" s="2" t="inlineStr">
        <is>
          <t>grupp tattiku tal-UE|
grupp tattiku|
EU BG</t>
        </is>
      </c>
      <c r="BQ173" s="2" t="inlineStr">
        <is>
          <t>3|
3|
3</t>
        </is>
      </c>
      <c r="BR173" s="2" t="inlineStr">
        <is>
          <t xml:space="preserve">|
|
</t>
        </is>
      </c>
      <c r="BS173" t="inlineStr">
        <is>
          <t>l-iżgħar formazzjoni militari-operattiva awtosuffiċjenti li tista' tintbagħat u tiġi sostnuta f'teatru ta' operazzjonijiet</t>
        </is>
      </c>
      <c r="BT173" s="2" t="inlineStr">
        <is>
          <t>EU-gevechtsgroep|
gevechtsgroep</t>
        </is>
      </c>
      <c r="BU173" s="2" t="inlineStr">
        <is>
          <t>3|
3</t>
        </is>
      </c>
      <c r="BV173" s="2" t="inlineStr">
        <is>
          <t xml:space="preserve">|
</t>
        </is>
      </c>
      <c r="BW173" t="inlineStr">
        <is>
          <t>een op zichzelf staande strijdmacht van minimale strijdkrachtencombinaties ter grootte van een bataljon met gecombineerde wapens, die beschikt over gevechtsondersteuning en gevechtsbijstandsondersteuning en binnen 15 dagen na het besluit van de Raad dat optreden van de EU nodig is, in het inzetgebied paraat kan zijn</t>
        </is>
      </c>
      <c r="BX173" s="2" t="inlineStr">
        <is>
          <t>grupa bojowa|
grupa bojowa UE</t>
        </is>
      </c>
      <c r="BY173" s="2" t="inlineStr">
        <is>
          <t>3|
3</t>
        </is>
      </c>
      <c r="BZ173" s="2" t="inlineStr">
        <is>
          <t xml:space="preserve">|
</t>
        </is>
      </c>
      <c r="CA173" t="inlineStr">
        <is>
          <t>siły natychmiastowego reagowania wydzielane przez państwa na potrzeby operacji UE, zdolne do realizacji pełnego spektrum misji petersberskich</t>
        </is>
      </c>
      <c r="CB173" s="2" t="inlineStr">
        <is>
          <t>agrupamento tático</t>
        </is>
      </c>
      <c r="CC173" s="2" t="inlineStr">
        <is>
          <t>3</t>
        </is>
      </c>
      <c r="CD173" s="2" t="inlineStr">
        <is>
          <t/>
        </is>
      </c>
      <c r="CE173" t="inlineStr">
        <is>
          <t>Agrupamento mínimo de forças militares eficaz, credível e coerente, rapidamente projetável e capaz de conduzir operações autónomas ou de assegurar a fase inicial de operações de maior envergadura. É constituído por uma força interarmas, reforçada por elementos de apoio tático e logístico de combate, com a dimensão aproximada de um batalhão (1500 homens).</t>
        </is>
      </c>
      <c r="CF173" s="2" t="inlineStr">
        <is>
          <t>grupare tactică|
grup tactic de luptă|
GT|
grupare tactică a UE</t>
        </is>
      </c>
      <c r="CG173" s="2" t="inlineStr">
        <is>
          <t>3|
3|
2|
3</t>
        </is>
      </c>
      <c r="CH173" s="2" t="inlineStr">
        <is>
          <t xml:space="preserve">|
|
|
</t>
        </is>
      </c>
      <c r="CI173" t="inlineStr">
        <is>
          <t>unitate militară multinațională care este compusă de obicei din 1500 de persoane și care face parte integrantă din capacitatea militară de reacție rapidă a UE de a răspunde la crizele în curs de apariție și la conflictele din întreaga lume</t>
        </is>
      </c>
      <c r="CJ173" s="2" t="inlineStr">
        <is>
          <t>bojová skupina EÚ|
bojová skupina</t>
        </is>
      </c>
      <c r="CK173" s="2" t="inlineStr">
        <is>
          <t>3|
3</t>
        </is>
      </c>
      <c r="CL173" s="2" t="inlineStr">
        <is>
          <t xml:space="preserve">|
</t>
        </is>
      </c>
      <c r="CM173" t="inlineStr">
        <is>
          <t>zmiešaná vojenská jednotka vo veľkosti posilneného práporu pozostávajúca z približne 1 500 až 2 000 vojakov a disponujúca zložkami bojovej podpory</t>
        </is>
      </c>
      <c r="CN173" s="2" t="inlineStr">
        <is>
          <t>bojna skupina|
bojna skupina EU</t>
        </is>
      </c>
      <c r="CO173" s="2" t="inlineStr">
        <is>
          <t>3|
3</t>
        </is>
      </c>
      <c r="CP173" s="2" t="inlineStr">
        <is>
          <t xml:space="preserve">|
</t>
        </is>
      </c>
      <c r="CQ173" t="inlineStr">
        <is>
          <t>bataljonska formacija s približno 1 500 pripadniki in zmožnostjo, da v 15 dneh od sprejetja politične odločitve bojno posreduje na kriznih področjih; je premestljiva in v primeru delovanja vzdržljiva 30–120 dni; njene naloge so ločevanje sprtih strani s silo, preprečevanje konfliktov, evakuacijske operacije, vključno z nebojnimi evakuacijami ter podpora humanitarnim operacijam</t>
        </is>
      </c>
      <c r="CR173" s="2" t="inlineStr">
        <is>
          <t>EU-stridsgrupp|
stridsgrupp</t>
        </is>
      </c>
      <c r="CS173" s="2" t="inlineStr">
        <is>
          <t>3|
3</t>
        </is>
      </c>
      <c r="CT173" s="2" t="inlineStr">
        <is>
          <t xml:space="preserve">|
</t>
        </is>
      </c>
      <c r="CU173" t="inlineStr">
        <is>
          <t>det minsta effektiva, trovärdiga, snabbt insatsberedda och sammansatta styrkebidrag som kan genomföra självständiga insatser, eller som kan användas för den initiala fasen i en större insats</t>
        </is>
      </c>
    </row>
    <row r="174">
      <c r="A174" s="1" t="str">
        <f>HYPERLINK("https://iate.europa.eu/entry/result/3572083/all", "3572083")</f>
        <v>3572083</v>
      </c>
      <c r="B174" t="inlineStr">
        <is>
          <t>EUROPEAN UNION;INTERNATIONAL RELATIONS</t>
        </is>
      </c>
      <c r="C174" t="inlineStr">
        <is>
          <t>EUROPEAN UNION;INTERNATIONAL RELATIONS|defence|defence policy</t>
        </is>
      </c>
      <c r="D174" s="2" t="inlineStr">
        <is>
          <t>КГПО|
координиран годишен преглед на отбраната|
CARD</t>
        </is>
      </c>
      <c r="E174" s="2" t="inlineStr">
        <is>
          <t>2|
3|
3</t>
        </is>
      </c>
      <c r="F174" s="2" t="inlineStr">
        <is>
          <t xml:space="preserve">|
|
</t>
        </is>
      </c>
      <c r="G174" t="inlineStr">
        <is>
          <t/>
        </is>
      </c>
      <c r="H174" s="2" t="inlineStr">
        <is>
          <t>CARD|
koordinovaný každoroční přezkum v oblasti obrany</t>
        </is>
      </c>
      <c r="I174" s="2" t="inlineStr">
        <is>
          <t>3|
3</t>
        </is>
      </c>
      <c r="J174" s="2" t="inlineStr">
        <is>
          <t xml:space="preserve">|
</t>
        </is>
      </c>
      <c r="K174" t="inlineStr">
        <is>
          <t>dobrovolný každoroční postup EU v oblasti obrany prováděný s cílem prohloubit obrannou spolupráci a zajistit optimálnější využití plánů v oblasti výdajů na obranu, včetně jejich soudržnosti</t>
        </is>
      </c>
      <c r="L174" s="2" t="inlineStr">
        <is>
          <t>CARD|
samordnet årlig gennemgang vedrørende forsvar</t>
        </is>
      </c>
      <c r="M174" s="2" t="inlineStr">
        <is>
          <t>3|
3</t>
        </is>
      </c>
      <c r="N174" s="2" t="inlineStr">
        <is>
          <t xml:space="preserve">|
</t>
        </is>
      </c>
      <c r="O174" t="inlineStr">
        <is>
          <t>foreslået proces (under udarbejdelse pr. marts 2017) til at opnå et bedre overblik på EU-plan over spørgsmål som f.eks. forsvarsudgifter og nationale investeringer samt forsvarsforskningsindsats</t>
        </is>
      </c>
      <c r="P174" s="2" t="inlineStr">
        <is>
          <t>Koordinierte Jährliche Überprüfung der Verteidigung</t>
        </is>
      </c>
      <c r="Q174" s="2" t="inlineStr">
        <is>
          <t>3</t>
        </is>
      </c>
      <c r="R174" s="2" t="inlineStr">
        <is>
          <t/>
        </is>
      </c>
      <c r="S174" t="inlineStr">
        <is>
          <t/>
        </is>
      </c>
      <c r="T174" s="2" t="inlineStr">
        <is>
          <t>συντονισμένη ετήσια επανεξέταση στον τομέα της άμυνας|
CARD</t>
        </is>
      </c>
      <c r="U174" s="2" t="inlineStr">
        <is>
          <t>3|
3</t>
        </is>
      </c>
      <c r="V174" s="2" t="inlineStr">
        <is>
          <t xml:space="preserve">|
</t>
        </is>
      </c>
      <c r="W174" t="inlineStr">
        <is>
          <t/>
        </is>
      </c>
      <c r="X174" s="2" t="inlineStr">
        <is>
          <t>CARD|
Coordinated Annual Review|
Coordinated Annual Review on Defence</t>
        </is>
      </c>
      <c r="Y174" s="2" t="inlineStr">
        <is>
          <t>3|
3|
3</t>
        </is>
      </c>
      <c r="Z174" s="2" t="inlineStr">
        <is>
          <t xml:space="preserve">|
|
</t>
        </is>
      </c>
      <c r="AA174" t="inlineStr">
        <is>
          <t>process aiming to provide a better overview at EU level of issues such as defence spending and national investment as well as defence research efforts</t>
        </is>
      </c>
      <c r="AB174" s="2" t="inlineStr">
        <is>
          <t>revisión anual coordinada de la defensa</t>
        </is>
      </c>
      <c r="AC174" s="2" t="inlineStr">
        <is>
          <t>3</t>
        </is>
      </c>
      <c r="AD174" s="2" t="inlineStr">
        <is>
          <t/>
        </is>
      </c>
      <c r="AE174" t="inlineStr">
        <is>
          <t>Instrumento en fase de elaboración (marzo de 2017) con el que se pretende intensificar la colaboración entre los Estados miembros de la UE en materia de defensa.&lt;br&gt;Se basará en procesos y medios ya existentes, y servirá para abordar las deficiencias, garantizar un uso mejor y más coherente de los planes de gasto militar, conseguir de forma más estructurada las capacidades clave que se necesitan en Europa y evitar el solapamiento de esfuerzos entre los Estados miembros y las instituciones de la UE.</t>
        </is>
      </c>
      <c r="AF174" s="2" t="inlineStr">
        <is>
          <t>kaitseküsimuste iga-aastane kooskõlastatud läbivaatamine|
CARD</t>
        </is>
      </c>
      <c r="AG174" s="2" t="inlineStr">
        <is>
          <t>3|
3</t>
        </is>
      </c>
      <c r="AH174" s="2" t="inlineStr">
        <is>
          <t xml:space="preserve">|
</t>
        </is>
      </c>
      <c r="AI174" t="inlineStr">
        <is>
          <t>2017. aasta märtsis esitatud kaitsealgatus, mille eesmärk on saada ELi tasandil parem ülevaade sellistest küsimustest nagu kaitsekulutused ja liikmesriikide investeeringud ning kaitsealase teadustegevuse jõupingutused</t>
        </is>
      </c>
      <c r="AJ174" s="2" t="inlineStr">
        <is>
          <t>puolustuksen koordinoitu vuosittainen tarkastelu|
CARD</t>
        </is>
      </c>
      <c r="AK174" s="2" t="inlineStr">
        <is>
          <t>3|
3</t>
        </is>
      </c>
      <c r="AL174" s="2" t="inlineStr">
        <is>
          <t xml:space="preserve">|
</t>
        </is>
      </c>
      <c r="AM174" t="inlineStr">
        <is>
          <t/>
        </is>
      </c>
      <c r="AN174" s="2" t="inlineStr">
        <is>
          <t>EACD|
examen annuel coordonné en matière de défense</t>
        </is>
      </c>
      <c r="AO174" s="2" t="inlineStr">
        <is>
          <t>3|
3</t>
        </is>
      </c>
      <c r="AP174" s="2" t="inlineStr">
        <is>
          <t xml:space="preserve">|
</t>
        </is>
      </c>
      <c r="AQ174" t="inlineStr">
        <is>
          <t>initiative visant à mettre en place un processus permettant d'obtenir un meilleur aperçu de certaines questions au niveau de l'UE, telles que les dépenses et les investissements nationaux dans le secteur de la défense ainsi que les efforts de recherche dans ce domaine</t>
        </is>
      </c>
      <c r="AR174" s="2" t="inlineStr">
        <is>
          <t>athbhreithniú comhordaithe bliantúil ar chosaint|
CARD</t>
        </is>
      </c>
      <c r="AS174" s="2" t="inlineStr">
        <is>
          <t>3|
3</t>
        </is>
      </c>
      <c r="AT174" s="2" t="inlineStr">
        <is>
          <t xml:space="preserve">|
</t>
        </is>
      </c>
      <c r="AU174" t="inlineStr">
        <is>
          <t/>
        </is>
      </c>
      <c r="AV174" s="2" t="inlineStr">
        <is>
          <t>CARD|
koordinirano godišnje preispitivanje u području obrane</t>
        </is>
      </c>
      <c r="AW174" s="2" t="inlineStr">
        <is>
          <t>3|
3</t>
        </is>
      </c>
      <c r="AX174" s="2" t="inlineStr">
        <is>
          <t xml:space="preserve">|
</t>
        </is>
      </c>
      <c r="AY174" t="inlineStr">
        <is>
          <t>predložena inicijativa kojom bi se uspostavio postupak za dobivanje boljeg pregleda na razini EU-a o pitanjima poput obrane, potrošnje i nacinalnih ulaganja kao i istraživanja u području obrane</t>
        </is>
      </c>
      <c r="AZ174" s="2" t="inlineStr">
        <is>
          <t>koordinált éves védelmi szemle|
CARD</t>
        </is>
      </c>
      <c r="BA174" s="2" t="inlineStr">
        <is>
          <t>4|
4</t>
        </is>
      </c>
      <c r="BB174" s="2" t="inlineStr">
        <is>
          <t>|
admitted</t>
        </is>
      </c>
      <c r="BC174" t="inlineStr">
        <is>
          <t>javasolt mechanizmus, amelynek célja, hogy uniós szinten áttekinthetőbbek legyenek az olyan kérdések, mint például a védelmi kiadások és a nemzeti szintű beruházások, valamint a védelmi vonatkozású kutatásokra irányuló erőfeszítések</t>
        </is>
      </c>
      <c r="BD174" s="2" t="inlineStr">
        <is>
          <t>CARD|
revisione coordinata annuale sulla difesa</t>
        </is>
      </c>
      <c r="BE174" s="2" t="inlineStr">
        <is>
          <t>3|
3</t>
        </is>
      </c>
      <c r="BF174" s="2" t="inlineStr">
        <is>
          <t xml:space="preserve">|
</t>
        </is>
      </c>
      <c r="BG174" t="inlineStr">
        <is>
          <t>strumento per la valutazione globale delle questioni inerenti alle capacità che si prefigge di aiutare gli Stati membri a realizzare le capacità critiche nonché offrire agli Stati membri un forum per il coordinamento e la discussione della loro pianificazione della difesa nazionale, anche in termini di piani di spesa per la difesa</t>
        </is>
      </c>
      <c r="BH174" s="2" t="inlineStr">
        <is>
          <t>CARD|
suderinta metinė peržiūra gynybos srityje</t>
        </is>
      </c>
      <c r="BI174" s="2" t="inlineStr">
        <is>
          <t>3|
3</t>
        </is>
      </c>
      <c r="BJ174" s="2" t="inlineStr">
        <is>
          <t xml:space="preserve">|
</t>
        </is>
      </c>
      <c r="BK174" t="inlineStr">
        <is>
          <t/>
        </is>
      </c>
      <c r="BL174" s="2" t="inlineStr">
        <is>
          <t>&lt;i&gt;CARD&lt;/i&gt;|
koordinētais ikgadējais pārskats par aizsardzību</t>
        </is>
      </c>
      <c r="BM174" s="2" t="inlineStr">
        <is>
          <t>3|
3</t>
        </is>
      </c>
      <c r="BN174" s="2" t="inlineStr">
        <is>
          <t xml:space="preserve">|
</t>
        </is>
      </c>
      <c r="BO174" t="inlineStr">
        <is>
          <t>aizsardzības plānošanas process,
kurā dalībvalstis piedalās pēc brīvprātības principa un kura mērķis ir padziļināt
sadarbību aizsardzības jomā un nodrošināt aizsardzības izdevumu plānu
optimālāku izmantošanu</t>
        </is>
      </c>
      <c r="BP174" s="2" t="inlineStr">
        <is>
          <t>CARD|
Rieżami Annwali Koordinat dwar id-Difiża</t>
        </is>
      </c>
      <c r="BQ174" s="2" t="inlineStr">
        <is>
          <t>3|
3</t>
        </is>
      </c>
      <c r="BR174" s="2" t="inlineStr">
        <is>
          <t xml:space="preserve">|
</t>
        </is>
      </c>
      <c r="BS174" t="inlineStr">
        <is>
          <t>inizjattiva biex jiġi stabbilit proċess biex tinkiseb ħarsa ġenerali aħjar fil-livell tal-UE ta' kwistjonijiet bħall-infiq għad-difiża u l-investiment nazzjonali kif ukoll sforzi ta' riċerka fid-difiża</t>
        </is>
      </c>
      <c r="BT174" s="2" t="inlineStr">
        <is>
          <t>gecoördineerde jaarlijkse evaluatie inzake defensie|
CARD</t>
        </is>
      </c>
      <c r="BU174" s="2" t="inlineStr">
        <is>
          <t>3|
2</t>
        </is>
      </c>
      <c r="BV174" s="2" t="inlineStr">
        <is>
          <t xml:space="preserve">|
</t>
        </is>
      </c>
      <c r="BW174" t="inlineStr">
        <is>
          <t/>
        </is>
      </c>
      <c r="BX174" s="2" t="inlineStr">
        <is>
          <t>CARD|
skoordynowany roczny przegląd w zakresie obronności</t>
        </is>
      </c>
      <c r="BY174" s="2" t="inlineStr">
        <is>
          <t>3|
3</t>
        </is>
      </c>
      <c r="BZ174" s="2" t="inlineStr">
        <is>
          <t xml:space="preserve">|
</t>
        </is>
      </c>
      <c r="CA174" t="inlineStr">
        <is>
          <t/>
        </is>
      </c>
      <c r="CB174" s="2" t="inlineStr">
        <is>
          <t>AACD|
análise anual coordenada da defesa</t>
        </is>
      </c>
      <c r="CC174" s="2" t="inlineStr">
        <is>
          <t>3|
3</t>
        </is>
      </c>
      <c r="CD174" s="2" t="inlineStr">
        <is>
          <t xml:space="preserve">|
</t>
        </is>
      </c>
      <c r="CE174" t="inlineStr">
        <is>
          <t>Futuro instrumento que deverá ser impulsionado pelos Estados-Membros para aprofundar a cooperação no setor da defesa, promovendo o desenvolvimento de capacidades para colmatar lacunas e garantindo uma utilização mais eficiente dos planos de despesas militares.</t>
        </is>
      </c>
      <c r="CF174" s="2" t="inlineStr">
        <is>
          <t>CARD|
procesul anual coordonat de revizuire privind apărarea</t>
        </is>
      </c>
      <c r="CG174" s="2" t="inlineStr">
        <is>
          <t>3|
3</t>
        </is>
      </c>
      <c r="CH174" s="2" t="inlineStr">
        <is>
          <t xml:space="preserve">|
</t>
        </is>
      </c>
      <c r="CI174" t="inlineStr">
        <is>
          <t/>
        </is>
      </c>
      <c r="CJ174" s="2" t="inlineStr">
        <is>
          <t>CARD|
koordinované ročné hodnotenie obrany</t>
        </is>
      </c>
      <c r="CK174" s="2" t="inlineStr">
        <is>
          <t>3|
3</t>
        </is>
      </c>
      <c r="CL174" s="2" t="inlineStr">
        <is>
          <t xml:space="preserve">|
</t>
        </is>
      </c>
      <c r="CM174" t="inlineStr">
        <is>
          <t>dobrovoľný každoročný postup EÚ v oblasti obrany (nazývaný aj obranný semester) na uľahčenie spoločného plánovania členských štátov a prehĺbenú spoluprácu v rozvoji spôsobilostí</t>
        </is>
      </c>
      <c r="CN174" s="2" t="inlineStr">
        <is>
          <t>usklajeni letni pregled obrambe|
CARD|
usklajeni letni pregled na področju obrambe</t>
        </is>
      </c>
      <c r="CO174" s="2" t="inlineStr">
        <is>
          <t>3|
3|
3</t>
        </is>
      </c>
      <c r="CP174" s="2" t="inlineStr">
        <is>
          <t xml:space="preserve">|
|
</t>
        </is>
      </c>
      <c r="CQ174" t="inlineStr">
        <is>
          <t>postopek, ki sodelujočim državam in Evropski uniji zagotavlja pregled evropskega obrambnega okolja z namenom identifikacije novih priložnosti za sodelovanje pri skupnem razvoju obrambnih zmogljivosti; s tem državam članicam omogoča lažje zagotavljanje potrebnih zmogljivosti ter vodi v večjo enotnost in povezanost med državami na obrambnem področju</t>
        </is>
      </c>
      <c r="CR174" s="2" t="inlineStr">
        <is>
          <t>samordnad årlig försvarsöversikt</t>
        </is>
      </c>
      <c r="CS174" s="2" t="inlineStr">
        <is>
          <t>3</t>
        </is>
      </c>
      <c r="CT174" s="2" t="inlineStr">
        <is>
          <t/>
        </is>
      </c>
      <c r="CU174" t="inlineStr">
        <is>
          <t/>
        </is>
      </c>
    </row>
    <row r="175">
      <c r="A175" s="1" t="str">
        <f>HYPERLINK("https://iate.europa.eu/entry/result/919962/all", "919962")</f>
        <v>919962</v>
      </c>
      <c r="B175" t="inlineStr">
        <is>
          <t>INTERNATIONAL RELATIONS;EUROPEAN UNION</t>
        </is>
      </c>
      <c r="C175" t="inlineStr">
        <is>
          <t>INTERNATIONAL RELATIONS|defence;EUROPEAN UNION|European construction|European Union</t>
        </is>
      </c>
      <c r="D175" s="2" t="inlineStr">
        <is>
          <t>председател на Военния комитет на Европейския съюз</t>
        </is>
      </c>
      <c r="E175" s="2" t="inlineStr">
        <is>
          <t>3</t>
        </is>
      </c>
      <c r="F175" s="2" t="inlineStr">
        <is>
          <t/>
        </is>
      </c>
      <c r="G175" t="inlineStr">
        <is>
          <t>Генерал с четири звезди на назначение, за предпочитане бивш ръководител на отбраната на държава-членка на ЕС. Той се избира между РО на държавите-членки за срок от три години, освен при изключителни обстоятелства. Председателства заседанията на ВКЕС на ниво военни представители и ръководители на отбраната и присъства на заседанията на Съвета, когато се вземат решения с последици за отбраната.</t>
        </is>
      </c>
      <c r="H175" s="2" t="inlineStr">
        <is>
          <t>předseda Vojenského výboru Evropské unie</t>
        </is>
      </c>
      <c r="I175" s="2" t="inlineStr">
        <is>
          <t>3</t>
        </is>
      </c>
      <c r="J175" s="2" t="inlineStr">
        <is>
          <t/>
        </is>
      </c>
      <c r="K175" t="inlineStr">
        <is>
          <t>Předsedou Vojenského výboru Evropské unie je čtyřhvězdičkový generál, nejlépe bývalý náčelník generálního štábu členského státu EU. Je volen náčelníky generálních štábů členských států podle schváleného postupu a jmenován Radou na doporučení Vojenského výboru Evropské unie zasedajícího na úrovni náčelníků generálních štábů. Předseda Vojenského výboru Evropské unie má mezinárodní působnost a podle potřeby zastupuje Vojenský výbor Evropské unie v Politickém a bezpečnostním výboru a v Radě.</t>
        </is>
      </c>
      <c r="L175" s="2" t="inlineStr">
        <is>
          <t>EUMC-formand|
CEUMC|
formand for Den Europæiske Unions Militærkomité</t>
        </is>
      </c>
      <c r="M175" s="2" t="inlineStr">
        <is>
          <t>4|
4|
4</t>
        </is>
      </c>
      <c r="N175" s="2" t="inlineStr">
        <is>
          <t xml:space="preserve">|
|
</t>
        </is>
      </c>
      <c r="O175" t="inlineStr">
        <is>
          <t>firestjernet officer, helst en tidligere forsvarschef fra en EU-medlemsstat, der udvælges af medlemsstaternes forsvarschefer i henhold til godkendte procedurer og udnævnes af Rådet på anbefaling fra EUMC på forsvarschefplan</t>
        </is>
      </c>
      <c r="P175" s="2" t="inlineStr">
        <is>
          <t>Vorsitzender des Militärausschusses der EU|
CEUMC</t>
        </is>
      </c>
      <c r="Q175" s="2" t="inlineStr">
        <is>
          <t>3|
3</t>
        </is>
      </c>
      <c r="R175" s="2" t="inlineStr">
        <is>
          <t xml:space="preserve">|
</t>
        </is>
      </c>
      <c r="S175" t="inlineStr">
        <is>
          <t>Vier-Sterne-General/Admiral, vorzugsweise ein ehemaliger Generalstabschef eines EU-Mitgliedstaats, der die Sitzungen und die Arbeit des EUMC ( &lt;a href="/entry/result/914380/all" id="ENTRY_TO_ENTRY_CONVERTER" target="_blank"&gt;IATE:914380&lt;/a&gt; ) leitet</t>
        </is>
      </c>
      <c r="T175" s="2" t="inlineStr">
        <is>
          <t>CEUMC|
πρόεδρος της στρατιωτικής επιτροπής της Ευρωπαϊκής Ενωσης</t>
        </is>
      </c>
      <c r="U175" s="2" t="inlineStr">
        <is>
          <t>3|
3</t>
        </is>
      </c>
      <c r="V175" s="2" t="inlineStr">
        <is>
          <t xml:space="preserve">|
</t>
        </is>
      </c>
      <c r="W175" t="inlineStr">
        <is>
          <t/>
        </is>
      </c>
      <c r="X175" s="2" t="inlineStr">
        <is>
          <t>CEUMC|
Chairman of the European Union Military Committee</t>
        </is>
      </c>
      <c r="Y175" s="2" t="inlineStr">
        <is>
          <t>3|
3</t>
        </is>
      </c>
      <c r="Z175" s="2" t="inlineStr">
        <is>
          <t xml:space="preserve">|
</t>
        </is>
      </c>
      <c r="AA175" t="inlineStr">
        <is>
          <t>four-star flag officer, preferably a former Chief of Defence [ &lt;a href="/entry/result/891248/all" id="ENTRY_TO_ENTRY_CONVERTER" target="_blank"&gt;IATE:891248&lt;/a&gt; ] of an EU Member State, whose tasks include chairing European Union Military Committee [ &lt;a href="/entry/result/914380/all" id="ENTRY_TO_ENTRY_CONVERTER" target="_blank"&gt;IATE:914380&lt;/a&gt; ] meetings at military representative [ &lt;a href="/entry/result/921343/all" id="ENTRY_TO_ENTRY_CONVERTER" target="_blank"&gt;IATE:921343&lt;/a&gt; ] and chief of defence levels, participating as appropriate in the Political and Security Committee [ &lt;a href="/entry/result/913559/all" id="ENTRY_TO_ENTRY_CONVERTER" target="_blank"&gt;IATE:913559&lt;/a&gt; ] and attending Council meetings when decisions with defence implications are to be taken</t>
        </is>
      </c>
      <c r="AB175" s="2" t="inlineStr">
        <is>
          <t>presidente del Comité Militar de la Unión Europea|
PCMUE</t>
        </is>
      </c>
      <c r="AC175" s="2" t="inlineStr">
        <is>
          <t>4|
3</t>
        </is>
      </c>
      <c r="AD175" s="2" t="inlineStr">
        <is>
          <t xml:space="preserve">|
</t>
        </is>
      </c>
      <c r="AE175" t="inlineStr">
        <is>
          <t>General o almirante de cuatro estrellas que, preferentemente, haya sido anteriormente jefe de Estado Mayor de un Estado miembro de la UE. Tiene un mandato de tres años y entre sus cometidos se incluye presidir las reuniones del CMUE &lt;a href="/entry/result/914380/all" id="ENTRY_TO_ENTRY_CONVERTER" target="_blank"&gt;IATE:914380&lt;/a&gt; en sus composiciones de delegados militares &lt;a href="/entry/result/921343/all" id="ENTRY_TO_ENTRY_CONVERTER" target="_blank"&gt;IATE:921343&lt;/a&gt; y de jefes del Estado Mayor de la Defensa &lt;a href="/entry/result/891248/all" id="ENTRY_TO_ENTRY_CONVERTER" target="_blank"&gt;IATE:891248&lt;/a&gt; ; participar, si procede, en el Comité Político y de Seguridad &lt;a href="/entry/result/913559/all" id="ENTRY_TO_ENTRY_CONVERTER" target="_blank"&gt;IATE:913559&lt;/a&gt; , y asistir a las sesiones del Consejo en las que vayan a adoptarse decisiones con incidencia en la defensa.</t>
        </is>
      </c>
      <c r="AF175" s="2" t="inlineStr">
        <is>
          <t>Euroopa Liidu sõjalise komitee esimees</t>
        </is>
      </c>
      <c r="AG175" s="2" t="inlineStr">
        <is>
          <t>3</t>
        </is>
      </c>
      <c r="AH175" s="2" t="inlineStr">
        <is>
          <t/>
        </is>
      </c>
      <c r="AI175" t="inlineStr">
        <is>
          <t>kõrgem ohvitser, eelistatavalt ELi liikmesriigi endine kaitsejõudude ülem, kes juhatab 
&lt;i&gt;ELSK&lt;/i&gt; [ &lt;a href="/entry/result/914380/all" id="ENTRY_TO_ENTRY_CONVERTER" target="_blank"&gt;IATE:914380&lt;/a&gt; ] koosolekuid sõjaliste esindajate ja kaitsejõudude ülemate tasandil ning esindab ELSK-d</t>
        </is>
      </c>
      <c r="AJ175" s="2" t="inlineStr">
        <is>
          <t>Euroopan unionin sotilaskomitean puheenjohtaja|
EUSK:n puheenjohtaja</t>
        </is>
      </c>
      <c r="AK175" s="2" t="inlineStr">
        <is>
          <t>3|
3</t>
        </is>
      </c>
      <c r="AL175" s="2" t="inlineStr">
        <is>
          <t xml:space="preserve">|
</t>
        </is>
      </c>
      <c r="AM175" t="inlineStr">
        <is>
          <t/>
        </is>
      </c>
      <c r="AN175" s="2" t="inlineStr">
        <is>
          <t>président du Comité militaire de l'Union européenne|
PCMUE|
président du CMUE</t>
        </is>
      </c>
      <c r="AO175" s="2" t="inlineStr">
        <is>
          <t>3|
3|
3</t>
        </is>
      </c>
      <c r="AP175" s="2" t="inlineStr">
        <is>
          <t xml:space="preserve">|
|
</t>
        </is>
      </c>
      <c r="AQ175" t="inlineStr">
        <is>
          <t>officier quatre étoiles désigné à ce poste, de préférence un ancien chef d'état-major des armées (CEMA) d'un État membre de l'Union européenne, choisi par les CEMA des États membres selon les procédures approuvées et désigné (en principe pour un mandat de trois ans) par le Conseil sur recommandation du CMUE</t>
        </is>
      </c>
      <c r="AR175" s="2" t="inlineStr">
        <is>
          <t>Cathaoirleach Choiste Míleata an Aontais Eorpaigh|
CEUMC</t>
        </is>
      </c>
      <c r="AS175" s="2" t="inlineStr">
        <is>
          <t>3|
3</t>
        </is>
      </c>
      <c r="AT175" s="2" t="inlineStr">
        <is>
          <t xml:space="preserve">|
</t>
        </is>
      </c>
      <c r="AU175" t="inlineStr">
        <is>
          <t/>
        </is>
      </c>
      <c r="AV175" s="2" t="inlineStr">
        <is>
          <t>predsjedatelj Vojnog odbora Europske unije|
CEUMC</t>
        </is>
      </c>
      <c r="AW175" s="2" t="inlineStr">
        <is>
          <t>3|
3</t>
        </is>
      </c>
      <c r="AX175" s="2" t="inlineStr">
        <is>
          <t xml:space="preserve">|
</t>
        </is>
      </c>
      <c r="AY175" t="inlineStr">
        <is>
          <t/>
        </is>
      </c>
      <c r="AZ175" s="2" t="inlineStr">
        <is>
          <t>az Európai Unió Katonai Bizottságának elnöke|
az EUKB elnöke</t>
        </is>
      </c>
      <c r="BA175" s="2" t="inlineStr">
        <is>
          <t>3|
3</t>
        </is>
      </c>
      <c r="BB175" s="2" t="inlineStr">
        <is>
          <t xml:space="preserve">|
</t>
        </is>
      </c>
      <c r="BC175" t="inlineStr">
        <is>
          <t>az Európai Unió Katonai Bizottságának [ &lt;a href="/entry/result/914380/all" id="ENTRY_TO_ENTRY_CONVERTER" target="_blank"&gt;IATE:914380&lt;/a&gt; ] élén álló négycsillagos tábornok, lehetőleg az egyik EU-tagállam volt vezérkari főnöke</t>
        </is>
      </c>
      <c r="BD175" s="2" t="inlineStr">
        <is>
          <t>CEUMC|
presidente del comitato militare dell'Unione europea</t>
        </is>
      </c>
      <c r="BE175" s="2" t="inlineStr">
        <is>
          <t>3|
3</t>
        </is>
      </c>
      <c r="BF175" s="2" t="inlineStr">
        <is>
          <t xml:space="preserve">|
</t>
        </is>
      </c>
      <c r="BG175" t="inlineStr">
        <is>
          <t>preferibilmente un ex capo di Stato maggiore della difesa di uno Stato membro dell'UE, è di nomina generale o ammiraglio a quattro stelle, ha il ruolo di consulente militare dell'alto rappresentante, conduce i lavori del comitatoe assiste alle sessioni del Consiglio quando si devono adottare decisioni con implicazioni in materia di difesa</t>
        </is>
      </c>
      <c r="BH175" s="2" t="inlineStr">
        <is>
          <t>Europos Sąjungos karinio komiteto pirmininkas|
ESKK pirmininkas</t>
        </is>
      </c>
      <c r="BI175" s="2" t="inlineStr">
        <is>
          <t>3|
3</t>
        </is>
      </c>
      <c r="BJ175" s="2" t="inlineStr">
        <is>
          <t xml:space="preserve">|
</t>
        </is>
      </c>
      <c r="BK175" t="inlineStr">
        <is>
          <t>ES kariniam komitetui vadovauti paskirtas keturių žvaigždžių admirolas, dažniausiai buvęs kurios nors ES valstybės narės gynybos vadovas; jį išrenka valstybių narių GV patvirtinta tvarka, o skiria Taryba gynybos vadovų lygiu susirinkusio ESKK teikimu</t>
        </is>
      </c>
      <c r="BL175" s="2" t="inlineStr">
        <is>
          <t>Eiropas Savienības Militārās komitejas priekšsēdētājs</t>
        </is>
      </c>
      <c r="BM175" s="2" t="inlineStr">
        <is>
          <t>3</t>
        </is>
      </c>
      <c r="BN175" s="2" t="inlineStr">
        <is>
          <t/>
        </is>
      </c>
      <c r="BO175" t="inlineStr">
        <is>
          <t>četru zvaigžņu ģenerālis/admirālis, vēlams – bijušais kādas dalībvalsts nacionālo bruņoto spēku komandieris [ &lt;a href="/entry/result/891248/all" id="ENTRY_TO_ENTRY_CONVERTER" target="_blank"&gt;IATE:891248&lt;/a&gt; ], kura uzdevumi cita starpā ir: vadīt Eiropas Savienības Militāro komiteju [ &lt;a href="/entry/result/914380/all" id="ENTRY_TO_ENTRY_CONVERTER" target="_blank"&gt;IATE:914380&lt;/a&gt; ] un militāro pārstāvju[ &lt;a href="/entry/result/921343/all" id="ENTRY_TO_ENTRY_CONVERTER" target="_blank"&gt;IATE:921343&lt;/a&gt; ] un bruņoto spēku komandieru līmeņa sanāksmes, vajadzības gadījumā piedalīties Politikas un drošības komitejas [ &lt;a href="/entry/result/913559/all" id="ENTRY_TO_ENTRY_CONVERTER" target="_blank"&gt;IATE:913559&lt;/a&gt; ] sanāksmēs un tajās Padomes sanāksmēs, kurās tiek lemti aizsardzībai būtiski jautājumi</t>
        </is>
      </c>
      <c r="BP175" s="2" t="inlineStr">
        <is>
          <t>President tal-Kumitat Militari tal-Unjoni Ewropea|
CEUMC</t>
        </is>
      </c>
      <c r="BQ175" s="2" t="inlineStr">
        <is>
          <t>3|
3</t>
        </is>
      </c>
      <c r="BR175" s="2" t="inlineStr">
        <is>
          <t xml:space="preserve">|
</t>
        </is>
      </c>
      <c r="BS175" t="inlineStr">
        <is>
          <t>uffiċjal tal-bandiera ta' erba' stilel [ &lt;a href="/entry/result/921455/all" id="ENTRY_TO_ENTRY_CONVERTER" target="_blank"&gt;IATE:921455&lt;/a&gt; ], preferibbilment ex-Kap tad-Difiża [ &lt;a href="/entry/result/891248/all" id="ENTRY_TO_ENTRY_CONVERTER" target="_blank"&gt;IATE:891248&lt;/a&gt; ] ta' Stat Membru tal-UE, li l-kompiti tiegħu jinkludu l-presidenza tal-laqgħat tal-Kumitat Militari tal-Unjoni Ewropea [ &lt;a href="/entry/result/914380/all" id="ENTRY_TO_ENTRY_CONVERTER" target="_blank"&gt;IATE:914380&lt;/a&gt; ] fil-livell tar-rappreżentanti militari u tal-kapijiet tad-difiża, il-parteċipazzjoni kif adatt fil-Kumitat Politiku u ta' Sigurtà [ &lt;a href="/entry/result/913559/all" id="ENTRY_TO_ENTRY_CONVERTER" target="_blank"&gt;IATE:913559&lt;/a&gt; ] u l-attendenza għal-laqgħat tal-Kunsill meta jkollhom jittieħdu deċiżjonijiet b'implikazzjonijiet għad-difiża</t>
        </is>
      </c>
      <c r="BT175" s="2" t="inlineStr">
        <is>
          <t>voorzitter van het Militair Comité van de Europese Unie|
CEUMC</t>
        </is>
      </c>
      <c r="BU175" s="2" t="inlineStr">
        <is>
          <t>2|
2</t>
        </is>
      </c>
      <c r="BV175" s="2" t="inlineStr">
        <is>
          <t xml:space="preserve">|
</t>
        </is>
      </c>
      <c r="BW175" t="inlineStr">
        <is>
          <t>een benoemde viersterrenvlag- of opperofficier, bij voorkeur een voormalig Chef Defensiestaf van een EU-lidstaat, die de EUMC-vergaderingen voorzit op het niveau van de MILREP's en de CDS'en en woordvoerder is van het EUMC; in die laatste hoedanigheid neemt hij in voorkomend geval deel aan het Comité politieke en veiligheidsvraagstukken en aan Raadszittingen.</t>
        </is>
      </c>
      <c r="BX175" s="2" t="inlineStr">
        <is>
          <t>CEUMC|
przewodniczący EUMC|
przewodniczący Komitetu Wojskowego Unii Europejskiej</t>
        </is>
      </c>
      <c r="BY175" s="2" t="inlineStr">
        <is>
          <t>3|
3|
3</t>
        </is>
      </c>
      <c r="BZ175" s="2" t="inlineStr">
        <is>
          <t xml:space="preserve">|
|
</t>
        </is>
      </c>
      <c r="CA175" t="inlineStr">
        <is>
          <t>---</t>
        </is>
      </c>
      <c r="CB175" s="2" t="inlineStr">
        <is>
          <t>PCMUE|
Presidente do Comité Militar da União Europeia</t>
        </is>
      </c>
      <c r="CC175" s="2" t="inlineStr">
        <is>
          <t>3|
3</t>
        </is>
      </c>
      <c r="CD175" s="2" t="inlineStr">
        <is>
          <t xml:space="preserve">|
</t>
        </is>
      </c>
      <c r="CE175" t="inlineStr">
        <is>
          <t>Oficial general de quatro estrelas, nomeado pelo Conselho por recomendação do comité reunido a nível de chefes de Estado-Maior. O seu mandato é de três anos. O seu perfil e as suas responsabilidades encontram-se definidas no ponto 4 do Anexo à Decisão do Conselho que cria o CMUE.</t>
        </is>
      </c>
      <c r="CF175" s="2" t="inlineStr">
        <is>
          <t>PCMUE|
președintele Comitetului Militar al Uniunii Europene</t>
        </is>
      </c>
      <c r="CG175" s="2" t="inlineStr">
        <is>
          <t>3|
3</t>
        </is>
      </c>
      <c r="CH175" s="2" t="inlineStr">
        <is>
          <t xml:space="preserve">|
</t>
        </is>
      </c>
      <c r="CI175" t="inlineStr">
        <is>
          <t>ofițer cu patru stele desemnat în acest post, de preferință un fost șef de stat-major al unui stat membru al UE, ales de către șefii de stat-major ai statelor membre în conformitate cu procedurile aprobate și desemnat de către Consiliu, la recomandarea CMUE reunit la nivel de șefi de stat-major și având în principiu un mandat de trei ani</t>
        </is>
      </c>
      <c r="CJ175" s="2" t="inlineStr">
        <is>
          <t>predseda Vojenského výboru Európskej únie|
predseda VVEÚ</t>
        </is>
      </c>
      <c r="CK175" s="2" t="inlineStr">
        <is>
          <t>3|
3</t>
        </is>
      </c>
      <c r="CL175" s="2" t="inlineStr">
        <is>
          <t xml:space="preserve">|
</t>
        </is>
      </c>
      <c r="CM175" t="inlineStr">
        <is>
          <t>štvorhviezdičkový dôstojník, najlepšie bývalý náčelník generálneho štábu niektorého členského štátu EÚ, ktorý okrem iného predsedá schôdzam Vojenského výboru Európskej únie na úrovni vojenských predstaviteľov (Milreps) a náčelníkov generálnych štábov a podľa potreby sa zúčastňuje na činnosti Politického a bezpečnostného výboru a na zasadaniach Rady pri prijímaní rozhodnutí s obrannými dôsledkami</t>
        </is>
      </c>
      <c r="CN175" s="2" t="inlineStr">
        <is>
          <t>predsednik Vojaškega odbora Evropske unije|
PVOEU</t>
        </is>
      </c>
      <c r="CO175" s="2" t="inlineStr">
        <is>
          <t>3|
3</t>
        </is>
      </c>
      <c r="CP175" s="2" t="inlineStr">
        <is>
          <t xml:space="preserve">|
</t>
        </is>
      </c>
      <c r="CQ175" t="inlineStr">
        <is>
          <t/>
        </is>
      </c>
      <c r="CR175" s="2" t="inlineStr">
        <is>
          <t>ordförande i Europeiska unionens militära kommitté|
CEUMC</t>
        </is>
      </c>
      <c r="CS175" s="2" t="inlineStr">
        <is>
          <t>3|
3</t>
        </is>
      </c>
      <c r="CT175" s="2" t="inlineStr">
        <is>
          <t xml:space="preserve">|
</t>
        </is>
      </c>
      <c r="CU175" t="inlineStr">
        <is>
          <t/>
        </is>
      </c>
    </row>
    <row r="176">
      <c r="A176" s="1" t="str">
        <f>HYPERLINK("https://iate.europa.eu/entry/result/3627203/all", "3627203")</f>
        <v>3627203</v>
      </c>
      <c r="B176" t="inlineStr">
        <is>
          <t>INTERNATIONAL RELATIONS;POLITICS;LAW</t>
        </is>
      </c>
      <c r="C176" t="inlineStr">
        <is>
          <t>INTERNATIONAL RELATIONS|international balance|international conflict;POLITICS|politics and public safety|trends of opinion|autonomous movement;LAW|international law|public international law|territorial law</t>
        </is>
      </c>
      <c r="D176" t="inlineStr">
        <is>
          <t/>
        </is>
      </c>
      <c r="E176" t="inlineStr">
        <is>
          <t/>
        </is>
      </c>
      <c r="F176" t="inlineStr">
        <is>
          <t/>
        </is>
      </c>
      <c r="G176" t="inlineStr">
        <is>
          <t/>
        </is>
      </c>
      <c r="H176" s="2" t="inlineStr">
        <is>
          <t>samozvaný separatistický subjekt</t>
        </is>
      </c>
      <c r="I176" s="2" t="inlineStr">
        <is>
          <t>3</t>
        </is>
      </c>
      <c r="J176" s="2" t="inlineStr">
        <is>
          <t/>
        </is>
      </c>
      <c r="K176" t="inlineStr">
        <is>
          <t/>
        </is>
      </c>
      <c r="L176" s="2" t="inlineStr">
        <is>
          <t>selvudråbt separatistisk enhed</t>
        </is>
      </c>
      <c r="M176" s="2" t="inlineStr">
        <is>
          <t>3</t>
        </is>
      </c>
      <c r="N176" s="2" t="inlineStr">
        <is>
          <t/>
        </is>
      </c>
      <c r="O176" t="inlineStr">
        <is>
          <t/>
        </is>
      </c>
      <c r="P176" s="2" t="inlineStr">
        <is>
          <t>selbstproklamiertes Separatistengebiet</t>
        </is>
      </c>
      <c r="Q176" s="2" t="inlineStr">
        <is>
          <t>3</t>
        </is>
      </c>
      <c r="R176" s="2" t="inlineStr">
        <is>
          <t/>
        </is>
      </c>
      <c r="S176" t="inlineStr">
        <is>
          <t/>
        </is>
      </c>
      <c r="T176" s="2" t="inlineStr">
        <is>
          <t>αυτοανακηρυχθείσα αυτονομιστική οντότητα</t>
        </is>
      </c>
      <c r="U176" s="2" t="inlineStr">
        <is>
          <t>3</t>
        </is>
      </c>
      <c r="V176" s="2" t="inlineStr">
        <is>
          <t/>
        </is>
      </c>
      <c r="W176" t="inlineStr">
        <is>
          <t>ανεξάρτητη οντότητα που αυτοπροσδιορίζεται ως αυτόνομο κράτος, χωρίς την αναγνώριση ή την αποδοχή του κράτους από το οποίο επιθυμεί να αποσχιστεί και/ή της διεθνούς κοινότητας</t>
        </is>
      </c>
      <c r="X176" s="2" t="inlineStr">
        <is>
          <t>self-proclaimed separatist entity</t>
        </is>
      </c>
      <c r="Y176" s="2" t="inlineStr">
        <is>
          <t>3</t>
        </is>
      </c>
      <c r="Z176" s="2" t="inlineStr">
        <is>
          <t/>
        </is>
      </c>
      <c r="AA176" t="inlineStr">
        <is>
          <t>dependent entity conferring the status of independent state on itself without the recognition or endorsement of the state from which it wishes to separate itself and/or the international community</t>
        </is>
      </c>
      <c r="AB176" s="2" t="inlineStr">
        <is>
          <t>entidad separatista autoproclamada</t>
        </is>
      </c>
      <c r="AC176" s="2" t="inlineStr">
        <is>
          <t>3</t>
        </is>
      </c>
      <c r="AD176" s="2" t="inlineStr">
        <is>
          <t/>
        </is>
      </c>
      <c r="AE176" t="inlineStr">
        <is>
          <t/>
        </is>
      </c>
      <c r="AF176" s="2" t="inlineStr">
        <is>
          <t>isehakanud separatistlik üksus</t>
        </is>
      </c>
      <c r="AG176" s="2" t="inlineStr">
        <is>
          <t>3</t>
        </is>
      </c>
      <c r="AH176" s="2" t="inlineStr">
        <is>
          <t/>
        </is>
      </c>
      <c r="AI176" t="inlineStr">
        <is>
          <t/>
        </is>
      </c>
      <c r="AJ176" s="2" t="inlineStr">
        <is>
          <t>omalla ilmoituksellaan separatistiseksi julistautunut alue</t>
        </is>
      </c>
      <c r="AK176" s="2" t="inlineStr">
        <is>
          <t>3</t>
        </is>
      </c>
      <c r="AL176" s="2" t="inlineStr">
        <is>
          <t/>
        </is>
      </c>
      <c r="AM176" t="inlineStr">
        <is>
          <t/>
        </is>
      </c>
      <c r="AN176" s="2" t="inlineStr">
        <is>
          <t>entité séparatiste autoproclamée</t>
        </is>
      </c>
      <c r="AO176" s="2" t="inlineStr">
        <is>
          <t>3</t>
        </is>
      </c>
      <c r="AP176" s="2" t="inlineStr">
        <is>
          <t/>
        </is>
      </c>
      <c r="AQ176" t="inlineStr">
        <is>
          <t>entité qui se considère indépendante mais dont l'existence n'a pas été reconnue par la communauté internationale</t>
        </is>
      </c>
      <c r="AR176" t="inlineStr">
        <is>
          <t/>
        </is>
      </c>
      <c r="AS176" t="inlineStr">
        <is>
          <t/>
        </is>
      </c>
      <c r="AT176" t="inlineStr">
        <is>
          <t/>
        </is>
      </c>
      <c r="AU176" t="inlineStr">
        <is>
          <t/>
        </is>
      </c>
      <c r="AV176" s="2" t="inlineStr">
        <is>
          <t>samoproglašeni separatistički entitet</t>
        </is>
      </c>
      <c r="AW176" s="2" t="inlineStr">
        <is>
          <t>3</t>
        </is>
      </c>
      <c r="AX176" s="2" t="inlineStr">
        <is>
          <t/>
        </is>
      </c>
      <c r="AY176" t="inlineStr">
        <is>
          <t/>
        </is>
      </c>
      <c r="AZ176" s="2" t="inlineStr">
        <is>
          <t>önmagát kikiáltó szeparatista entitás</t>
        </is>
      </c>
      <c r="BA176" s="2" t="inlineStr">
        <is>
          <t>3</t>
        </is>
      </c>
      <c r="BB176" s="2" t="inlineStr">
        <is>
          <t/>
        </is>
      </c>
      <c r="BC176" t="inlineStr">
        <is>
          <t/>
        </is>
      </c>
      <c r="BD176" s="2" t="inlineStr">
        <is>
          <t>autoproclamata entità separatista</t>
        </is>
      </c>
      <c r="BE176" s="2" t="inlineStr">
        <is>
          <t>3</t>
        </is>
      </c>
      <c r="BF176" s="2" t="inlineStr">
        <is>
          <t/>
        </is>
      </c>
      <c r="BG176" t="inlineStr">
        <is>
          <t>entità che si è
autoproclamata stato indipendente, senza il consenso e il riconoscimento dello
stato di cui fa parte né di quello della comunità internazionale</t>
        </is>
      </c>
      <c r="BH176" s="2" t="inlineStr">
        <is>
          <t>apsišaukėliškas separatistinis darinys|
apsišaukėliškas separatistinis subjektas</t>
        </is>
      </c>
      <c r="BI176" s="2" t="inlineStr">
        <is>
          <t>3|
2</t>
        </is>
      </c>
      <c r="BJ176" s="2" t="inlineStr">
        <is>
          <t xml:space="preserve">|
</t>
        </is>
      </c>
      <c r="BK176" t="inlineStr">
        <is>
          <t/>
        </is>
      </c>
      <c r="BL176" s="2" t="inlineStr">
        <is>
          <t>pašpasludināts separātiskais subjekts</t>
        </is>
      </c>
      <c r="BM176" s="2" t="inlineStr">
        <is>
          <t>3</t>
        </is>
      </c>
      <c r="BN176" s="2" t="inlineStr">
        <is>
          <t/>
        </is>
      </c>
      <c r="BO176" t="inlineStr">
        <is>
          <t/>
        </is>
      </c>
      <c r="BP176" s="2" t="inlineStr">
        <is>
          <t>entità separatista awtoproklamata</t>
        </is>
      </c>
      <c r="BQ176" s="2" t="inlineStr">
        <is>
          <t>3</t>
        </is>
      </c>
      <c r="BR176" s="2" t="inlineStr">
        <is>
          <t/>
        </is>
      </c>
      <c r="BS176" t="inlineStr">
        <is>
          <t>entità dipendenti li tikkonferixxi l-istatus ta' stat indipendenti lilha nnifisha mingħajr ir-rikonoxximent jew l-approvazzjoni tal-istat li minnu tixtieq tissepara lilha nnifisha, u lanqas tal-komunità internazzjonali</t>
        </is>
      </c>
      <c r="BT176" s="2" t="inlineStr">
        <is>
          <t>zelfverklaarde separatistische entiteit</t>
        </is>
      </c>
      <c r="BU176" s="2" t="inlineStr">
        <is>
          <t>3</t>
        </is>
      </c>
      <c r="BV176" s="2" t="inlineStr">
        <is>
          <t/>
        </is>
      </c>
      <c r="BW176" t="inlineStr">
        <is>
          <t>entiteit
 die zichzelf als onafhankelijk beschouwt, maar waarvan het bestaan nog niet
 internationaal erkend is</t>
        </is>
      </c>
      <c r="BX176" s="2" t="inlineStr">
        <is>
          <t>samozwańczy podmiot separatystyczny</t>
        </is>
      </c>
      <c r="BY176" s="2" t="inlineStr">
        <is>
          <t>3</t>
        </is>
      </c>
      <c r="BZ176" s="2" t="inlineStr">
        <is>
          <t/>
        </is>
      </c>
      <c r="CA176" t="inlineStr">
        <is>
          <t/>
        </is>
      </c>
      <c r="CB176" s="2" t="inlineStr">
        <is>
          <t>entidade separatista autoproclamada</t>
        </is>
      </c>
      <c r="CC176" s="2" t="inlineStr">
        <is>
          <t>3</t>
        </is>
      </c>
      <c r="CD176" s="2" t="inlineStr">
        <is>
          <t/>
        </is>
      </c>
      <c r="CE176" t="inlineStr">
        <is>
          <t/>
        </is>
      </c>
      <c r="CF176" s="2" t="inlineStr">
        <is>
          <t>entitate separatistă autoproclamată</t>
        </is>
      </c>
      <c r="CG176" s="2" t="inlineStr">
        <is>
          <t>3</t>
        </is>
      </c>
      <c r="CH176" s="2" t="inlineStr">
        <is>
          <t/>
        </is>
      </c>
      <c r="CI176" t="inlineStr">
        <is>
          <t/>
        </is>
      </c>
      <c r="CJ176" s="2" t="inlineStr">
        <is>
          <t>samozvaný separatistický subjekt</t>
        </is>
      </c>
      <c r="CK176" s="2" t="inlineStr">
        <is>
          <t>3</t>
        </is>
      </c>
      <c r="CL176" s="2" t="inlineStr">
        <is>
          <t/>
        </is>
      </c>
      <c r="CM176" t="inlineStr">
        <is>
          <t>závislý subjekt, ktorý si sám udelil štatút nezávislého štátu bez toho, aby bol uznaný alebo schválený štátom, od ktorého sa chce oddeliť, a/alebo medzinárodným spoločenstvom</t>
        </is>
      </c>
      <c r="CN176" s="2" t="inlineStr">
        <is>
          <t>samooklicana separatistična entiteta</t>
        </is>
      </c>
      <c r="CO176" s="2" t="inlineStr">
        <is>
          <t>3</t>
        </is>
      </c>
      <c r="CP176" s="2" t="inlineStr">
        <is>
          <t/>
        </is>
      </c>
      <c r="CQ176" t="inlineStr">
        <is>
          <t/>
        </is>
      </c>
      <c r="CR176" s="2" t="inlineStr">
        <is>
          <t>självutnämnd separatistisk entitet</t>
        </is>
      </c>
      <c r="CS176" s="2" t="inlineStr">
        <is>
          <t>3</t>
        </is>
      </c>
      <c r="CT176" s="2" t="inlineStr">
        <is>
          <t/>
        </is>
      </c>
      <c r="CU176" t="inlineStr">
        <is>
          <t/>
        </is>
      </c>
    </row>
    <row r="177">
      <c r="A177" s="1" t="str">
        <f>HYPERLINK("https://iate.europa.eu/entry/result/844075/all", "844075")</f>
        <v>844075</v>
      </c>
      <c r="B177" t="inlineStr">
        <is>
          <t>INTERNATIONAL RELATIONS</t>
        </is>
      </c>
      <c r="C177" t="inlineStr">
        <is>
          <t>INTERNATIONAL RELATIONS|defence|military equipment</t>
        </is>
      </c>
      <c r="D177" s="2" t="inlineStr">
        <is>
          <t>боеприпаси</t>
        </is>
      </c>
      <c r="E177" s="2" t="inlineStr">
        <is>
          <t>3</t>
        </is>
      </c>
      <c r="F177" s="2" t="inlineStr">
        <is>
          <t/>
        </is>
      </c>
      <c r="G177" t="inlineStr">
        <is>
          <t>цялостно устройство (напр. патрон, снаряд, мина и др.), заредено с взривни вещества, метателно взривно вещество, пиротехнически материал, иницииращо взривно вещество или ядрен, биологичен или химичен материал, които се използват при нападение, отбрана или обучение или за неоперативни цели, в т.ч. и части от оръжейни системи, съдържащи взривни вещества</t>
        </is>
      </c>
      <c r="H177" s="2" t="inlineStr">
        <is>
          <t>střelivo</t>
        </is>
      </c>
      <c r="I177" s="2" t="inlineStr">
        <is>
          <t>3</t>
        </is>
      </c>
      <c r="J177" s="2" t="inlineStr">
        <is>
          <t/>
        </is>
      </c>
      <c r="K177" t="inlineStr">
        <is>
          <t>souhrnné označení nábojů, nábojek a střel do střelných zbraní, nejedná-li se o munici</t>
        </is>
      </c>
      <c r="L177" s="2" t="inlineStr">
        <is>
          <t>ammunition</t>
        </is>
      </c>
      <c r="M177" s="2" t="inlineStr">
        <is>
          <t>4</t>
        </is>
      </c>
      <c r="N177" s="2" t="inlineStr">
        <is>
          <t/>
        </is>
      </c>
      <c r="O177" t="inlineStr">
        <is>
          <t>fællesbetegnelse for projektil, ladning og tændmiddel og andre sprængladninger som miner og håndgranater. Er i mindre våben oftest samlet i en patron, modsat delt ammunition, der normalt anvendes ved større kanoner</t>
        </is>
      </c>
      <c r="P177" s="2" t="inlineStr">
        <is>
          <t>Munition</t>
        </is>
      </c>
      <c r="Q177" s="2" t="inlineStr">
        <is>
          <t>3</t>
        </is>
      </c>
      <c r="R177" s="2" t="inlineStr">
        <is>
          <t/>
        </is>
      </c>
      <c r="S177" t="inlineStr">
        <is>
          <t>eine mit Treibladungspulver gefüllte Kartusche mit oder ohne Geschoss, welche in einer Waffe oder einem Werkzeug zur Zündung gebracht wird</t>
        </is>
      </c>
      <c r="T177" s="2" t="inlineStr">
        <is>
          <t>πυρομαχικά</t>
        </is>
      </c>
      <c r="U177" s="2" t="inlineStr">
        <is>
          <t>3</t>
        </is>
      </c>
      <c r="V177" s="2" t="inlineStr">
        <is>
          <t/>
        </is>
      </c>
      <c r="W177" t="inlineStr">
        <is>
          <t>Κάθε είδους εφόδια βολής, κυρ. βλήματα, φυσίγγια, εκρηκτικοί μηχανισμοί, που είναι απαραίτητα για την τροφοδοσία των πυροβόλων όπλων καθώς και τα μέρη που περιλαμβάνονται σε αυτά</t>
        </is>
      </c>
      <c r="X177" s="2" t="inlineStr">
        <is>
          <t>ammo|
ammunition</t>
        </is>
      </c>
      <c r="Y177" s="2" t="inlineStr">
        <is>
          <t>3|
3</t>
        </is>
      </c>
      <c r="Z177" s="2" t="inlineStr">
        <is>
          <t xml:space="preserve">|
</t>
        </is>
      </c>
      <c r="AA177" t="inlineStr">
        <is>
          <t>complete device (e.g. missile, shell, mine, demolition store, etc.) charged with explosives, propellants, pyrotechnics, initiating composition, or nuclear, biological, or chemical material for use in connection with offence, or defence, or training, or non-operational purposes, including those parts of weapons systems containing explosives</t>
        </is>
      </c>
      <c r="AB177" s="2" t="inlineStr">
        <is>
          <t>munición</t>
        </is>
      </c>
      <c r="AC177" s="2" t="inlineStr">
        <is>
          <t>3</t>
        </is>
      </c>
      <c r="AD177" s="2" t="inlineStr">
        <is>
          <t/>
        </is>
      </c>
      <c r="AE177" t="inlineStr">
        <is>
          <t>&lt;p&gt;- Cartucho completo o sus componentes, incluidas las vainas, los cebos, la carga propulsora, las balas o los proyectiles utilizados en un arma de fuego &lt;a href="/entry/result/1442422/all" id="ENTRY_TO_ENTRY_CONVERTER" target="_blank"&gt;IATE:1442422&lt;/a&gt; .&lt;/p&gt;
&lt;p&gt;- Toda sustancia o elemento que contenga o pueda contener propiedades explosivas.&lt;/p&gt;</t>
        </is>
      </c>
      <c r="AF177" s="2" t="inlineStr">
        <is>
          <t>lahingumoon|
laskemoon</t>
        </is>
      </c>
      <c r="AG177" s="2" t="inlineStr">
        <is>
          <t>3|
3</t>
        </is>
      </c>
      <c r="AH177" s="2" t="inlineStr">
        <is>
          <t xml:space="preserve">|
</t>
        </is>
      </c>
      <c r="AI177" t="inlineStr">
        <is>
          <t>relvastuse osa, mida tarvitatakse vahetult vastase elavjõu ja sõjatehnika hävitamiseks või kaitse- jm rajatiste purustamiseks</t>
        </is>
      </c>
      <c r="AJ177" s="2" t="inlineStr">
        <is>
          <t>ammus|
ampumatarvike</t>
        </is>
      </c>
      <c r="AK177" s="2" t="inlineStr">
        <is>
          <t>3|
3</t>
        </is>
      </c>
      <c r="AL177" s="2" t="inlineStr">
        <is>
          <t xml:space="preserve">|
</t>
        </is>
      </c>
      <c r="AM177" t="inlineStr">
        <is>
          <t>"[A]mpuma-aseella laukaistava esine, esimerkiksi luoti tai kranaatti. Ampumatarvikkeella (munition) tarkoitetaan laajemmin ammunnassa tarvittavia tuotteita."</t>
        </is>
      </c>
      <c r="AN177" s="2" t="inlineStr">
        <is>
          <t>munition</t>
        </is>
      </c>
      <c r="AO177" s="2" t="inlineStr">
        <is>
          <t>3</t>
        </is>
      </c>
      <c r="AP177" s="2" t="inlineStr">
        <is>
          <t/>
        </is>
      </c>
      <c r="AQ177" t="inlineStr">
        <is>
          <t>dispositif complet chargé de produits explosifs, propulsifs, pyrotechniques, d'amorçage, ou encore d'agents nucléaires, biologiques ou chimiques, utilisé dans le cadre d'opérations militaires, y compris les destructions</t>
        </is>
      </c>
      <c r="AR177" s="2" t="inlineStr">
        <is>
          <t>armlón</t>
        </is>
      </c>
      <c r="AS177" s="2" t="inlineStr">
        <is>
          <t>3</t>
        </is>
      </c>
      <c r="AT177" s="2" t="inlineStr">
        <is>
          <t/>
        </is>
      </c>
      <c r="AU177" t="inlineStr">
        <is>
          <t>an t-urchar iomlán nó na comhpháirteanna de a úsáidtear in arm tine, lena n-áirítear cásanna na gcartús, príméir, púdar tiomána, piléir nó diúracáin</t>
        </is>
      </c>
      <c r="AV177" s="2" t="inlineStr">
        <is>
          <t>streljivo</t>
        </is>
      </c>
      <c r="AW177" s="2" t="inlineStr">
        <is>
          <t>3</t>
        </is>
      </c>
      <c r="AX177" s="2" t="inlineStr">
        <is>
          <t/>
        </is>
      </c>
      <c r="AY177" t="inlineStr">
        <is>
          <t/>
        </is>
      </c>
      <c r="AZ177" s="2" t="inlineStr">
        <is>
          <t>lőszer</t>
        </is>
      </c>
      <c r="BA177" s="2" t="inlineStr">
        <is>
          <t>4</t>
        </is>
      </c>
      <c r="BB177" s="2" t="inlineStr">
        <is>
          <t/>
        </is>
      </c>
      <c r="BC177" t="inlineStr">
        <is>
          <t>kézi lőfegyverekben, egyéb fegyverekben és tüzérségi fegyverekben használt lövedék, lőportöltet, illetve vaktöltény</t>
        </is>
      </c>
      <c r="BD177" s="2" t="inlineStr">
        <is>
          <t>munizione|
munizionamento</t>
        </is>
      </c>
      <c r="BE177" s="2" t="inlineStr">
        <is>
          <t>3|
3</t>
        </is>
      </c>
      <c r="BF177" s="2" t="inlineStr">
        <is>
          <t xml:space="preserve">|
</t>
        </is>
      </c>
      <c r="BG177" t="inlineStr">
        <is>
          <t>artifizio completo contenente esplosivi, propellenti, sostanze pirotecniche, cariche di accensione o sostanze nucleari biologiche o chimiche, impiegato in operazioni militari, demolizioni comprese. Alcuni tipi di munizioni, opportunamente modificate, possono essere usati per l'addestramento, cerimonie o per altri scopi non operativi</t>
        </is>
      </c>
      <c r="BH177" s="2" t="inlineStr">
        <is>
          <t>šaudmuo</t>
        </is>
      </c>
      <c r="BI177" s="2" t="inlineStr">
        <is>
          <t>3</t>
        </is>
      </c>
      <c r="BJ177" s="2" t="inlineStr">
        <is>
          <t/>
        </is>
      </c>
      <c r="BK177" t="inlineStr">
        <is>
          <t>karinėse operacijose naudojamas parengtas įtaisas, užtaisytas sprogstamąja medžiaga, išmetamuoju užtaisu, pirotechniniais elementais ir sprogdikliais arba branduolinėmis, biologinėmis ar nuodingosiomis medžiagomis, arba sudedamoji ginkluotės dalis tiesiogiai žmonėms kauti, technikai ir įtvirtinimams naikinti, specialiosioms užduotims atlikti − apšviesti, dūmyti, agitacinei medžiagai mėtyti ir kt.</t>
        </is>
      </c>
      <c r="BL177" s="2" t="inlineStr">
        <is>
          <t>munīcija</t>
        </is>
      </c>
      <c r="BM177" s="2" t="inlineStr">
        <is>
          <t>3</t>
        </is>
      </c>
      <c r="BN177" s="2" t="inlineStr">
        <is>
          <t/>
        </is>
      </c>
      <c r="BO177" t="inlineStr">
        <is>
          <t>elementu kopums, kurš atkarībā no ieroču klases un tipa var ietvert sprāgstvielas, lādiņa pulveri, pirotehnisko materiālu, iniciējošās sprāgstvielas vai nukleārus, bioloģiskus vai ķīmiskus materiālus un kuru ar ieroču vai citu speciālu līdzekļu palīdzību ir paredzēts izmantot uzbrukuma (pretinieka dzīvā spēka un kaujas tehnikas iznīcināšana), aizsardzības (piem., dūmu aizsega veidošana), mācību vai ar operācijām nesaistītos nolūkos</t>
        </is>
      </c>
      <c r="BP177" s="2" t="inlineStr">
        <is>
          <t>munizzjon</t>
        </is>
      </c>
      <c r="BQ177" s="2" t="inlineStr">
        <is>
          <t>3</t>
        </is>
      </c>
      <c r="BR177" s="2" t="inlineStr">
        <is>
          <t/>
        </is>
      </c>
      <c r="BS177" t="inlineStr">
        <is>
          <t>il-biċċiet immuntati ta’ skartoċċ, jiġifieri l-pretkuni jew il-balla, il-kaps u l-propellent għal kull arma tan-nar</t>
        </is>
      </c>
      <c r="BT177" s="2" t="inlineStr">
        <is>
          <t>munitie</t>
        </is>
      </c>
      <c r="BU177" s="2" t="inlineStr">
        <is>
          <t>3</t>
        </is>
      </c>
      <c r="BV177" s="2" t="inlineStr">
        <is>
          <t/>
        </is>
      </c>
      <c r="BW177" t="inlineStr">
        <is>
          <t>een geheel bestaande uit een huls, een (slaghoedje), een kruitlading en een of meer projectielen, alsmede explosieve ladingen die bedoeld zijn om op een bepaald ogenblik te ontploffen nadat zij zijn gelanceerd of uitgestoten uit een moederbom</t>
        </is>
      </c>
      <c r="BX177" s="2" t="inlineStr">
        <is>
          <t>amunicja</t>
        </is>
      </c>
      <c r="BY177" s="2" t="inlineStr">
        <is>
          <t>3</t>
        </is>
      </c>
      <c r="BZ177" s="2" t="inlineStr">
        <is>
          <t/>
        </is>
      </c>
      <c r="CA177" t="inlineStr">
        <is>
          <t>wszelkiego rodzaju naboje, pociski, bomby, granaty, miny, torpedy, środki pirotechniczne przeznaczone m.in. do niszczenia, obezwładniania, oświetlania, a także pozorowania działań bojowych</t>
        </is>
      </c>
      <c r="CB177" s="2" t="inlineStr">
        <is>
          <t>munição</t>
        </is>
      </c>
      <c r="CC177" s="2" t="inlineStr">
        <is>
          <t>4</t>
        </is>
      </c>
      <c r="CD177" s="2" t="inlineStr">
        <is>
          <t/>
        </is>
      </c>
      <c r="CE177" t="inlineStr">
        <is>
          <t>Cartucho completo ou os seus componentes, incluindo o invólucro, o fulminante, a carga propulsora, as balas ou os projéteis utilizados numa arma de fogo.</t>
        </is>
      </c>
      <c r="CF177" s="2" t="inlineStr">
        <is>
          <t>muniție</t>
        </is>
      </c>
      <c r="CG177" s="2" t="inlineStr">
        <is>
          <t>3</t>
        </is>
      </c>
      <c r="CH177" s="2" t="inlineStr">
        <is>
          <t/>
        </is>
      </c>
      <c r="CI177" t="inlineStr">
        <is>
          <t>dispozitiv complet încărcat cu materiale explozive, de propulsie, pirotehnice, compoziție de inițiere, nucleare, biologice sau chimice, pentru utilizare în operații militare, inclusiv demolări.</t>
        </is>
      </c>
      <c r="CJ177" s="2" t="inlineStr">
        <is>
          <t>munícia|
strelivo</t>
        </is>
      </c>
      <c r="CK177" s="2" t="inlineStr">
        <is>
          <t>3|
3</t>
        </is>
      </c>
      <c r="CL177" s="2" t="inlineStr">
        <is>
          <t xml:space="preserve">|
</t>
        </is>
      </c>
      <c r="CM177" t="inlineStr">
        <is>
          <t>úplné zariadenie naplnené výbušninami, pohonnými látkami, pyrotechnickými zložiami, iniciačnou zložou alebo chemickým, biologickým, rádiologickým alebo jadrovým materiálom určené na používanie pri vojenských operáciách vrátane ničenia</t>
        </is>
      </c>
      <c r="CN177" s="2" t="inlineStr">
        <is>
          <t>strelivo</t>
        </is>
      </c>
      <c r="CO177" s="2" t="inlineStr">
        <is>
          <t>3</t>
        </is>
      </c>
      <c r="CP177" s="2" t="inlineStr">
        <is>
          <t/>
        </is>
      </c>
      <c r="CQ177" t="inlineStr">
        <is>
          <t>sredstvo, napolnjeno z eksplozivi, pogonskimi sredstvi, pirotehničnimi snovmi, vžigalno zmesjo oziroma jedrskim, biološkim ali kemičnim materialom za uporabo v vojaških delovanjih, vključno za rušenje</t>
        </is>
      </c>
      <c r="CR177" s="2" t="inlineStr">
        <is>
          <t>ammunition</t>
        </is>
      </c>
      <c r="CS177" s="2" t="inlineStr">
        <is>
          <t>3</t>
        </is>
      </c>
      <c r="CT177" s="2" t="inlineStr">
        <is>
          <t/>
        </is>
      </c>
      <c r="CU177" t="inlineStr">
        <is>
          <t>materiel för skadeverkan samt materiel som vid utbildning ersätter sådan materiel.</t>
        </is>
      </c>
    </row>
    <row r="178">
      <c r="A178" s="1" t="str">
        <f>HYPERLINK("https://iate.europa.eu/entry/result/2229801/all", "2229801")</f>
        <v>2229801</v>
      </c>
      <c r="B178" t="inlineStr">
        <is>
          <t>INTERNATIONAL RELATIONS;LAW</t>
        </is>
      </c>
      <c r="C178" t="inlineStr">
        <is>
          <t>INTERNATIONAL RELATIONS|defence;LAW|criminal law;INTERNATIONAL RELATIONS|defence|military equipment</t>
        </is>
      </c>
      <c r="D178" s="2" t="inlineStr">
        <is>
          <t>лека картечница</t>
        </is>
      </c>
      <c r="E178" s="2" t="inlineStr">
        <is>
          <t>3</t>
        </is>
      </c>
      <c r="F178" s="2" t="inlineStr">
        <is>
          <t/>
        </is>
      </c>
      <c r="G178" t="inlineStr">
        <is>
          <t/>
        </is>
      </c>
      <c r="H178" s="2" t="inlineStr">
        <is>
          <t>lehký kulomet</t>
        </is>
      </c>
      <c r="I178" s="2" t="inlineStr">
        <is>
          <t>2</t>
        </is>
      </c>
      <c r="J178" s="2" t="inlineStr">
        <is>
          <t/>
        </is>
      </c>
      <c r="K178" t="inlineStr">
        <is>
          <t>kulomet, jehož konstrukce umožňuje střelbu z dvounožky s opřením pažby do ramene</t>
        </is>
      </c>
      <c r="L178" s="2" t="inlineStr">
        <is>
          <t>let maskingevær|
LMG</t>
        </is>
      </c>
      <c r="M178" s="2" t="inlineStr">
        <is>
          <t>3|
3</t>
        </is>
      </c>
      <c r="N178" s="2" t="inlineStr">
        <is>
          <t xml:space="preserve">|
</t>
        </is>
      </c>
      <c r="O178" t="inlineStr">
        <is>
          <t/>
        </is>
      </c>
      <c r="P178" s="2" t="inlineStr">
        <is>
          <t>leichtes Maschinengewehr</t>
        </is>
      </c>
      <c r="Q178" s="2" t="inlineStr">
        <is>
          <t>3</t>
        </is>
      </c>
      <c r="R178" s="2" t="inlineStr">
        <is>
          <t/>
        </is>
      </c>
      <c r="S178" t="inlineStr">
        <is>
          <t>Maschinengewehr, welches von einem Schützen getragen und bedient werden kann</t>
        </is>
      </c>
      <c r="T178" s="2" t="inlineStr">
        <is>
          <t>ελαφρύ οπλοπολυβόλο</t>
        </is>
      </c>
      <c r="U178" s="2" t="inlineStr">
        <is>
          <t>3</t>
        </is>
      </c>
      <c r="V178" s="2" t="inlineStr">
        <is>
          <t/>
        </is>
      </c>
      <c r="W178" t="inlineStr">
        <is>
          <t/>
        </is>
      </c>
      <c r="X178" s="2" t="inlineStr">
        <is>
          <t>LMG|
light machine gun</t>
        </is>
      </c>
      <c r="Y178" s="2" t="inlineStr">
        <is>
          <t>3|
3</t>
        </is>
      </c>
      <c r="Z178" s="2" t="inlineStr">
        <is>
          <t xml:space="preserve">|
</t>
        </is>
      </c>
      <c r="AA178" t="inlineStr">
        <is>
          <t>any air-cooled machine gun with a caliber no greater than .30 inch (7.6 mm)</t>
        </is>
      </c>
      <c r="AB178" s="2" t="inlineStr">
        <is>
          <t>ametralladora ligera</t>
        </is>
      </c>
      <c r="AC178" s="2" t="inlineStr">
        <is>
          <t>3</t>
        </is>
      </c>
      <c r="AD178" s="2" t="inlineStr">
        <is>
          <t/>
        </is>
      </c>
      <c r="AE178" t="inlineStr">
        <is>
          <t>Ametralladora diseñada para ser empleada por un único soldado, con o sin asistente, como apoyo a la infantería en la línea de frente.</t>
        </is>
      </c>
      <c r="AF178" s="2" t="inlineStr">
        <is>
          <t>kergekuulipilduja</t>
        </is>
      </c>
      <c r="AG178" s="2" t="inlineStr">
        <is>
          <t>3</t>
        </is>
      </c>
      <c r="AH178" s="2" t="inlineStr">
        <is>
          <t/>
        </is>
      </c>
      <c r="AI178" t="inlineStr">
        <is>
          <t>üksiklaskuri õlale või harkjalale toetatav kuulipilduja, mille kaliiber on enamasti 5,45–5,56 mm</t>
        </is>
      </c>
      <c r="AJ178" s="2" t="inlineStr">
        <is>
          <t>kevyt konekivääri</t>
        </is>
      </c>
      <c r="AK178" s="2" t="inlineStr">
        <is>
          <t>3</t>
        </is>
      </c>
      <c r="AL178" s="2" t="inlineStr">
        <is>
          <t/>
        </is>
      </c>
      <c r="AM178" t="inlineStr">
        <is>
          <t/>
        </is>
      </c>
      <c r="AN178" s="2" t="inlineStr">
        <is>
          <t>fusil mitrailleur</t>
        </is>
      </c>
      <c r="AO178" s="2" t="inlineStr">
        <is>
          <t>3</t>
        </is>
      </c>
      <c r="AP178" s="2" t="inlineStr">
        <is>
          <t/>
        </is>
      </c>
      <c r="AQ178" t="inlineStr">
        <is>
          <t>arme automatique légère pouvant tirer coup par coup ou par rafales</t>
        </is>
      </c>
      <c r="AR178" s="2" t="inlineStr">
        <is>
          <t>meaisínghunna éadrom</t>
        </is>
      </c>
      <c r="AS178" s="2" t="inlineStr">
        <is>
          <t>3</t>
        </is>
      </c>
      <c r="AT178" s="2" t="inlineStr">
        <is>
          <t/>
        </is>
      </c>
      <c r="AU178" t="inlineStr">
        <is>
          <t/>
        </is>
      </c>
      <c r="AV178" s="2" t="inlineStr">
        <is>
          <t>puškostrojnica</t>
        </is>
      </c>
      <c r="AW178" s="2" t="inlineStr">
        <is>
          <t>3</t>
        </is>
      </c>
      <c r="AX178" s="2" t="inlineStr">
        <is>
          <t/>
        </is>
      </c>
      <c r="AY178" t="inlineStr">
        <is>
          <t/>
        </is>
      </c>
      <c r="AZ178" s="2" t="inlineStr">
        <is>
          <t>könnyű géppuska|
golyószóró</t>
        </is>
      </c>
      <c r="BA178" s="2" t="inlineStr">
        <is>
          <t>3|
3</t>
        </is>
      </c>
      <c r="BB178" s="2" t="inlineStr">
        <is>
          <t>|
admitted</t>
        </is>
      </c>
      <c r="BC178" t="inlineStr">
        <is>
          <t>a géppuskánál könnyebb, sorozatlövés leadására alkalmas, egy ember által is működtethető, könnyen hordozható tűzeszköz</t>
        </is>
      </c>
      <c r="BD178" s="2" t="inlineStr">
        <is>
          <t>fucile mitragliatore|
mitragliatrice leggera</t>
        </is>
      </c>
      <c r="BE178" s="2" t="inlineStr">
        <is>
          <t>2|
3</t>
        </is>
      </c>
      <c r="BF178" s="2" t="inlineStr">
        <is>
          <t xml:space="preserve">|
</t>
        </is>
      </c>
      <c r="BG178" t="inlineStr">
        <is>
          <t>arma a ripetizione con calibro da armi individuali non superiore a 7,6
mm</t>
        </is>
      </c>
      <c r="BH178" s="2" t="inlineStr">
        <is>
          <t>lengvasis kulkosvaidis</t>
        </is>
      </c>
      <c r="BI178" s="2" t="inlineStr">
        <is>
          <t>3</t>
        </is>
      </c>
      <c r="BJ178" s="2" t="inlineStr">
        <is>
          <t/>
        </is>
      </c>
      <c r="BK178" t="inlineStr">
        <is>
          <t>kulkosvaidis, skirtas šaudyti nuo atramos ir įremiant buožę į petį</t>
        </is>
      </c>
      <c r="BL178" s="2" t="inlineStr">
        <is>
          <t>rokas ložmetējs</t>
        </is>
      </c>
      <c r="BM178" s="2" t="inlineStr">
        <is>
          <t>3</t>
        </is>
      </c>
      <c r="BN178" s="2" t="inlineStr">
        <is>
          <t/>
        </is>
      </c>
      <c r="BO178" t="inlineStr">
        <is>
          <t/>
        </is>
      </c>
      <c r="BP178" s="2" t="inlineStr">
        <is>
          <t>machine gun ħafif</t>
        </is>
      </c>
      <c r="BQ178" s="2" t="inlineStr">
        <is>
          <t>3</t>
        </is>
      </c>
      <c r="BR178" s="2" t="inlineStr">
        <is>
          <t/>
        </is>
      </c>
      <c r="BS178" t="inlineStr">
        <is>
          <t>kwalunkwe machine gun li jitberred bl-arja b'numru ta' kalibru ikbar minn .30 pulzier (7.6 mm)</t>
        </is>
      </c>
      <c r="BT178" s="2" t="inlineStr">
        <is>
          <t>lichte mitrailleur|
licht machinegeweer</t>
        </is>
      </c>
      <c r="BU178" s="2" t="inlineStr">
        <is>
          <t>3|
3</t>
        </is>
      </c>
      <c r="BV178" s="2" t="inlineStr">
        <is>
          <t xml:space="preserve">|
</t>
        </is>
      </c>
      <c r="BW178" t="inlineStr">
        <is>
          <t>automatisch vuurwapen dat geweermunitie verschiet met een kaliber van maximum 7,6 mm en in staat is om aanhoudend vuur te geven</t>
        </is>
      </c>
      <c r="BX178" s="2" t="inlineStr">
        <is>
          <t>lekki karabin maszynowy</t>
        </is>
      </c>
      <c r="BY178" s="2" t="inlineStr">
        <is>
          <t>3</t>
        </is>
      </c>
      <c r="BZ178" s="2" t="inlineStr">
        <is>
          <t/>
        </is>
      </c>
      <c r="CA178" t="inlineStr">
        <is>
          <t>rodzaj karabinu maszynowego, lżejszego od ciężkiego karabinu maszynowego</t>
        </is>
      </c>
      <c r="CB178" s="2" t="inlineStr">
        <is>
          <t>metralhadora ligeira</t>
        </is>
      </c>
      <c r="CC178" s="2" t="inlineStr">
        <is>
          <t>3</t>
        </is>
      </c>
      <c r="CD178" s="2" t="inlineStr">
        <is>
          <t/>
        </is>
      </c>
      <c r="CE178" t="inlineStr">
        <is>
          <t/>
        </is>
      </c>
      <c r="CF178" s="2" t="inlineStr">
        <is>
          <t>mitralieră ușoară</t>
        </is>
      </c>
      <c r="CG178" s="2" t="inlineStr">
        <is>
          <t>3</t>
        </is>
      </c>
      <c r="CH178" s="2" t="inlineStr">
        <is>
          <t/>
        </is>
      </c>
      <c r="CI178" t="inlineStr">
        <is>
          <t/>
        </is>
      </c>
      <c r="CJ178" s="2" t="inlineStr">
        <is>
          <t>ľahký guľomet|
LMG</t>
        </is>
      </c>
      <c r="CK178" s="2" t="inlineStr">
        <is>
          <t>3|
3</t>
        </is>
      </c>
      <c r="CL178" s="2" t="inlineStr">
        <is>
          <t xml:space="preserve">|
</t>
        </is>
      </c>
      <c r="CM178" t="inlineStr">
        <is>
          <t>automatická strelná zbraň, ktorá je vybavená dvojnožkou a zásobovaná obvykle zásobníkom alebo krátkym pásom v schránke a z ktorej je paľba vedená krátkymi dávkami</t>
        </is>
      </c>
      <c r="CN178" s="2" t="inlineStr">
        <is>
          <t>lahka strojnica|
lahki mitraljez</t>
        </is>
      </c>
      <c r="CO178" s="2" t="inlineStr">
        <is>
          <t>3|
3</t>
        </is>
      </c>
      <c r="CP178" s="2" t="inlineStr">
        <is>
          <t xml:space="preserve">|
</t>
        </is>
      </c>
      <c r="CQ178" t="inlineStr">
        <is>
          <t/>
        </is>
      </c>
      <c r="CR178" s="2" t="inlineStr">
        <is>
          <t>lätt kulspruta</t>
        </is>
      </c>
      <c r="CS178" s="2" t="inlineStr">
        <is>
          <t>3</t>
        </is>
      </c>
      <c r="CT178" s="2" t="inlineStr">
        <is>
          <t/>
        </is>
      </c>
      <c r="CU178" t="inlineStr">
        <is>
          <t>kulspruta som skjuter gevärs- eller karbinammunition och är avsedd att bäras och användas av en
enskild soldat</t>
        </is>
      </c>
    </row>
    <row r="179">
      <c r="A179" s="1" t="str">
        <f>HYPERLINK("https://iate.europa.eu/entry/result/1347543/all", "1347543")</f>
        <v>1347543</v>
      </c>
      <c r="B179" t="inlineStr">
        <is>
          <t>INTERNATIONAL RELATIONS</t>
        </is>
      </c>
      <c r="C179" t="inlineStr">
        <is>
          <t>INTERNATIONAL RELATIONS|defence|military equipment</t>
        </is>
      </c>
      <c r="D179" t="inlineStr">
        <is>
          <t/>
        </is>
      </c>
      <c r="E179" t="inlineStr">
        <is>
          <t/>
        </is>
      </c>
      <c r="F179" t="inlineStr">
        <is>
          <t/>
        </is>
      </c>
      <c r="G179" t="inlineStr">
        <is>
          <t/>
        </is>
      </c>
      <c r="H179" t="inlineStr">
        <is>
          <t/>
        </is>
      </c>
      <c r="I179" t="inlineStr">
        <is>
          <t/>
        </is>
      </c>
      <c r="J179" t="inlineStr">
        <is>
          <t/>
        </is>
      </c>
      <c r="K179" t="inlineStr">
        <is>
          <t/>
        </is>
      </c>
      <c r="L179" s="2" t="inlineStr">
        <is>
          <t>raket|
missil|
styret missil</t>
        </is>
      </c>
      <c r="M179" s="2" t="inlineStr">
        <is>
          <t>1|
1|
3</t>
        </is>
      </c>
      <c r="N179" s="2" t="inlineStr">
        <is>
          <t xml:space="preserve">|
|
</t>
        </is>
      </c>
      <c r="O179" t="inlineStr">
        <is>
          <t/>
        </is>
      </c>
      <c r="P179" s="2" t="inlineStr">
        <is>
          <t>Flugkörper|
Lenkflugkörper</t>
        </is>
      </c>
      <c r="Q179" s="2" t="inlineStr">
        <is>
          <t>1|
3</t>
        </is>
      </c>
      <c r="R179" s="2" t="inlineStr">
        <is>
          <t xml:space="preserve">|
</t>
        </is>
      </c>
      <c r="S179" t="inlineStr">
        <is>
          <t>unbemannter Flugkörper mit eigenem Antrieb, der während des Fluges selbsttätig oder gelenkt ins Ziel gesteuert wird</t>
        </is>
      </c>
      <c r="T179" s="2" t="inlineStr">
        <is>
          <t>κατευθυνόμενο βλήμα</t>
        </is>
      </c>
      <c r="U179" s="2" t="inlineStr">
        <is>
          <t>3</t>
        </is>
      </c>
      <c r="V179" s="2" t="inlineStr">
        <is>
          <t/>
        </is>
      </c>
      <c r="W179" t="inlineStr">
        <is>
          <t/>
        </is>
      </c>
      <c r="X179" s="2" t="inlineStr">
        <is>
          <t>missile|
GM|
guided missile</t>
        </is>
      </c>
      <c r="Y179" s="2" t="inlineStr">
        <is>
          <t>3|
3|
3</t>
        </is>
      </c>
      <c r="Z179" s="2" t="inlineStr">
        <is>
          <t xml:space="preserve">preferred|
|
</t>
        </is>
      </c>
      <c r="AA179" t="inlineStr">
        <is>
          <t>self-propelled munition whose trajectory or course is controlled while in flight</t>
        </is>
      </c>
      <c r="AB179" s="2" t="inlineStr">
        <is>
          <t>misil guiado|
misil dirigido|
proyectil|
misil</t>
        </is>
      </c>
      <c r="AC179" s="2" t="inlineStr">
        <is>
          <t>3|
2|
1|
1</t>
        </is>
      </c>
      <c r="AD179" s="2" t="inlineStr">
        <is>
          <t xml:space="preserve">|
|
|
</t>
        </is>
      </c>
      <c r="AE179" t="inlineStr">
        <is>
          <t>"Misil cuyo movimiento hacia el blanco puede ser modificado mediante un sistema de guiado".</t>
        </is>
      </c>
      <c r="AF179" s="2" t="inlineStr">
        <is>
          <t>juhitav rakett|
lendrelv</t>
        </is>
      </c>
      <c r="AG179" s="2" t="inlineStr">
        <is>
          <t>3|
2</t>
        </is>
      </c>
      <c r="AH179" s="2" t="inlineStr">
        <is>
          <t xml:space="preserve">|
</t>
        </is>
      </c>
      <c r="AI179" t="inlineStr">
        <is>
          <t>iseliikuv laskekeha, mille lennujoont ja suunda saab lennu ajal juhtida</t>
        </is>
      </c>
      <c r="AJ179" s="2" t="inlineStr">
        <is>
          <t>ohjus|
ohjattu ohjus</t>
        </is>
      </c>
      <c r="AK179" s="2" t="inlineStr">
        <is>
          <t>3|
3</t>
        </is>
      </c>
      <c r="AL179" s="2" t="inlineStr">
        <is>
          <t xml:space="preserve">|
</t>
        </is>
      </c>
      <c r="AM179" t="inlineStr">
        <is>
          <t>ohjuksen lennon aikana ampujan ohjaama ohjus</t>
        </is>
      </c>
      <c r="AN179" s="2" t="inlineStr">
        <is>
          <t>missile|
engin guidé|
missile guidé|
fusée</t>
        </is>
      </c>
      <c r="AO179" s="2" t="inlineStr">
        <is>
          <t>3|
3|
1|
1</t>
        </is>
      </c>
      <c r="AP179" s="2" t="inlineStr">
        <is>
          <t xml:space="preserve">|
|
|
</t>
        </is>
      </c>
      <c r="AQ179" t="inlineStr">
        <is>
          <t>véhicules sans pilote autopropulsé dont la trajectoire en vol est guidée</t>
        </is>
      </c>
      <c r="AR179" s="2" t="inlineStr">
        <is>
          <t>diúracán treoraithe</t>
        </is>
      </c>
      <c r="AS179" s="2" t="inlineStr">
        <is>
          <t>3</t>
        </is>
      </c>
      <c r="AT179" s="2" t="inlineStr">
        <is>
          <t/>
        </is>
      </c>
      <c r="AU179" t="inlineStr">
        <is>
          <t/>
        </is>
      </c>
      <c r="AV179" t="inlineStr">
        <is>
          <t/>
        </is>
      </c>
      <c r="AW179" t="inlineStr">
        <is>
          <t/>
        </is>
      </c>
      <c r="AX179" t="inlineStr">
        <is>
          <t/>
        </is>
      </c>
      <c r="AY179" t="inlineStr">
        <is>
          <t/>
        </is>
      </c>
      <c r="AZ179" s="2" t="inlineStr">
        <is>
          <t>rakéta</t>
        </is>
      </c>
      <c r="BA179" s="2" t="inlineStr">
        <is>
          <t>3</t>
        </is>
      </c>
      <c r="BB179" s="2" t="inlineStr">
        <is>
          <t/>
        </is>
      </c>
      <c r="BC179" t="inlineStr">
        <is>
          <t>saját hajtóművel rendelkező lőszer, amelynek röppályája a repülés teljes ideje alatt ellenőrzés (irányítás) alatt áll</t>
        </is>
      </c>
      <c r="BD179" s="2" t="inlineStr">
        <is>
          <t>missile guidato|
missile</t>
        </is>
      </c>
      <c r="BE179" s="2" t="inlineStr">
        <is>
          <t>3|
1</t>
        </is>
      </c>
      <c r="BF179" s="2" t="inlineStr">
        <is>
          <t xml:space="preserve">|
</t>
        </is>
      </c>
      <c r="BG179" t="inlineStr">
        <is>
          <t/>
        </is>
      </c>
      <c r="BH179" s="2" t="inlineStr">
        <is>
          <t>reaktyvinis sviedinys</t>
        </is>
      </c>
      <c r="BI179" s="2" t="inlineStr">
        <is>
          <t>3</t>
        </is>
      </c>
      <c r="BJ179" s="2" t="inlineStr">
        <is>
          <t/>
        </is>
      </c>
      <c r="BK179" t="inlineStr">
        <is>
          <t/>
        </is>
      </c>
      <c r="BL179" s="2" t="inlineStr">
        <is>
          <t>vadāma raķete</t>
        </is>
      </c>
      <c r="BM179" s="2" t="inlineStr">
        <is>
          <t>3</t>
        </is>
      </c>
      <c r="BN179" s="2" t="inlineStr">
        <is>
          <t/>
        </is>
      </c>
      <c r="BO179" t="inlineStr">
        <is>
          <t>raķete, kura pēc izšaušanas ir vadāma uz mērķi</t>
        </is>
      </c>
      <c r="BP179" t="inlineStr">
        <is>
          <t/>
        </is>
      </c>
      <c r="BQ179" t="inlineStr">
        <is>
          <t/>
        </is>
      </c>
      <c r="BR179" t="inlineStr">
        <is>
          <t/>
        </is>
      </c>
      <c r="BS179" t="inlineStr">
        <is>
          <t/>
        </is>
      </c>
      <c r="BT179" s="2" t="inlineStr">
        <is>
          <t>projectiel|
raket|
geleid wapen</t>
        </is>
      </c>
      <c r="BU179" s="2" t="inlineStr">
        <is>
          <t>1|
1|
3</t>
        </is>
      </c>
      <c r="BV179" s="2" t="inlineStr">
        <is>
          <t xml:space="preserve">|
|
</t>
        </is>
      </c>
      <c r="BW179" t="inlineStr">
        <is>
          <t/>
        </is>
      </c>
      <c r="BX179" s="2" t="inlineStr">
        <is>
          <t>pocisk kierowany</t>
        </is>
      </c>
      <c r="BY179" s="2" t="inlineStr">
        <is>
          <t>3</t>
        </is>
      </c>
      <c r="BZ179" s="2" t="inlineStr">
        <is>
          <t/>
        </is>
      </c>
      <c r="CA179" t="inlineStr">
        <is>
          <t/>
        </is>
      </c>
      <c r="CB179" s="2" t="inlineStr">
        <is>
          <t>míssil guiado</t>
        </is>
      </c>
      <c r="CC179" s="2" t="inlineStr">
        <is>
          <t>3</t>
        </is>
      </c>
      <c r="CD179" s="2" t="inlineStr">
        <is>
          <t/>
        </is>
      </c>
      <c r="CE179" t="inlineStr">
        <is>
          <t/>
        </is>
      </c>
      <c r="CF179" s="2" t="inlineStr">
        <is>
          <t>misil|
rachetă dirijată</t>
        </is>
      </c>
      <c r="CG179" s="2" t="inlineStr">
        <is>
          <t>3|
3</t>
        </is>
      </c>
      <c r="CH179" s="2" t="inlineStr">
        <is>
          <t xml:space="preserve">|
</t>
        </is>
      </c>
      <c r="CI179" t="inlineStr">
        <is>
          <t>proiectil autopropulsat și ghidat pe toată sau doar pe o parte a traiectoriei</t>
        </is>
      </c>
      <c r="CJ179" s="2" t="inlineStr">
        <is>
          <t>riadená strela s vlastným pohonom|
riadená strela</t>
        </is>
      </c>
      <c r="CK179" s="2" t="inlineStr">
        <is>
          <t>3|
3</t>
        </is>
      </c>
      <c r="CL179" s="2" t="inlineStr">
        <is>
          <t xml:space="preserve">|
</t>
        </is>
      </c>
      <c r="CM179" t="inlineStr">
        <is>
          <t>strela s vlastným pohonom, ktorej trajektória alebo kurz sú riadené počas jej letu</t>
        </is>
      </c>
      <c r="CN179" s="2" t="inlineStr">
        <is>
          <t>vodeni izstrelek|
izstrelek</t>
        </is>
      </c>
      <c r="CO179" s="2" t="inlineStr">
        <is>
          <t>3|
3</t>
        </is>
      </c>
      <c r="CP179" s="2" t="inlineStr">
        <is>
          <t xml:space="preserve">|
</t>
        </is>
      </c>
      <c r="CQ179" t="inlineStr">
        <is>
          <t>eksplozivno sredstvo z lastnim pogonom, za katerega se nadzorujeta krivulja leta ali smer leta</t>
        </is>
      </c>
      <c r="CR179" s="2" t="inlineStr">
        <is>
          <t>robot|
styrd robot|
missil</t>
        </is>
      </c>
      <c r="CS179" s="2" t="inlineStr">
        <is>
          <t>3|
3|
2</t>
        </is>
      </c>
      <c r="CT179" s="2" t="inlineStr">
        <is>
          <t xml:space="preserve">preferred|
|
</t>
        </is>
      </c>
      <c r="CU179" t="inlineStr">
        <is>
          <t>1. "robot - självstyrande projektil, vanligtvis med egen motor. (...)&lt;br&gt;2. "missil - , obemannad militär luftfarkost med egen framdrivning, annat ord för robot."</t>
        </is>
      </c>
    </row>
    <row r="180">
      <c r="A180" s="1" t="str">
        <f>HYPERLINK("https://iate.europa.eu/entry/result/1018930/all", "1018930")</f>
        <v>1018930</v>
      </c>
      <c r="B180" t="inlineStr">
        <is>
          <t>INTERNATIONAL RELATIONS</t>
        </is>
      </c>
      <c r="C180" t="inlineStr">
        <is>
          <t>INTERNATIONAL RELATIONS|defence|military equipment</t>
        </is>
      </c>
      <c r="D180" s="2" t="inlineStr">
        <is>
          <t>противотанкова управляема ракета</t>
        </is>
      </c>
      <c r="E180" s="2" t="inlineStr">
        <is>
          <t>3</t>
        </is>
      </c>
      <c r="F180" s="2" t="inlineStr">
        <is>
          <t/>
        </is>
      </c>
      <c r="G180" t="inlineStr">
        <is>
          <t>преносима ракета, която след изстрелването се насочва към целта и е предназначена да поразява тежки бронирани военни превозни средства</t>
        </is>
      </c>
      <c r="H180" s="2" t="inlineStr">
        <is>
          <t>protitanková řízená střela</t>
        </is>
      </c>
      <c r="I180" s="2" t="inlineStr">
        <is>
          <t>3</t>
        </is>
      </c>
      <c r="J180" s="2" t="inlineStr">
        <is>
          <t/>
        </is>
      </c>
      <c r="K180" t="inlineStr">
        <is>
          <t>řízená střela primárně určená k ničení silně pancéřovaných cílů</t>
        </is>
      </c>
      <c r="L180" s="2" t="inlineStr">
        <is>
          <t>fjernstyret panserværnsvåben</t>
        </is>
      </c>
      <c r="M180" s="2" t="inlineStr">
        <is>
          <t>3</t>
        </is>
      </c>
      <c r="N180" s="2" t="inlineStr">
        <is>
          <t/>
        </is>
      </c>
      <c r="O180" t="inlineStr">
        <is>
          <t>våben, der fjernstyres mod dets mål, og som er beregnet til at angribe pansrede køretøjer</t>
        </is>
      </c>
      <c r="P180" s="2" t="inlineStr">
        <is>
          <t>Panzerabwehrlenkwaffe</t>
        </is>
      </c>
      <c r="Q180" s="2" t="inlineStr">
        <is>
          <t>3</t>
        </is>
      </c>
      <c r="R180" s="2" t="inlineStr">
        <is>
          <t/>
        </is>
      </c>
      <c r="S180" t="inlineStr">
        <is>
          <t/>
        </is>
      </c>
      <c r="T180" s="2" t="inlineStr">
        <is>
          <t>αντιαρματικό κατευθυνόμενο όπλο</t>
        </is>
      </c>
      <c r="U180" s="2" t="inlineStr">
        <is>
          <t>3</t>
        </is>
      </c>
      <c r="V180" s="2" t="inlineStr">
        <is>
          <t/>
        </is>
      </c>
      <c r="W180" t="inlineStr">
        <is>
          <t/>
        </is>
      </c>
      <c r="X180" s="2" t="inlineStr">
        <is>
          <t>ATGW|
anti-tank guided weapon</t>
        </is>
      </c>
      <c r="Y180" s="2" t="inlineStr">
        <is>
          <t>3|
3</t>
        </is>
      </c>
      <c r="Z180" s="2" t="inlineStr">
        <is>
          <t xml:space="preserve">|
</t>
        </is>
      </c>
      <c r="AA180" t="inlineStr">
        <is>
          <t>weapon guided to its target and intended for attacking armoured vehicles</t>
        </is>
      </c>
      <c r="AB180" s="2" t="inlineStr">
        <is>
          <t>arma guiada antitanque|
arma antitanque dirigida</t>
        </is>
      </c>
      <c r="AC180" s="2" t="inlineStr">
        <is>
          <t>3|
1</t>
        </is>
      </c>
      <c r="AD180" s="2" t="inlineStr">
        <is>
          <t xml:space="preserve">|
</t>
        </is>
      </c>
      <c r="AE180" t="inlineStr">
        <is>
          <t>Arma guiada hacia su objetivo y utilizada para la destrucción de tanques y vehículos blindados.</t>
        </is>
      </c>
      <c r="AF180" s="2" t="inlineStr">
        <is>
          <t>juhitav tankitõrjerelv</t>
        </is>
      </c>
      <c r="AG180" s="2" t="inlineStr">
        <is>
          <t>3</t>
        </is>
      </c>
      <c r="AH180" s="2" t="inlineStr">
        <is>
          <t/>
        </is>
      </c>
      <c r="AI180" t="inlineStr">
        <is>
          <t/>
        </is>
      </c>
      <c r="AJ180" s="2" t="inlineStr">
        <is>
          <t>panssaritorjuntaan käytetty ohjattu ase</t>
        </is>
      </c>
      <c r="AK180" s="2" t="inlineStr">
        <is>
          <t>3</t>
        </is>
      </c>
      <c r="AL180" s="2" t="inlineStr">
        <is>
          <t/>
        </is>
      </c>
      <c r="AM180" t="inlineStr">
        <is>
          <t/>
        </is>
      </c>
      <c r="AN180" s="2" t="inlineStr">
        <is>
          <t>arme guidée antichar</t>
        </is>
      </c>
      <c r="AO180" s="2" t="inlineStr">
        <is>
          <t>3</t>
        </is>
      </c>
      <c r="AP180" s="2" t="inlineStr">
        <is>
          <t/>
        </is>
      </c>
      <c r="AQ180" t="inlineStr">
        <is>
          <t/>
        </is>
      </c>
      <c r="AR180" s="2" t="inlineStr">
        <is>
          <t>arm treoraithe fritancanna</t>
        </is>
      </c>
      <c r="AS180" s="2" t="inlineStr">
        <is>
          <t>3</t>
        </is>
      </c>
      <c r="AT180" s="2" t="inlineStr">
        <is>
          <t/>
        </is>
      </c>
      <c r="AU180" t="inlineStr">
        <is>
          <t/>
        </is>
      </c>
      <c r="AV180" s="2" t="inlineStr">
        <is>
          <t>protutenkovsko navođeno oružje</t>
        </is>
      </c>
      <c r="AW180" s="2" t="inlineStr">
        <is>
          <t>2</t>
        </is>
      </c>
      <c r="AX180" s="2" t="inlineStr">
        <is>
          <t/>
        </is>
      </c>
      <c r="AY180" t="inlineStr">
        <is>
          <t/>
        </is>
      </c>
      <c r="AZ180" s="2" t="inlineStr">
        <is>
          <t>irányított páncéltörő fegyver</t>
        </is>
      </c>
      <c r="BA180" s="2" t="inlineStr">
        <is>
          <t>3</t>
        </is>
      </c>
      <c r="BB180" s="2" t="inlineStr">
        <is>
          <t/>
        </is>
      </c>
      <c r="BC180" t="inlineStr">
        <is>
          <t>harckocsik és más páncélozott harcjárművek elleni harcra szolgáló irányított fegyver</t>
        </is>
      </c>
      <c r="BD180" s="2" t="inlineStr">
        <is>
          <t>arma guidata anticarro</t>
        </is>
      </c>
      <c r="BE180" s="2" t="inlineStr">
        <is>
          <t>3</t>
        </is>
      </c>
      <c r="BF180" s="2" t="inlineStr">
        <is>
          <t/>
        </is>
      </c>
      <c r="BG180" t="inlineStr">
        <is>
          <t>arma guidata il cui uso principale è quello di distruggere carri pesantemente corazzati e altri tipi di veicoli corazzati</t>
        </is>
      </c>
      <c r="BH180" s="2" t="inlineStr">
        <is>
          <t>prieštankinis valdomasis ginklas</t>
        </is>
      </c>
      <c r="BI180" s="2" t="inlineStr">
        <is>
          <t>3</t>
        </is>
      </c>
      <c r="BJ180" s="2" t="inlineStr">
        <is>
          <t/>
        </is>
      </c>
      <c r="BK180" t="inlineStr">
        <is>
          <t>valdomas ginklas tankams ir kt. šarvuotiesiems taikiniams naikinti</t>
        </is>
      </c>
      <c r="BL180" s="2" t="inlineStr">
        <is>
          <t>vadāms prettanku ierocis</t>
        </is>
      </c>
      <c r="BM180" s="2" t="inlineStr">
        <is>
          <t>3</t>
        </is>
      </c>
      <c r="BN180" s="2" t="inlineStr">
        <is>
          <t/>
        </is>
      </c>
      <c r="BO180" t="inlineStr">
        <is>
          <t>bruņutehnikas iznīcināšanai paredzēts ierocis, kas pēc izšaušanas ir vadāms uz mērķi; parasti tās ir vadāmās prettanku raķetes [ &lt;a href="/entry/result/117695/all" id="ENTRY_TO_ENTRY_CONVERTER" target="_blank"&gt;IATE:117695&lt;/a&gt; ]</t>
        </is>
      </c>
      <c r="BP180" s="2" t="inlineStr">
        <is>
          <t>arma ggwidata antitank</t>
        </is>
      </c>
      <c r="BQ180" s="2" t="inlineStr">
        <is>
          <t>3</t>
        </is>
      </c>
      <c r="BR180" s="2" t="inlineStr">
        <is>
          <t/>
        </is>
      </c>
      <c r="BS180" t="inlineStr">
        <is>
          <t>arma ggwidata lejn il-mira tagħha, li ġeneralment tkun vettura armata</t>
        </is>
      </c>
      <c r="BT180" s="2" t="inlineStr">
        <is>
          <t>geleid anti-tankwapen</t>
        </is>
      </c>
      <c r="BU180" s="2" t="inlineStr">
        <is>
          <t>2</t>
        </is>
      </c>
      <c r="BV180" s="2" t="inlineStr">
        <is>
          <t/>
        </is>
      </c>
      <c r="BW180" t="inlineStr">
        <is>
          <t/>
        </is>
      </c>
      <c r="BX180" s="2" t="inlineStr">
        <is>
          <t>przeciwpancerny pocisk kierowany</t>
        </is>
      </c>
      <c r="BY180" s="2" t="inlineStr">
        <is>
          <t>3</t>
        </is>
      </c>
      <c r="BZ180" s="2" t="inlineStr">
        <is>
          <t/>
        </is>
      </c>
      <c r="CA180" t="inlineStr">
        <is>
          <t>pocisk rakietowy służący do niszczenia czołgów i innych wozów bojowych przeciwnika. Pociski kierowane mogą być naprowadzane ręcznie – przez operatora (pierwsza generacja) lub półautomatycznie (druga generacja). Komendy sterujące wysyłane są do pocisku przewodem lub drogą radiową. Bardziej zaawansowane systemy mogą używać lasera lub kamery termowizyjnej umieszczonej w pocisku do śledzenia celu. Istnieją również zaawansowane modele trzeciej generacji działające w systemie wystrzel i zapomnij</t>
        </is>
      </c>
      <c r="CB180" s="2" t="inlineStr">
        <is>
          <t>arma antitanque teleguiada|
arma anticarro teleguiada</t>
        </is>
      </c>
      <c r="CC180" s="2" t="inlineStr">
        <is>
          <t>2|
2</t>
        </is>
      </c>
      <c r="CD180" s="2" t="inlineStr">
        <is>
          <t xml:space="preserve">|
</t>
        </is>
      </c>
      <c r="CE180" t="inlineStr">
        <is>
          <t>Arma controlada à distância, concebida para enfrentar os carros de combate.</t>
        </is>
      </c>
      <c r="CF180" s="2" t="inlineStr">
        <is>
          <t>armă dirijată antitanc</t>
        </is>
      </c>
      <c r="CG180" s="2" t="inlineStr">
        <is>
          <t>3</t>
        </is>
      </c>
      <c r="CH180" s="2" t="inlineStr">
        <is>
          <t/>
        </is>
      </c>
      <c r="CI180" t="inlineStr">
        <is>
          <t/>
        </is>
      </c>
      <c r="CJ180" s="2" t="inlineStr">
        <is>
          <t>protitanková riadená zbraň</t>
        </is>
      </c>
      <c r="CK180" s="2" t="inlineStr">
        <is>
          <t>2</t>
        </is>
      </c>
      <c r="CL180" s="2" t="inlineStr">
        <is>
          <t/>
        </is>
      </c>
      <c r="CM180" t="inlineStr">
        <is>
          <t>zbraň disponujúca palubným riadiacim systémom určená na ničenie obrnených pozemných cieľov</t>
        </is>
      </c>
      <c r="CN180" s="2" t="inlineStr">
        <is>
          <t>protitankovsko vodeno orožje|
protioklepno vodeno orožje</t>
        </is>
      </c>
      <c r="CO180" s="2" t="inlineStr">
        <is>
          <t>3|
3</t>
        </is>
      </c>
      <c r="CP180" s="2" t="inlineStr">
        <is>
          <t xml:space="preserve">|
</t>
        </is>
      </c>
      <c r="CQ180" t="inlineStr">
        <is>
          <t/>
        </is>
      </c>
      <c r="CR180" s="2" t="inlineStr">
        <is>
          <t>fjärrstyrt pansarvärnsvapen</t>
        </is>
      </c>
      <c r="CS180" s="2" t="inlineStr">
        <is>
          <t>3</t>
        </is>
      </c>
      <c r="CT180" s="2" t="inlineStr">
        <is>
          <t/>
        </is>
      </c>
      <c r="CU180" t="inlineStr">
        <is>
          <t/>
        </is>
      </c>
    </row>
    <row r="181">
      <c r="A181" s="1" t="str">
        <f>HYPERLINK("https://iate.europa.eu/entry/result/924190/all", "924190")</f>
        <v>924190</v>
      </c>
      <c r="B181" t="inlineStr">
        <is>
          <t>INTERNATIONAL RELATIONS</t>
        </is>
      </c>
      <c r="C181" t="inlineStr">
        <is>
          <t>INTERNATIONAL RELATIONS|defence|military equipment</t>
        </is>
      </c>
      <c r="D181" t="inlineStr">
        <is>
          <t/>
        </is>
      </c>
      <c r="E181" t="inlineStr">
        <is>
          <t/>
        </is>
      </c>
      <c r="F181" t="inlineStr">
        <is>
          <t/>
        </is>
      </c>
      <c r="G181" t="inlineStr">
        <is>
          <t/>
        </is>
      </c>
      <c r="H181" t="inlineStr">
        <is>
          <t/>
        </is>
      </c>
      <c r="I181" t="inlineStr">
        <is>
          <t/>
        </is>
      </c>
      <c r="J181" t="inlineStr">
        <is>
          <t/>
        </is>
      </c>
      <c r="K181" t="inlineStr">
        <is>
          <t/>
        </is>
      </c>
      <c r="L181" s="2" t="inlineStr">
        <is>
          <t>skudsikker vest</t>
        </is>
      </c>
      <c r="M181" s="2" t="inlineStr">
        <is>
          <t>3</t>
        </is>
      </c>
      <c r="N181" s="2" t="inlineStr">
        <is>
          <t/>
        </is>
      </c>
      <c r="O181" t="inlineStr">
        <is>
          <t/>
        </is>
      </c>
      <c r="P181" s="2" t="inlineStr">
        <is>
          <t>Körperpanzer</t>
        </is>
      </c>
      <c r="Q181" s="2" t="inlineStr">
        <is>
          <t>3</t>
        </is>
      </c>
      <c r="R181" s="2" t="inlineStr">
        <is>
          <t/>
        </is>
      </c>
      <c r="S181" t="inlineStr">
        <is>
          <t/>
        </is>
      </c>
      <c r="T181" t="inlineStr">
        <is>
          <t/>
        </is>
      </c>
      <c r="U181" t="inlineStr">
        <is>
          <t/>
        </is>
      </c>
      <c r="V181" t="inlineStr">
        <is>
          <t/>
        </is>
      </c>
      <c r="W181" t="inlineStr">
        <is>
          <t/>
        </is>
      </c>
      <c r="X181" s="2" t="inlineStr">
        <is>
          <t>armoured vest|
body armour|
bullet-proof armour</t>
        </is>
      </c>
      <c r="Y181" s="2" t="inlineStr">
        <is>
          <t>1|
3|
1</t>
        </is>
      </c>
      <c r="Z181" s="2" t="inlineStr">
        <is>
          <t xml:space="preserve">|
|
</t>
        </is>
      </c>
      <c r="AA181" t="inlineStr">
        <is>
          <t>special protective
clothing which people such as soldiers and police officers sometimes wear when
they are in danger of being attacked with guns or other weapons</t>
        </is>
      </c>
      <c r="AB181" s="2" t="inlineStr">
        <is>
          <t>chaleco antibalas</t>
        </is>
      </c>
      <c r="AC181" s="2" t="inlineStr">
        <is>
          <t>3</t>
        </is>
      </c>
      <c r="AD181" s="2" t="inlineStr">
        <is>
          <t/>
        </is>
      </c>
      <c r="AE181" t="inlineStr">
        <is>
          <t>"Prenda de protección personal que tiene como característica fundamental la resistencia balística para proteger partes del cuerpo del usuario de los impactos causados por armas de fuego."&lt;br&gt;Existe una clasificación (estadounidense) del nivel de blindaje de estos chalecos, indicada con números romanos, en función del calibre y la velocidad de disparo de los proyectiles contra los que brindan protección. Los chalecos antibalas actuales están hechos por lo general de tejido sintético (el más habitual es el Kevlar) y pueden estar reforzados con placas de acero, titanio, etc., para protección de las zonas vitales del cuerpo.</t>
        </is>
      </c>
      <c r="AF181" s="2" t="inlineStr">
        <is>
          <t>soomusvest</t>
        </is>
      </c>
      <c r="AG181" s="2" t="inlineStr">
        <is>
          <t>3</t>
        </is>
      </c>
      <c r="AH181" s="2" t="inlineStr">
        <is>
          <t/>
        </is>
      </c>
      <c r="AI181" t="inlineStr">
        <is>
          <t/>
        </is>
      </c>
      <c r="AJ181" s="2" t="inlineStr">
        <is>
          <t>luotiliivi</t>
        </is>
      </c>
      <c r="AK181" s="2" t="inlineStr">
        <is>
          <t>3</t>
        </is>
      </c>
      <c r="AL181" s="2" t="inlineStr">
        <is>
          <t/>
        </is>
      </c>
      <c r="AM181" t="inlineStr">
        <is>
          <t>"luodinkestävä suojaliivi"</t>
        </is>
      </c>
      <c r="AN181" s="2" t="inlineStr">
        <is>
          <t>vêtement blindé</t>
        </is>
      </c>
      <c r="AO181" s="2" t="inlineStr">
        <is>
          <t>3</t>
        </is>
      </c>
      <c r="AP181" s="2" t="inlineStr">
        <is>
          <t/>
        </is>
      </c>
      <c r="AQ181" t="inlineStr">
        <is>
          <t/>
        </is>
      </c>
      <c r="AR181" t="inlineStr">
        <is>
          <t/>
        </is>
      </c>
      <c r="AS181" t="inlineStr">
        <is>
          <t/>
        </is>
      </c>
      <c r="AT181" t="inlineStr">
        <is>
          <t/>
        </is>
      </c>
      <c r="AU181" t="inlineStr">
        <is>
          <t/>
        </is>
      </c>
      <c r="AV181" t="inlineStr">
        <is>
          <t/>
        </is>
      </c>
      <c r="AW181" t="inlineStr">
        <is>
          <t/>
        </is>
      </c>
      <c r="AX181" t="inlineStr">
        <is>
          <t/>
        </is>
      </c>
      <c r="AY181" t="inlineStr">
        <is>
          <t/>
        </is>
      </c>
      <c r="AZ181" s="2" t="inlineStr">
        <is>
          <t>lövedékálló mellény</t>
        </is>
      </c>
      <c r="BA181" s="2" t="inlineStr">
        <is>
          <t>4</t>
        </is>
      </c>
      <c r="BB181" s="2" t="inlineStr">
        <is>
          <t/>
        </is>
      </c>
      <c r="BC181" t="inlineStr">
        <is>
          <t>olyan egyéni védőeszköz ( &lt;a href="/entry/result/1353023/all" id="ENTRY_TO_ENTRY_CONVERTER" target="_blank"&gt;IATE:1353023&lt;/a&gt; ), amelynek célja a test lövedék által okozott sérülésének minimalizálása</t>
        </is>
      </c>
      <c r="BD181" s="2" t="inlineStr">
        <is>
          <t>giubbotto antiproiettile</t>
        </is>
      </c>
      <c r="BE181" s="2" t="inlineStr">
        <is>
          <t>2</t>
        </is>
      </c>
      <c r="BF181" s="2" t="inlineStr">
        <is>
          <t/>
        </is>
      </c>
      <c r="BG181" t="inlineStr">
        <is>
          <t/>
        </is>
      </c>
      <c r="BH181" t="inlineStr">
        <is>
          <t/>
        </is>
      </c>
      <c r="BI181" t="inlineStr">
        <is>
          <t/>
        </is>
      </c>
      <c r="BJ181" t="inlineStr">
        <is>
          <t/>
        </is>
      </c>
      <c r="BK181" t="inlineStr">
        <is>
          <t/>
        </is>
      </c>
      <c r="BL181" t="inlineStr">
        <is>
          <t/>
        </is>
      </c>
      <c r="BM181" t="inlineStr">
        <is>
          <t/>
        </is>
      </c>
      <c r="BN181" t="inlineStr">
        <is>
          <t/>
        </is>
      </c>
      <c r="BO181" t="inlineStr">
        <is>
          <t/>
        </is>
      </c>
      <c r="BP181" t="inlineStr">
        <is>
          <t/>
        </is>
      </c>
      <c r="BQ181" t="inlineStr">
        <is>
          <t/>
        </is>
      </c>
      <c r="BR181" t="inlineStr">
        <is>
          <t/>
        </is>
      </c>
      <c r="BS181" t="inlineStr">
        <is>
          <t/>
        </is>
      </c>
      <c r="BT181" s="2" t="inlineStr">
        <is>
          <t>lichaamspantser|
lichaamsbepantsering</t>
        </is>
      </c>
      <c r="BU181" s="2" t="inlineStr">
        <is>
          <t>2|
2</t>
        </is>
      </c>
      <c r="BV181" s="2" t="inlineStr">
        <is>
          <t xml:space="preserve">|
</t>
        </is>
      </c>
      <c r="BW181" t="inlineStr">
        <is>
          <t>Moderne lichaamsbepantsering is te verdelen in twee categorieën: hard en zacht. Harde vesten worden gemaakt met behulp van platen (keramiek, metaal of famastone), die volgens hetzelfde principe werken als de middeleeuwse harnassen. Het materiaal duwt de kogel met dezelfde kracht terug als waarmee deze inslaat, zodat het pantser niet wordt doorboord. Deze platen bieden over het algemeen meer bescherming dan zachte lichaamsbepantsering maar zijn veel zwaarder en onhandiger. Deze vesten worden voornamelijk voor militaire doeleinden gebruikt. Zachte vesten bestaan uit fijngeweven lagen vezels, die onder een microscoop lijken op een net. Hoe meer lagen van dit vezel, des te meer weerstand biedt het vest. Bij de inslag van de kogel wordt de energie verdeeld over de vezels die met elkaar zijn verbonden.</t>
        </is>
      </c>
      <c r="BX181" s="2" t="inlineStr">
        <is>
          <t>pancerz osobisty</t>
        </is>
      </c>
      <c r="BY181" s="2" t="inlineStr">
        <is>
          <t>3</t>
        </is>
      </c>
      <c r="BZ181" s="2" t="inlineStr">
        <is>
          <t/>
        </is>
      </c>
      <c r="CA181" t="inlineStr">
        <is>
          <t/>
        </is>
      </c>
      <c r="CB181" s="2" t="inlineStr">
        <is>
          <t>colete antibala|
fato blindado</t>
        </is>
      </c>
      <c r="CC181" s="2" t="inlineStr">
        <is>
          <t>2|
3</t>
        </is>
      </c>
      <c r="CD181" s="2" t="inlineStr">
        <is>
          <t xml:space="preserve">|
</t>
        </is>
      </c>
      <c r="CE181" t="inlineStr">
        <is>
          <t>Colete utilizado nomeadamente pelas forças policiais e de segurança e destinado a proteger o tronco principalmente contra disparos de armas de fogo. Existem dois tipos de colete anti-bala: um, feito de fibra resistente (Kevlar, nylon ou mesmo seda), leve e que protege de disparos de armas de menor calibre, e um outro, no qual são utilizadas placas, normalmente de metal ou cerâmica, muito mais pesado e que protege de disparos de armas de maior calibre.</t>
        </is>
      </c>
      <c r="CF181" t="inlineStr">
        <is>
          <t/>
        </is>
      </c>
      <c r="CG181" t="inlineStr">
        <is>
          <t/>
        </is>
      </c>
      <c r="CH181" t="inlineStr">
        <is>
          <t/>
        </is>
      </c>
      <c r="CI181" t="inlineStr">
        <is>
          <t/>
        </is>
      </c>
      <c r="CJ181" s="2" t="inlineStr">
        <is>
          <t>prostriedok osobnej balistickej ochrany|
ochranný odev|
osobná balistická ochrana</t>
        </is>
      </c>
      <c r="CK181" s="2" t="inlineStr">
        <is>
          <t>3|
3|
3</t>
        </is>
      </c>
      <c r="CL181" s="2" t="inlineStr">
        <is>
          <t xml:space="preserve">|
admitted|
</t>
        </is>
      </c>
      <c r="CM181" t="inlineStr">
        <is>
          <t>špeciálne ochranné oblečenie, ktoré podľa použitého materiálu poskytuje ochranu proti strelám z ručných zbraní rôzneho kalibru, prípadne môže poskytovať ochranu pred črepinami či pred útokom bodnou zbraňou</t>
        </is>
      </c>
      <c r="CN181" t="inlineStr">
        <is>
          <t/>
        </is>
      </c>
      <c r="CO181" t="inlineStr">
        <is>
          <t/>
        </is>
      </c>
      <c r="CP181" t="inlineStr">
        <is>
          <t/>
        </is>
      </c>
      <c r="CQ181" t="inlineStr">
        <is>
          <t/>
        </is>
      </c>
      <c r="CR181" s="2" t="inlineStr">
        <is>
          <t>skyddsväst</t>
        </is>
      </c>
      <c r="CS181" s="2" t="inlineStr">
        <is>
          <t>2</t>
        </is>
      </c>
      <c r="CT181" s="2" t="inlineStr">
        <is>
          <t/>
        </is>
      </c>
      <c r="CU181" t="inlineStr">
        <is>
          <t>"skyddsväst, tidigare något oegentligt skottsäker väst, plagg med metall- eller kerampansar som avser att skydda mot beskjutning. Med lätta ballistiska fibervävar har den utvecklats till kroppsskydd, som täcker bålen och delar av halsen. Det väger 4-5 kg och ger splitterskydd. Med låga krav på rörlighet kan även dubbelt så tunga skydd användas."</t>
        </is>
      </c>
    </row>
    <row r="182">
      <c r="A182" s="1" t="str">
        <f>HYPERLINK("https://iate.europa.eu/entry/result/929527/all", "929527")</f>
        <v>929527</v>
      </c>
      <c r="B182" t="inlineStr">
        <is>
          <t>EUROPEAN UNION;INTERNATIONAL RELATIONS</t>
        </is>
      </c>
      <c r="C182" t="inlineStr">
        <is>
          <t>EUROPEAN UNION|European construction|European Union|common foreign and security policy|common security and defence policy;INTERNATIONAL RELATIONS|defence</t>
        </is>
      </c>
      <c r="D182" s="2" t="inlineStr">
        <is>
          <t>разузнаване от открити източници</t>
        </is>
      </c>
      <c r="E182" s="2" t="inlineStr">
        <is>
          <t>3</t>
        </is>
      </c>
      <c r="F182" s="2" t="inlineStr">
        <is>
          <t/>
        </is>
      </c>
      <c r="G182" t="inlineStr">
        <is>
          <t>разузнаване, произхождащо от публично достъпна информация, както и от друга несекретна информация, имаща ограничено публично разпространение или достъп</t>
        </is>
      </c>
      <c r="H182" s="2" t="inlineStr">
        <is>
          <t>zpravodajské informace z otevřených zdrojů|
OSINT</t>
        </is>
      </c>
      <c r="I182" s="2" t="inlineStr">
        <is>
          <t>2|
3</t>
        </is>
      </c>
      <c r="J182" s="2" t="inlineStr">
        <is>
          <t xml:space="preserve">|
</t>
        </is>
      </c>
      <c r="K182" t="inlineStr">
        <is>
          <t/>
        </is>
      </c>
      <c r="L182" s="2" t="inlineStr">
        <is>
          <t>efterretninger indhentet fra åbne kilder|
OSINT</t>
        </is>
      </c>
      <c r="M182" s="2" t="inlineStr">
        <is>
          <t>3|
3</t>
        </is>
      </c>
      <c r="N182" s="2" t="inlineStr">
        <is>
          <t xml:space="preserve">|
</t>
        </is>
      </c>
      <c r="O182" t="inlineStr">
        <is>
          <t/>
        </is>
      </c>
      <c r="P182" s="2" t="inlineStr">
        <is>
          <t>offene Informationsgewinnung|
Informationsgewinnung aus frei zugänglichen Quellen|
OSINT</t>
        </is>
      </c>
      <c r="Q182" s="2" t="inlineStr">
        <is>
          <t>3|
3|
2</t>
        </is>
      </c>
      <c r="R182" s="2" t="inlineStr">
        <is>
          <t xml:space="preserve">|
|
</t>
        </is>
      </c>
      <c r="S182" t="inlineStr">
        <is>
          <t>Beschaffung von allgemein zugänglichen Informationen aus Internet, Printmedien, kommerziellen Datenbanken usw. und deren Aufbereitung zu einem Produkt mit nachrichtendienstlichem Mehrwert</t>
        </is>
      </c>
      <c r="T182" s="2" t="inlineStr">
        <is>
          <t>μη εμπιστευτικές πληροφορίες|
πληροφορίες ανοικτής πηγής</t>
        </is>
      </c>
      <c r="U182" s="2" t="inlineStr">
        <is>
          <t>3|
3</t>
        </is>
      </c>
      <c r="V182" s="2" t="inlineStr">
        <is>
          <t xml:space="preserve">|
</t>
        </is>
      </c>
      <c r="W182" t="inlineStr">
        <is>
          <t/>
        </is>
      </c>
      <c r="X182" s="2" t="inlineStr">
        <is>
          <t>open source intelligence|
OSINT|
open source information</t>
        </is>
      </c>
      <c r="Y182" s="2" t="inlineStr">
        <is>
          <t>3|
3|
1</t>
        </is>
      </c>
      <c r="Z182" s="2" t="inlineStr">
        <is>
          <t xml:space="preserve">|
|
</t>
        </is>
      </c>
      <c r="AA182" t="inlineStr">
        <is>
          <t>information of potential intelligence value that is available to the general public</t>
        </is>
      </c>
      <c r="AB182" s="2" t="inlineStr">
        <is>
          <t>información procedente del dominio público|
inteligencia procedente de fuentes de dominio público</t>
        </is>
      </c>
      <c r="AC182" s="2" t="inlineStr">
        <is>
          <t>3|
2</t>
        </is>
      </c>
      <c r="AD182" s="2" t="inlineStr">
        <is>
          <t xml:space="preserve">|
</t>
        </is>
      </c>
      <c r="AE182" t="inlineStr">
        <is>
          <t>Elaboración de información analizada ("inteligencia") &lt;a href="/entry/result/879052/all" id="ENTRY_TO_ENTRY_CONVERTER" target="_blank"&gt;IATE:879052&lt;/a&gt; a partir de fuentes abiertas al público: prensa, información institucional, publicaciones científicas, registros oficiales públicos, información publicada por entidades públicas y organizaciones internacionales, por empresas y medios de comunicación, e imágenes obtenidas por satélite.</t>
        </is>
      </c>
      <c r="AF182" s="2" t="inlineStr">
        <is>
          <t>luureandmed avalikust allikast|
avalikest allikatest pärinev teave</t>
        </is>
      </c>
      <c r="AG182" s="2" t="inlineStr">
        <is>
          <t>3|
2</t>
        </is>
      </c>
      <c r="AH182" s="2" t="inlineStr">
        <is>
          <t xml:space="preserve">preferred|
</t>
        </is>
      </c>
      <c r="AI182" t="inlineStr">
        <is>
          <t>nii avalikult kättesaadavast kui ka muust salastamata, kuid piiratud leviku või ligipääsuga ametkondlikust informatsioonist hangitud luureandmed</t>
        </is>
      </c>
      <c r="AJ182" s="2" t="inlineStr">
        <is>
          <t>OSINT|
julkisiin lähteisiin perustuva tiedustelu</t>
        </is>
      </c>
      <c r="AK182" s="2" t="inlineStr">
        <is>
          <t>3|
3</t>
        </is>
      </c>
      <c r="AL182" s="2" t="inlineStr">
        <is>
          <t xml:space="preserve">|
</t>
        </is>
      </c>
      <c r="AM182" t="inlineStr">
        <is>
          <t/>
        </is>
      </c>
      <c r="AN182" s="2" t="inlineStr">
        <is>
          <t>renseignement d’origine sources ouvertes|
ROSO|
renseignement de source ouverte|
RSO</t>
        </is>
      </c>
      <c r="AO182" s="2" t="inlineStr">
        <is>
          <t>3|
3|
3|
3</t>
        </is>
      </c>
      <c r="AP182" s="2" t="inlineStr">
        <is>
          <t xml:space="preserve">|
|
|
</t>
        </is>
      </c>
      <c r="AQ182" t="inlineStr">
        <is>
          <t>Renseignement retiré des informations accessibles au grand public.</t>
        </is>
      </c>
      <c r="AR182" s="2" t="inlineStr">
        <is>
          <t>OSINT|
faisnéis foinse oscailte</t>
        </is>
      </c>
      <c r="AS182" s="2" t="inlineStr">
        <is>
          <t>3|
3</t>
        </is>
      </c>
      <c r="AT182" s="2" t="inlineStr">
        <is>
          <t xml:space="preserve">|
</t>
        </is>
      </c>
      <c r="AU182" t="inlineStr">
        <is>
          <t/>
        </is>
      </c>
      <c r="AV182" t="inlineStr">
        <is>
          <t/>
        </is>
      </c>
      <c r="AW182" t="inlineStr">
        <is>
          <t/>
        </is>
      </c>
      <c r="AX182" t="inlineStr">
        <is>
          <t/>
        </is>
      </c>
      <c r="AY182" t="inlineStr">
        <is>
          <t/>
        </is>
      </c>
      <c r="AZ182" s="2" t="inlineStr">
        <is>
          <t>OSINT|
nyílt forrásból származó értékelt felderítési információ</t>
        </is>
      </c>
      <c r="BA182" s="2" t="inlineStr">
        <is>
          <t>3|
3</t>
        </is>
      </c>
      <c r="BB182" s="2" t="inlineStr">
        <is>
          <t xml:space="preserve">|
</t>
        </is>
      </c>
      <c r="BC182" t="inlineStr">
        <is>
          <t>a nyilvánosság számára hozzáférhető,
valamint a nyilvánosság számára
korlátozott elosztású vagy hozzáférhetőségű információkból származó értékelt felderítési információ</t>
        </is>
      </c>
      <c r="BD182" s="2" t="inlineStr">
        <is>
          <t>OSINT|
intelligence da fonte aperta</t>
        </is>
      </c>
      <c r="BE182" s="2" t="inlineStr">
        <is>
          <t>3|
3</t>
        </is>
      </c>
      <c r="BF182" s="2" t="inlineStr">
        <is>
          <t xml:space="preserve">|
</t>
        </is>
      </c>
      <c r="BG182" t="inlineStr">
        <is>
          <t>Insieme di attività di intelligence aventi come materia prima fonti legalmente ottenibili e liberamente utilizzabili, immediatamente disponibili e acquisibili, o comunque ottenibili (anche dietro pagamento di un corrispettivo) da parte di una pluralità di soggetti che le detengono e che hanno interesse al libero scambio.</t>
        </is>
      </c>
      <c r="BH182" s="2" t="inlineStr">
        <is>
          <t>OSINT|
atvirųjų šaltinių žvalgybos informacija</t>
        </is>
      </c>
      <c r="BI182" s="2" t="inlineStr">
        <is>
          <t>3|
3</t>
        </is>
      </c>
      <c r="BJ182" s="2" t="inlineStr">
        <is>
          <t xml:space="preserve">|
</t>
        </is>
      </c>
      <c r="BK182" t="inlineStr">
        <is>
          <t>plačiajai visuomenei prieinama informacija, turinti galimos žvalgybinės vertės</t>
        </is>
      </c>
      <c r="BL182" s="2" t="inlineStr">
        <is>
          <t>publiskos avotos pieejamu izlūkdatu ieguve</t>
        </is>
      </c>
      <c r="BM182" s="2" t="inlineStr">
        <is>
          <t>2</t>
        </is>
      </c>
      <c r="BN182" s="2" t="inlineStr">
        <is>
          <t/>
        </is>
      </c>
      <c r="BO182" t="inlineStr">
        <is>
          <t>Izlūkdatu ieguve, ko veic, izmantojot atklāti pieejamus informācijas avotus (proti, avotus, kas likumīgi pieejami jebkuram), kā arī citu informāciju, kurai ir ierobežota piekļuve un kura nav slepena.&lt;br&gt;Daži avoti norāda, ka 90 % izlūkdatu iegūst, apstrādājot atklāti pieejamus informācijas avotus.</t>
        </is>
      </c>
      <c r="BP182" s="2" t="inlineStr">
        <is>
          <t>OSINT|
intelligence minn sorsi miftuħa</t>
        </is>
      </c>
      <c r="BQ182" s="2" t="inlineStr">
        <is>
          <t>2|
3</t>
        </is>
      </c>
      <c r="BR182" s="2" t="inlineStr">
        <is>
          <t xml:space="preserve">|
</t>
        </is>
      </c>
      <c r="BS182" t="inlineStr">
        <is>
          <t>tip ta' ġestjoni ta' intelligence li tinġabar wara li tinstab, tintgħażel jew tinkiseb informazzjoni minn sorsi li jkunu disponibbli pubblikament, u din l-informazzjoni mbagħad tiġi analizzata bil-għan tal-produzzjoni ta' intelligence li tista' twassal għal azzjoni</t>
        </is>
      </c>
      <c r="BT182" s="2" t="inlineStr">
        <is>
          <t>inlichtingen uit open bronnen|
Osint</t>
        </is>
      </c>
      <c r="BU182" s="2" t="inlineStr">
        <is>
          <t>3|
3</t>
        </is>
      </c>
      <c r="BV182" s="2" t="inlineStr">
        <is>
          <t xml:space="preserve">|
</t>
        </is>
      </c>
      <c r="BW182" t="inlineStr">
        <is>
          <t>inlichtingen verkregen door de verwerking van gegevens uit vrijelijk toegankelijke bronnen</t>
        </is>
      </c>
      <c r="BX182" s="2" t="inlineStr">
        <is>
          <t>wywiad ze źródeł otwartych|
OSINT|
biały wywiad|
wywiad ze źródeł jawnych</t>
        </is>
      </c>
      <c r="BY182" s="2" t="inlineStr">
        <is>
          <t>3|
3|
3|
3</t>
        </is>
      </c>
      <c r="BZ182" s="2" t="inlineStr">
        <is>
          <t xml:space="preserve">|
|
|
</t>
        </is>
      </c>
      <c r="CA182" t="inlineStr">
        <is>
          <t>forma pracy wywiadowczej, polegająca na gromadzeniu informacji pochodzących z ogólnie dostępnych źródeł</t>
        </is>
      </c>
      <c r="CB182" s="2" t="inlineStr">
        <is>
          <t>informação pública|
OSINT</t>
        </is>
      </c>
      <c r="CC182" s="2" t="inlineStr">
        <is>
          <t>3|
3</t>
        </is>
      </c>
      <c r="CD182" s="2" t="inlineStr">
        <is>
          <t xml:space="preserve">|
</t>
        </is>
      </c>
      <c r="CE182" t="inlineStr">
        <is>
          <t>Informação que está acessível publicamente, incluindo a informação que circula em jornais, na Internet, livros, listas telefónicas, revistas científicas, emissoras de rádio, televisão, etc.</t>
        </is>
      </c>
      <c r="CF182" s="2" t="inlineStr">
        <is>
          <t>informații din surse deschise|
OSINT</t>
        </is>
      </c>
      <c r="CG182" s="2" t="inlineStr">
        <is>
          <t>3|
3</t>
        </is>
      </c>
      <c r="CH182" s="2" t="inlineStr">
        <is>
          <t xml:space="preserve">|
</t>
        </is>
      </c>
      <c r="CI182" t="inlineStr">
        <is>
          <t>informații derivate din informațiile publice disponibile și informațiile neclasificate cu distribuire sau acces public limitat</t>
        </is>
      </c>
      <c r="CJ182" s="2" t="inlineStr">
        <is>
          <t>OSINT|
spravodajské informácie z otvorených zdrojov</t>
        </is>
      </c>
      <c r="CK182" s="2" t="inlineStr">
        <is>
          <t>3|
3</t>
        </is>
      </c>
      <c r="CL182" s="2" t="inlineStr">
        <is>
          <t xml:space="preserve">|
</t>
        </is>
      </c>
      <c r="CM182" t="inlineStr">
        <is>
          <t>spravodajské informácie odvodené z verejne dostupných a iných neutajovaných informácií s obmedzeným verejným publikovaním alebo prístupom k nim</t>
        </is>
      </c>
      <c r="CN182" s="2" t="inlineStr">
        <is>
          <t>obveščevalni podatki iz javnih virov|
OSINT</t>
        </is>
      </c>
      <c r="CO182" s="2" t="inlineStr">
        <is>
          <t>2|
2</t>
        </is>
      </c>
      <c r="CP182" s="2" t="inlineStr">
        <is>
          <t xml:space="preserve">|
</t>
        </is>
      </c>
      <c r="CQ182" t="inlineStr">
        <is>
          <t/>
        </is>
      </c>
      <c r="CR182" s="2" t="inlineStr">
        <is>
          <t>underrättelseinhämtning genom öppna källor|
Osint</t>
        </is>
      </c>
      <c r="CS182" s="2" t="inlineStr">
        <is>
          <t>3|
2</t>
        </is>
      </c>
      <c r="CT182" s="2" t="inlineStr">
        <is>
          <t xml:space="preserve">|
</t>
        </is>
      </c>
      <c r="CU182" t="inlineStr">
        <is>
          <t/>
        </is>
      </c>
    </row>
    <row r="183">
      <c r="A183" s="1" t="str">
        <f>HYPERLINK("https://iate.europa.eu/entry/result/2229734/all", "2229734")</f>
        <v>2229734</v>
      </c>
      <c r="B183" t="inlineStr">
        <is>
          <t>INTERNATIONAL RELATIONS</t>
        </is>
      </c>
      <c r="C183" t="inlineStr">
        <is>
          <t>INTERNATIONAL RELATIONS|defence|military equipment</t>
        </is>
      </c>
      <c r="D183" s="2" t="inlineStr">
        <is>
          <t>щурмова пушка|
автомат</t>
        </is>
      </c>
      <c r="E183" s="2" t="inlineStr">
        <is>
          <t>3|
3</t>
        </is>
      </c>
      <c r="F183" s="2" t="inlineStr">
        <is>
          <t xml:space="preserve">|
</t>
        </is>
      </c>
      <c r="G183" t="inlineStr">
        <is>
          <t>автоматична или полуавтоматична пушка, снабдена с пълнители, побиращи 20-30 патрона, и с щик</t>
        </is>
      </c>
      <c r="H183" s="2" t="inlineStr">
        <is>
          <t>útočná puška</t>
        </is>
      </c>
      <c r="I183" s="2" t="inlineStr">
        <is>
          <t>3</t>
        </is>
      </c>
      <c r="J183" s="2" t="inlineStr">
        <is>
          <t/>
        </is>
      </c>
      <c r="K183" t="inlineStr">
        <is>
          <t/>
        </is>
      </c>
      <c r="L183" s="2" t="inlineStr">
        <is>
          <t>stormgevær</t>
        </is>
      </c>
      <c r="M183" s="2" t="inlineStr">
        <is>
          <t>3</t>
        </is>
      </c>
      <c r="N183" s="2" t="inlineStr">
        <is>
          <t/>
        </is>
      </c>
      <c r="O183" t="inlineStr">
        <is>
          <t/>
        </is>
      </c>
      <c r="P183" s="2" t="inlineStr">
        <is>
          <t>Sturmgewehr</t>
        </is>
      </c>
      <c r="Q183" s="2" t="inlineStr">
        <is>
          <t>3</t>
        </is>
      </c>
      <c r="R183" s="2" t="inlineStr">
        <is>
          <t/>
        </is>
      </c>
      <c r="S183" t="inlineStr">
        <is>
          <t/>
        </is>
      </c>
      <c r="T183" s="2" t="inlineStr">
        <is>
          <t>όπλο εφόδου|
τυφέκιο εφόδου</t>
        </is>
      </c>
      <c r="U183" s="2" t="inlineStr">
        <is>
          <t>3|
3</t>
        </is>
      </c>
      <c r="V183" s="2" t="inlineStr">
        <is>
          <t xml:space="preserve">|
</t>
        </is>
      </c>
      <c r="W183" t="inlineStr">
        <is>
          <t>είδος όπλου χειρός που χρησιμοποιεί ενδιάμεσο φυσίγγιο και αποσπώμενο γεμιστήρα (π.χ. Sturmgewehr 44, AK-47 και M16). Τέτοια τυφέκια χρησιμοποιούνται σήμερα στις περισσότερες σύγχρονες ένοπλες δυνάμεις και ονομάζονται «εφόδου» για να επισημανθεί η διαφορά τους από τα τυφέκια της εποχής του Β΄ Παγκοσμίου πολέμου.</t>
        </is>
      </c>
      <c r="X183" s="2" t="inlineStr">
        <is>
          <t>assault rifle</t>
        </is>
      </c>
      <c r="Y183" s="2" t="inlineStr">
        <is>
          <t>3</t>
        </is>
      </c>
      <c r="Z183" s="2" t="inlineStr">
        <is>
          <t/>
        </is>
      </c>
      <c r="AA183" t="inlineStr">
        <is>
          <t>intermediate range firearm which has a detachable magazine and can be switched between semi-automatic and fully automatic fire</t>
        </is>
      </c>
      <c r="AB183" s="2" t="inlineStr">
        <is>
          <t>fusil de asalto</t>
        </is>
      </c>
      <c r="AC183" s="2" t="inlineStr">
        <is>
          <t>3</t>
        </is>
      </c>
      <c r="AD183" s="2" t="inlineStr">
        <is>
          <t/>
        </is>
      </c>
      <c r="AE183" t="inlineStr">
        <is>
          <t>Fusil ligero de combate, cañón corto y tiro selectivo (es decir, que puede utilizarse tanto en modo automático como semiautomático) que utiliza munición de potencia media.</t>
        </is>
      </c>
      <c r="AF183" s="2" t="inlineStr">
        <is>
          <t>ründevintpüss|
automaattule võimalusega vintpüss</t>
        </is>
      </c>
      <c r="AG183" s="2" t="inlineStr">
        <is>
          <t>3|
3</t>
        </is>
      </c>
      <c r="AH183" s="2" t="inlineStr">
        <is>
          <t xml:space="preserve">preferred|
</t>
        </is>
      </c>
      <c r="AI183" t="inlineStr">
        <is>
          <t>vintpüss, millel on täisautomaatne tulerežiim</t>
        </is>
      </c>
      <c r="AJ183" s="2" t="inlineStr">
        <is>
          <t>rynnäkkökivääri</t>
        </is>
      </c>
      <c r="AK183" s="2" t="inlineStr">
        <is>
          <t>3</t>
        </is>
      </c>
      <c r="AL183" s="2" t="inlineStr">
        <is>
          <t/>
        </is>
      </c>
      <c r="AM183" t="inlineStr">
        <is>
          <t>sarjatuliase, jolla vaihdinta käyttäen voidaan ampua joko kerta- tai sarjatulta</t>
        </is>
      </c>
      <c r="AN183" s="2" t="inlineStr">
        <is>
          <t>fusil d'assaut</t>
        </is>
      </c>
      <c r="AO183" s="2" t="inlineStr">
        <is>
          <t>4</t>
        </is>
      </c>
      <c r="AP183" s="2" t="inlineStr">
        <is>
          <t/>
        </is>
      </c>
      <c r="AQ183" t="inlineStr">
        <is>
          <t>arme d'épaule conçue pour qu'un soldat soit capable de tirer de façon efficace jusqu'à environ 300 mètres en mode semi-automatique et à environ 30 mètres en tir automatique</t>
        </is>
      </c>
      <c r="AR183" s="2" t="inlineStr">
        <is>
          <t>raidhfil ionsaithe</t>
        </is>
      </c>
      <c r="AS183" s="2" t="inlineStr">
        <is>
          <t>3</t>
        </is>
      </c>
      <c r="AT183" s="2" t="inlineStr">
        <is>
          <t/>
        </is>
      </c>
      <c r="AU183" t="inlineStr">
        <is>
          <t/>
        </is>
      </c>
      <c r="AV183" s="2" t="inlineStr">
        <is>
          <t>jurišna puška</t>
        </is>
      </c>
      <c r="AW183" s="2" t="inlineStr">
        <is>
          <t>3</t>
        </is>
      </c>
      <c r="AX183" s="2" t="inlineStr">
        <is>
          <t/>
        </is>
      </c>
      <c r="AY183" t="inlineStr">
        <is>
          <t>vatreno oružje selektivne paljbe(poluautomatske, rafalne ili automatske) koje koristi osrednji metak i odvojivi spremnik/šaržer te čini standard službenih pušaka dodijeljenih većini suvremenih vojski</t>
        </is>
      </c>
      <c r="AZ183" s="2" t="inlineStr">
        <is>
          <t>gépkarabély</t>
        </is>
      </c>
      <c r="BA183" s="2" t="inlineStr">
        <is>
          <t>4</t>
        </is>
      </c>
      <c r="BB183" s="2" t="inlineStr">
        <is>
          <t/>
        </is>
      </c>
      <c r="BC183" t="inlineStr">
        <is>
          <t>„köztes lőszert” tüzelő, sorozatlövések leadására is alkalmas gyalogsági egyéni tűzfegyver</t>
        </is>
      </c>
      <c r="BD183" s="2" t="inlineStr">
        <is>
          <t>fucile d'assalto</t>
        </is>
      </c>
      <c r="BE183" s="2" t="inlineStr">
        <is>
          <t>3</t>
        </is>
      </c>
      <c r="BF183" s="2" t="inlineStr">
        <is>
          <t/>
        </is>
      </c>
      <c r="BG183" t="inlineStr">
        <is>
          <t>arma automatica che spara a raffica finché il grilletto non è rilasciato</t>
        </is>
      </c>
      <c r="BH183" s="2" t="inlineStr">
        <is>
          <t>automatinis šautuvas|
automatas|
šturmo šautuvas</t>
        </is>
      </c>
      <c r="BI183" s="2" t="inlineStr">
        <is>
          <t>3|
3|
3</t>
        </is>
      </c>
      <c r="BJ183" s="2" t="inlineStr">
        <is>
          <t xml:space="preserve">|
|
</t>
        </is>
      </c>
      <c r="BK183" t="inlineStr">
        <is>
          <t>asmeninis, lengvas automatinis artimųjų kautynių šaunamasis ginklas, skirtas priešo kariams kauti</t>
        </is>
      </c>
      <c r="BL183" s="2" t="inlineStr">
        <is>
          <t>triecienšautene</t>
        </is>
      </c>
      <c r="BM183" s="2" t="inlineStr">
        <is>
          <t>3</t>
        </is>
      </c>
      <c r="BN183" s="2" t="inlineStr">
        <is>
          <t/>
        </is>
      </c>
      <c r="BO183" t="inlineStr">
        <is>
          <t/>
        </is>
      </c>
      <c r="BP183" s="2" t="inlineStr">
        <is>
          <t>azzarin tal-assalt</t>
        </is>
      </c>
      <c r="BQ183" s="2" t="inlineStr">
        <is>
          <t>3</t>
        </is>
      </c>
      <c r="BR183" s="2" t="inlineStr">
        <is>
          <t/>
        </is>
      </c>
      <c r="BS183" t="inlineStr">
        <is>
          <t>arm tan-nar bi twassila intermedja li jkollha magazzin li jista' jinqala' u tista' tintuża biex tispara b'mod semiawtomatiku jew kompletament awtomatiku</t>
        </is>
      </c>
      <c r="BT183" s="2" t="inlineStr">
        <is>
          <t>stormgeweer|
aanvalsgeweer</t>
        </is>
      </c>
      <c r="BU183" s="2" t="inlineStr">
        <is>
          <t>2|
3</t>
        </is>
      </c>
      <c r="BV183" s="2" t="inlineStr">
        <is>
          <t xml:space="preserve">|
</t>
        </is>
      </c>
      <c r="BW183" t="inlineStr">
        <is>
          <t>vuurwapen voor gevechten op middellange afstand waarbij kan worden gewisseld tussen semiautomatisch en volautomatisch vuur</t>
        </is>
      </c>
      <c r="BX183" s="2" t="inlineStr">
        <is>
          <t>karabin automatyczny|
karabin szturmowy|
karabin (karabinek) automatyczny</t>
        </is>
      </c>
      <c r="BY183" s="2" t="inlineStr">
        <is>
          <t>3|
2|
3</t>
        </is>
      </c>
      <c r="BZ183" s="2" t="inlineStr">
        <is>
          <t xml:space="preserve">preferred|
|
</t>
        </is>
      </c>
      <c r="CA183" t="inlineStr">
        <is>
          <t>rodzaj broni strzeleckiej mogącej strzelać ogniem pojedynczym i seriami, strzelającej nabojem pośrednim lub karabinowym</t>
        </is>
      </c>
      <c r="CB183" s="2" t="inlineStr">
        <is>
          <t>arma de assalto|
espingarda de assalto</t>
        </is>
      </c>
      <c r="CC183" s="2" t="inlineStr">
        <is>
          <t>3|
3</t>
        </is>
      </c>
      <c r="CD183" s="2" t="inlineStr">
        <is>
          <t xml:space="preserve">|
</t>
        </is>
      </c>
      <c r="CE183" t="inlineStr">
        <is>
          <t>Arma ligeira individual que permite o tiro automático e semiautomático a uma distância relativamente curta, combinando as vantagens do tiro de precisão com as do tiro de rajada da metralhadora.</t>
        </is>
      </c>
      <c r="CF183" s="2" t="inlineStr">
        <is>
          <t>pușcă de asalt|
armă de asalt</t>
        </is>
      </c>
      <c r="CG183" s="2" t="inlineStr">
        <is>
          <t>3|
3</t>
        </is>
      </c>
      <c r="CH183" s="2" t="inlineStr">
        <is>
          <t xml:space="preserve">preferred|
</t>
        </is>
      </c>
      <c r="CI183" t="inlineStr">
        <is>
          <t/>
        </is>
      </c>
      <c r="CJ183" s="2" t="inlineStr">
        <is>
          <t>útočná puška</t>
        </is>
      </c>
      <c r="CK183" s="2" t="inlineStr">
        <is>
          <t>3</t>
        </is>
      </c>
      <c r="CL183" s="2" t="inlineStr">
        <is>
          <t/>
        </is>
      </c>
      <c r="CM183" t="inlineStr">
        <is>
          <t>automatická palná zbraň konštruovaná pre náboje stredného výkonu</t>
        </is>
      </c>
      <c r="CN183" s="2" t="inlineStr">
        <is>
          <t>jurišna puška</t>
        </is>
      </c>
      <c r="CO183" s="2" t="inlineStr">
        <is>
          <t>3</t>
        </is>
      </c>
      <c r="CP183" s="2" t="inlineStr">
        <is>
          <t/>
        </is>
      </c>
      <c r="CQ183" t="inlineStr">
        <is>
          <t>avtomatska puška srednjega kalibra s snemljivim nabojnikom, ki omogoča izbiro med polavtomatskim in avtomatskim ognjem</t>
        </is>
      </c>
      <c r="CR183" s="2" t="inlineStr">
        <is>
          <t>automatkarbin</t>
        </is>
      </c>
      <c r="CS183" s="2" t="inlineStr">
        <is>
          <t>3</t>
        </is>
      </c>
      <c r="CT183" s="2" t="inlineStr">
        <is>
          <t/>
        </is>
      </c>
      <c r="CU183" t="inlineStr">
        <is>
          <t>helautomatiskt skjutvapen som kan bäras och hanteras av en person</t>
        </is>
      </c>
    </row>
    <row r="184">
      <c r="A184" s="1" t="str">
        <f>HYPERLINK("https://iate.europa.eu/entry/result/3573207/all", "3573207")</f>
        <v>3573207</v>
      </c>
      <c r="B184" t="inlineStr">
        <is>
          <t>EUROPEAN UNION;INTERNATIONAL RELATIONS</t>
        </is>
      </c>
      <c r="C184" t="inlineStr">
        <is>
          <t>EUROPEAN UNION;INTERNATIONAL RELATIONS|defence</t>
        </is>
      </c>
      <c r="D184" t="inlineStr">
        <is>
          <t/>
        </is>
      </c>
      <c r="E184" t="inlineStr">
        <is>
          <t/>
        </is>
      </c>
      <c r="F184" t="inlineStr">
        <is>
          <t/>
        </is>
      </c>
      <c r="G184" t="inlineStr">
        <is>
          <t/>
        </is>
      </c>
      <c r="H184" s="2" t="inlineStr">
        <is>
          <t>velitel sil mise EU</t>
        </is>
      </c>
      <c r="I184" s="2" t="inlineStr">
        <is>
          <t>3</t>
        </is>
      </c>
      <c r="J184" s="2" t="inlineStr">
        <is>
          <t/>
        </is>
      </c>
      <c r="K184" t="inlineStr">
        <is>
          <t>velitel na operační
úrovni v místě nasazení, který vede &lt;a href="https://iate.europa.eu/entry/result/3573205/cs" target="_blank"&gt;vojenské mise EU bez výkonných pravomocí&lt;/a&gt;,
podléhající při výkonu funkcí velitele mise velení ředitele &lt;a href="https://iate.europa.eu/entry/result/3572054/cs" target="_blank"&gt;MPCC&lt;/a&gt;</t>
        </is>
      </c>
      <c r="L184" t="inlineStr">
        <is>
          <t/>
        </is>
      </c>
      <c r="M184" t="inlineStr">
        <is>
          <t/>
        </is>
      </c>
      <c r="N184" t="inlineStr">
        <is>
          <t/>
        </is>
      </c>
      <c r="O184" t="inlineStr">
        <is>
          <t/>
        </is>
      </c>
      <c r="P184" s="2" t="inlineStr">
        <is>
          <t>Befehlshaber der EU-Missionseinsatzkräfte</t>
        </is>
      </c>
      <c r="Q184" s="2" t="inlineStr">
        <is>
          <t>3</t>
        </is>
      </c>
      <c r="R184" s="2" t="inlineStr">
        <is>
          <t/>
        </is>
      </c>
      <c r="S184" t="inlineStr">
        <is>
          <t>operativer Leiter einer militärischen Mission der EU ohne Exekutivbefugnisse ( &lt;a href="/entry/result/3573205/all" id="ENTRY_TO_ENTRY_CONVERTER" target="_blank"&gt;IATE:3573205&lt;/a&gt; ), der dem Direktor des MPCC ( &lt;a href="/entry/result/3572054/all" id="ENTRY_TO_ENTRY_CONVERTER" target="_blank"&gt;IATE:3572054&lt;/a&gt; ) untersteht</t>
        </is>
      </c>
      <c r="T184" s="2" t="inlineStr">
        <is>
          <t>Διοικητής δυνάμεων αποστολής της ΕΕ</t>
        </is>
      </c>
      <c r="U184" s="2" t="inlineStr">
        <is>
          <t>2</t>
        </is>
      </c>
      <c r="V184" s="2" t="inlineStr">
        <is>
          <t/>
        </is>
      </c>
      <c r="W184" t="inlineStr">
        <is>
          <t/>
        </is>
      </c>
      <c r="X184" s="2" t="inlineStr">
        <is>
          <t>Mission Force Commander|
EU Mission Force Commander</t>
        </is>
      </c>
      <c r="Y184" s="2" t="inlineStr">
        <is>
          <t>3|
3</t>
        </is>
      </c>
      <c r="Z184" s="2" t="inlineStr">
        <is>
          <t xml:space="preserve">|
</t>
        </is>
      </c>
      <c r="AA184" t="inlineStr">
        <is>
          <t>operational leader of an EU non-executive military mission (&lt;a href="/entry/result/3573205/all" id="ENTRY_TO_ENTRY_CONVERTER" target="_blank"&gt;IATE:3573205&lt;/a&gt; ), acting under the command of the Director of MPCC (&lt;a href="/entry/result/3572054/all" id="ENTRY_TO_ENTRY_CONVERTER" target="_blank"&gt;IATE:3572054&lt;/a&gt; )</t>
        </is>
      </c>
      <c r="AB184" t="inlineStr">
        <is>
          <t/>
        </is>
      </c>
      <c r="AC184" t="inlineStr">
        <is>
          <t/>
        </is>
      </c>
      <c r="AD184" t="inlineStr">
        <is>
          <t/>
        </is>
      </c>
      <c r="AE184" t="inlineStr">
        <is>
          <t/>
        </is>
      </c>
      <c r="AF184" t="inlineStr">
        <is>
          <t/>
        </is>
      </c>
      <c r="AG184" t="inlineStr">
        <is>
          <t/>
        </is>
      </c>
      <c r="AH184" t="inlineStr">
        <is>
          <t/>
        </is>
      </c>
      <c r="AI184" t="inlineStr">
        <is>
          <t/>
        </is>
      </c>
      <c r="AJ184" s="2" t="inlineStr">
        <is>
          <t>EU:n operaation joukkojen komentaja</t>
        </is>
      </c>
      <c r="AK184" s="2" t="inlineStr">
        <is>
          <t>3</t>
        </is>
      </c>
      <c r="AL184" s="2" t="inlineStr">
        <is>
          <t/>
        </is>
      </c>
      <c r="AM184" t="inlineStr">
        <is>
          <t/>
        </is>
      </c>
      <c r="AN184" t="inlineStr">
        <is>
          <t/>
        </is>
      </c>
      <c r="AO184" t="inlineStr">
        <is>
          <t/>
        </is>
      </c>
      <c r="AP184" t="inlineStr">
        <is>
          <t/>
        </is>
      </c>
      <c r="AQ184" t="inlineStr">
        <is>
          <t/>
        </is>
      </c>
      <c r="AR184" t="inlineStr">
        <is>
          <t/>
        </is>
      </c>
      <c r="AS184" t="inlineStr">
        <is>
          <t/>
        </is>
      </c>
      <c r="AT184" t="inlineStr">
        <is>
          <t/>
        </is>
      </c>
      <c r="AU184" t="inlineStr">
        <is>
          <t/>
        </is>
      </c>
      <c r="AV184" t="inlineStr">
        <is>
          <t/>
        </is>
      </c>
      <c r="AW184" t="inlineStr">
        <is>
          <t/>
        </is>
      </c>
      <c r="AX184" t="inlineStr">
        <is>
          <t/>
        </is>
      </c>
      <c r="AY184" t="inlineStr">
        <is>
          <t/>
        </is>
      </c>
      <c r="AZ184" t="inlineStr">
        <is>
          <t/>
        </is>
      </c>
      <c r="BA184" t="inlineStr">
        <is>
          <t/>
        </is>
      </c>
      <c r="BB184" t="inlineStr">
        <is>
          <t/>
        </is>
      </c>
      <c r="BC184" t="inlineStr">
        <is>
          <t/>
        </is>
      </c>
      <c r="BD184" t="inlineStr">
        <is>
          <t/>
        </is>
      </c>
      <c r="BE184" t="inlineStr">
        <is>
          <t/>
        </is>
      </c>
      <c r="BF184" t="inlineStr">
        <is>
          <t/>
        </is>
      </c>
      <c r="BG184" t="inlineStr">
        <is>
          <t/>
        </is>
      </c>
      <c r="BH184" t="inlineStr">
        <is>
          <t/>
        </is>
      </c>
      <c r="BI184" t="inlineStr">
        <is>
          <t/>
        </is>
      </c>
      <c r="BJ184" t="inlineStr">
        <is>
          <t/>
        </is>
      </c>
      <c r="BK184" t="inlineStr">
        <is>
          <t/>
        </is>
      </c>
      <c r="BL184" s="2" t="inlineStr">
        <is>
          <t>misijas spēku komandieris|
ES misijas spēku komandieris</t>
        </is>
      </c>
      <c r="BM184" s="2" t="inlineStr">
        <is>
          <t>3|
3</t>
        </is>
      </c>
      <c r="BN184" s="2" t="inlineStr">
        <is>
          <t xml:space="preserve">|
</t>
        </is>
      </c>
      <c r="BO184" t="inlineStr">
        <is>
          <t>persona, kas vada militārās misijas bez izpildes pilnvarām un darbojas Militārās plānošanas un īstenošanas centra direktora pakļautībā</t>
        </is>
      </c>
      <c r="BP184" t="inlineStr">
        <is>
          <t/>
        </is>
      </c>
      <c r="BQ184" t="inlineStr">
        <is>
          <t/>
        </is>
      </c>
      <c r="BR184" t="inlineStr">
        <is>
          <t/>
        </is>
      </c>
      <c r="BS184" t="inlineStr">
        <is>
          <t/>
        </is>
      </c>
      <c r="BT184" t="inlineStr">
        <is>
          <t/>
        </is>
      </c>
      <c r="BU184" t="inlineStr">
        <is>
          <t/>
        </is>
      </c>
      <c r="BV184" t="inlineStr">
        <is>
          <t/>
        </is>
      </c>
      <c r="BW184" t="inlineStr">
        <is>
          <t/>
        </is>
      </c>
      <c r="BX184" s="2" t="inlineStr">
        <is>
          <t>dowódca sił misji UE|
dowódca sił misji</t>
        </is>
      </c>
      <c r="BY184" s="2" t="inlineStr">
        <is>
          <t>3|
3</t>
        </is>
      </c>
      <c r="BZ184" s="2" t="inlineStr">
        <is>
          <t xml:space="preserve">|
</t>
        </is>
      </c>
      <c r="CA184" t="inlineStr">
        <is>
          <t>osoba odpowiedzialna za dowodzenie w teatrze działań misją wojskową bez mandatu wykonawczego ( &lt;a href="/entry/result/3573205/all" id="ENTRY_TO_ENTRY_CONVERTER" target="_blank"&gt;IATE:3573205&lt;/a&gt; ), podlegająca dyrektorowi Komórki Planowania i Prowadzenia Operacji Wojskowych (MPCC) ( &lt;a href="/entry/result/3572054/all" id="ENTRY_TO_ENTRY_CONVERTER" target="_blank"&gt;IATE:3572054&lt;/a&gt; )</t>
        </is>
      </c>
      <c r="CB184" t="inlineStr">
        <is>
          <t/>
        </is>
      </c>
      <c r="CC184" t="inlineStr">
        <is>
          <t/>
        </is>
      </c>
      <c r="CD184" t="inlineStr">
        <is>
          <t/>
        </is>
      </c>
      <c r="CE184" t="inlineStr">
        <is>
          <t/>
        </is>
      </c>
      <c r="CF184" t="inlineStr">
        <is>
          <t/>
        </is>
      </c>
      <c r="CG184" t="inlineStr">
        <is>
          <t/>
        </is>
      </c>
      <c r="CH184" t="inlineStr">
        <is>
          <t/>
        </is>
      </c>
      <c r="CI184" t="inlineStr">
        <is>
          <t/>
        </is>
      </c>
      <c r="CJ184" t="inlineStr">
        <is>
          <t/>
        </is>
      </c>
      <c r="CK184" t="inlineStr">
        <is>
          <t/>
        </is>
      </c>
      <c r="CL184" t="inlineStr">
        <is>
          <t/>
        </is>
      </c>
      <c r="CM184" t="inlineStr">
        <is>
          <t/>
        </is>
      </c>
      <c r="CN184" t="inlineStr">
        <is>
          <t/>
        </is>
      </c>
      <c r="CO184" t="inlineStr">
        <is>
          <t/>
        </is>
      </c>
      <c r="CP184" t="inlineStr">
        <is>
          <t/>
        </is>
      </c>
      <c r="CQ184" t="inlineStr">
        <is>
          <t/>
        </is>
      </c>
      <c r="CR184" s="2" t="inlineStr">
        <is>
          <t>EU-uppdragets styrkechef</t>
        </is>
      </c>
      <c r="CS184" s="2" t="inlineStr">
        <is>
          <t>3</t>
        </is>
      </c>
      <c r="CT184" s="2" t="inlineStr">
        <is>
          <t/>
        </is>
      </c>
      <c r="CU184" t="inlineStr">
        <is>
          <t/>
        </is>
      </c>
    </row>
    <row r="185">
      <c r="A185" s="1" t="str">
        <f>HYPERLINK("https://iate.europa.eu/entry/result/924692/all", "924692")</f>
        <v>924692</v>
      </c>
      <c r="B185" t="inlineStr">
        <is>
          <t>INTERNATIONAL RELATIONS</t>
        </is>
      </c>
      <c r="C185" t="inlineStr">
        <is>
          <t>INTERNATIONAL RELATIONS|defence|military equipment</t>
        </is>
      </c>
      <c r="D185" s="2" t="inlineStr">
        <is>
          <t>тежка картечница</t>
        </is>
      </c>
      <c r="E185" s="2" t="inlineStr">
        <is>
          <t>3</t>
        </is>
      </c>
      <c r="F185" s="2" t="inlineStr">
        <is>
          <t/>
        </is>
      </c>
      <c r="G185" t="inlineStr">
        <is>
          <t/>
        </is>
      </c>
      <c r="H185" s="2" t="inlineStr">
        <is>
          <t>těžký kulomet</t>
        </is>
      </c>
      <c r="I185" s="2" t="inlineStr">
        <is>
          <t>3</t>
        </is>
      </c>
      <c r="J185" s="2" t="inlineStr">
        <is>
          <t/>
        </is>
      </c>
      <c r="K185" t="inlineStr">
        <is>
          <t>kulomet, jehož konstrukce umožňuje střelbu z podstavce</t>
        </is>
      </c>
      <c r="L185" s="2" t="inlineStr">
        <is>
          <t>TMG|
tungt maskingevær</t>
        </is>
      </c>
      <c r="M185" s="2" t="inlineStr">
        <is>
          <t>3|
3</t>
        </is>
      </c>
      <c r="N185" s="2" t="inlineStr">
        <is>
          <t xml:space="preserve">|
</t>
        </is>
      </c>
      <c r="O185" t="inlineStr">
        <is>
          <t>maskingevær (&lt;a href="/entry/result/885847/all" id="ENTRY_TO_ENTRY_CONVERTER" target="_blank"&gt;IATE:885847&lt;/a&gt;) med en kaliber på eller over 12,7 mm og mindre end 20 mm</t>
        </is>
      </c>
      <c r="P185" s="2" t="inlineStr">
        <is>
          <t>sMG|
schweres Maschinengewehr</t>
        </is>
      </c>
      <c r="Q185" s="2" t="inlineStr">
        <is>
          <t>3|
3</t>
        </is>
      </c>
      <c r="R185" s="2" t="inlineStr">
        <is>
          <t xml:space="preserve">|
</t>
        </is>
      </c>
      <c r="S185" t="inlineStr">
        <is>
          <t>Maschinengewehr &lt;a href="/entry/result/885847/all" id="ENTRY_TO_ENTRY_CONVERTER" target="_blank"&gt;IATE:885847&lt;/a&gt; mit einem Kaliber zwischen 12 mm und unter 20 mm</t>
        </is>
      </c>
      <c r="T185" s="2" t="inlineStr">
        <is>
          <t>βαρύ πολυβόλο</t>
        </is>
      </c>
      <c r="U185" s="2" t="inlineStr">
        <is>
          <t>3</t>
        </is>
      </c>
      <c r="V185" s="2" t="inlineStr">
        <is>
          <t/>
        </is>
      </c>
      <c r="W185" t="inlineStr">
        <is>
          <t>Κατηγορία πολυβόλων διαμετρήματος 0,30 και άνω.</t>
        </is>
      </c>
      <c r="X185" s="2" t="inlineStr">
        <is>
          <t>heavy machine gun|
HMG</t>
        </is>
      </c>
      <c r="Y185" s="2" t="inlineStr">
        <is>
          <t>3|
3</t>
        </is>
      </c>
      <c r="Z185" s="2" t="inlineStr">
        <is>
          <t xml:space="preserve">|
</t>
        </is>
      </c>
      <c r="AA185" t="inlineStr">
        <is>
          <t>machine gun [ &lt;a href="/entry/result/885847/all" id="ENTRY_TO_ENTRY_CONVERTER" target="_blank"&gt;IATE:885847&lt;/a&gt; ] having a calibre equal to or greater than 12.7 mm and less than 20 mm</t>
        </is>
      </c>
      <c r="AB185" s="2" t="inlineStr">
        <is>
          <t>ametralladora pesada</t>
        </is>
      </c>
      <c r="AC185" s="2" t="inlineStr">
        <is>
          <t>3</t>
        </is>
      </c>
      <c r="AD185" s="2" t="inlineStr">
        <is>
          <t/>
        </is>
      </c>
      <c r="AE185" t="inlineStr">
        <is>
          <t>Ametralladora de calibre no superior a 30 mm y que debe montarse sobre afuste.</t>
        </is>
      </c>
      <c r="AF185" s="2" t="inlineStr">
        <is>
          <t>raskekuulipilduja</t>
        </is>
      </c>
      <c r="AG185" s="2" t="inlineStr">
        <is>
          <t>3</t>
        </is>
      </c>
      <c r="AH185" s="2" t="inlineStr">
        <is>
          <t/>
        </is>
      </c>
      <c r="AI185" t="inlineStr">
        <is>
          <t>kolmjalg- või ratasaluselt pms vintpüssikuulidega tulistav kuulipilduja, mille kaliiber on 12-15 mm</t>
        </is>
      </c>
      <c r="AJ185" s="2" t="inlineStr">
        <is>
          <t>RSKK|
raskas konekivääri</t>
        </is>
      </c>
      <c r="AK185" s="2" t="inlineStr">
        <is>
          <t>2|
3</t>
        </is>
      </c>
      <c r="AL185" s="2" t="inlineStr">
        <is>
          <t xml:space="preserve">|
</t>
        </is>
      </c>
      <c r="AM185" t="inlineStr">
        <is>
          <t>suurikaliiperinen (&amp;gt; 12,7 mm) konekivääri, jota käytetään yleensä jalustalta</t>
        </is>
      </c>
      <c r="AN185" s="2" t="inlineStr">
        <is>
          <t>mitrailleuse lourde</t>
        </is>
      </c>
      <c r="AO185" s="2" t="inlineStr">
        <is>
          <t>3</t>
        </is>
      </c>
      <c r="AP185" s="2" t="inlineStr">
        <is>
          <t/>
        </is>
      </c>
      <c r="AQ185" t="inlineStr">
        <is>
          <t>mitrailleuse de calibre .50 pouce/12,7 mm jusqu'à 20 mm exclusivement</t>
        </is>
      </c>
      <c r="AR185" s="2" t="inlineStr">
        <is>
          <t>meaisínghunna trom</t>
        </is>
      </c>
      <c r="AS185" s="2" t="inlineStr">
        <is>
          <t>3</t>
        </is>
      </c>
      <c r="AT185" s="2" t="inlineStr">
        <is>
          <t/>
        </is>
      </c>
      <c r="AU185" t="inlineStr">
        <is>
          <t/>
        </is>
      </c>
      <c r="AV185" s="2" t="inlineStr">
        <is>
          <t>teška strojnica</t>
        </is>
      </c>
      <c r="AW185" s="2" t="inlineStr">
        <is>
          <t>3</t>
        </is>
      </c>
      <c r="AX185" s="2" t="inlineStr">
        <is>
          <t/>
        </is>
      </c>
      <c r="AY185" t="inlineStr">
        <is>
          <t/>
        </is>
      </c>
      <c r="AZ185" s="2" t="inlineStr">
        <is>
          <t>nehéz géppuska</t>
        </is>
      </c>
      <c r="BA185" s="2" t="inlineStr">
        <is>
          <t>4</t>
        </is>
      </c>
      <c r="BB185" s="2" t="inlineStr">
        <is>
          <t/>
        </is>
      </c>
      <c r="BC185" t="inlineStr">
        <is>
          <t>legalább 12,7 mm-es és legfeljebb 20 mm-es lőszert tüzelő lőfegyver</t>
        </is>
      </c>
      <c r="BD185" s="2" t="inlineStr">
        <is>
          <t>mitragliatrice pesante</t>
        </is>
      </c>
      <c r="BE185" s="2" t="inlineStr">
        <is>
          <t>3</t>
        </is>
      </c>
      <c r="BF185" s="2" t="inlineStr">
        <is>
          <t/>
        </is>
      </c>
      <c r="BG185" t="inlineStr">
        <is>
          <t>mitragliatrice di grosso calibro (circa .50 o 12,7 mm) progettata per una maggiore gittata, penetrazione e distruzione contro veicoli, costruzioni, velivoli e fortificazioni leggere, rispetto alla cartuccia da fucile usata nelle mitragliatrici medie o mitragliatrici ad uso generale</t>
        </is>
      </c>
      <c r="BH185" s="2" t="inlineStr">
        <is>
          <t>didelio kalibro kulkosvaidis</t>
        </is>
      </c>
      <c r="BI185" s="2" t="inlineStr">
        <is>
          <t>3</t>
        </is>
      </c>
      <c r="BJ185" s="2" t="inlineStr">
        <is>
          <t/>
        </is>
      </c>
      <c r="BK185" t="inlineStr">
        <is>
          <t>automatinis šaulių ginklas oro ir lengvai šarvuotiems antžeminiams ir jūrų taikiniams naikinti</t>
        </is>
      </c>
      <c r="BL185" s="2" t="inlineStr">
        <is>
          <t>lielkalibra ložmetējs</t>
        </is>
      </c>
      <c r="BM185" s="2" t="inlineStr">
        <is>
          <t>3</t>
        </is>
      </c>
      <c r="BN185" s="2" t="inlineStr">
        <is>
          <t/>
        </is>
      </c>
      <c r="BO185" t="inlineStr">
        <is>
          <t>ložmetējs [ &lt;a href="/entry/result/885847/all" id="ENTRY_TO_ENTRY_CONVERTER" target="_blank"&gt;IATE:885847&lt;/a&gt; ], kura kalibrs ir vismaz 12,7 mm un nepārsniedz 20 mm</t>
        </is>
      </c>
      <c r="BP185" s="2" t="inlineStr">
        <is>
          <t>mitraljatriċi tqila</t>
        </is>
      </c>
      <c r="BQ185" s="2" t="inlineStr">
        <is>
          <t>3</t>
        </is>
      </c>
      <c r="BR185" s="2" t="inlineStr">
        <is>
          <t/>
        </is>
      </c>
      <c r="BS185" t="inlineStr">
        <is>
          <t>mitraljatriċi [ &lt;a href="/entry/result/885847/all" id="ENTRY_TO_ENTRY_CONVERTER" target="_blank"&gt;IATE:885847&lt;/a&gt; ] b'kalibru ta' 12.7mm jew aktar u ta' anqas minn 20mm</t>
        </is>
      </c>
      <c r="BT185" s="2" t="inlineStr">
        <is>
          <t>zware mitrailleur|
zwaar machinegeweer</t>
        </is>
      </c>
      <c r="BU185" s="2" t="inlineStr">
        <is>
          <t>3|
3</t>
        </is>
      </c>
      <c r="BV185" s="2" t="inlineStr">
        <is>
          <t xml:space="preserve">|
</t>
        </is>
      </c>
      <c r="BW185" t="inlineStr">
        <is>
          <t>machinegeweer [&lt;a href="/entry/result/885847/all" id="ENTRY_TO_ENTRY_CONVERTER" target="_blank"&gt;IATE:885847&lt;/a&gt; ] met een kaliber gelijk aan of groter dan 12,7 mm en kleiner dan 20 mm</t>
        </is>
      </c>
      <c r="BX185" s="2" t="inlineStr">
        <is>
          <t>wielkokalibrowy karabin maszynowy</t>
        </is>
      </c>
      <c r="BY185" s="2" t="inlineStr">
        <is>
          <t>3</t>
        </is>
      </c>
      <c r="BZ185" s="2" t="inlineStr">
        <is>
          <t/>
        </is>
      </c>
      <c r="CA185" t="inlineStr">
        <is>
          <t>karabin dostosowany do amunicji karabinowej wielkokalibrowej np. kalibru 12,7 mm</t>
        </is>
      </c>
      <c r="CB185" s="2" t="inlineStr">
        <is>
          <t>metralhadora pesada</t>
        </is>
      </c>
      <c r="CC185" s="2" t="inlineStr">
        <is>
          <t>3</t>
        </is>
      </c>
      <c r="CD185" s="2" t="inlineStr">
        <is>
          <t/>
        </is>
      </c>
      <c r="CE185" t="inlineStr">
        <is>
          <t>Metralhadora de calibre igual ou superior a 12,7 mm e inferior a 20 mm.</t>
        </is>
      </c>
      <c r="CF185" t="inlineStr">
        <is>
          <t/>
        </is>
      </c>
      <c r="CG185" t="inlineStr">
        <is>
          <t/>
        </is>
      </c>
      <c r="CH185" t="inlineStr">
        <is>
          <t/>
        </is>
      </c>
      <c r="CI185" t="inlineStr">
        <is>
          <t/>
        </is>
      </c>
      <c r="CJ185" s="2" t="inlineStr">
        <is>
          <t>ťažký guľomet</t>
        </is>
      </c>
      <c r="CK185" s="2" t="inlineStr">
        <is>
          <t>3</t>
        </is>
      </c>
      <c r="CL185" s="2" t="inlineStr">
        <is>
          <t/>
        </is>
      </c>
      <c r="CM185" t="inlineStr">
        <is>
          <t>1. samočinná zbraň, ktorú je vzhľadom na jej hmotnosť potrebné umiestniť na podstavec (trojnožka, lafeta);&lt;br&gt;2. samočinná zbraň na strelivo kalibru 12,7 mm alebo väčšieho</t>
        </is>
      </c>
      <c r="CN185" s="2" t="inlineStr">
        <is>
          <t>težki mitraljez</t>
        </is>
      </c>
      <c r="CO185" s="2" t="inlineStr">
        <is>
          <t>3</t>
        </is>
      </c>
      <c r="CP185" s="2" t="inlineStr">
        <is>
          <t/>
        </is>
      </c>
      <c r="CQ185" t="inlineStr">
        <is>
          <t/>
        </is>
      </c>
      <c r="CR185" s="2" t="inlineStr">
        <is>
          <t>tung kulspruta</t>
        </is>
      </c>
      <c r="CS185" s="2" t="inlineStr">
        <is>
          <t>3</t>
        </is>
      </c>
      <c r="CT185" s="2" t="inlineStr">
        <is>
          <t/>
        </is>
      </c>
      <c r="CU185" t="inlineStr">
        <is>
          <t>helautomatiskt skjutvapen med hög eldhastighet (600–800 skott per minut). Lätta kulsprutor har benstöd och väger ca 10 kg, tyngre kulsprutor är lagrade i trefotslavett och väger ca 17 kg. Den effektiva räckvidden är 600 m respektive 1 000 m.</t>
        </is>
      </c>
    </row>
    <row r="186">
      <c r="A186" s="1" t="str">
        <f>HYPERLINK("https://iate.europa.eu/entry/result/236956/all", "236956")</f>
        <v>236956</v>
      </c>
      <c r="B186" t="inlineStr">
        <is>
          <t>INTERNATIONAL RELATIONS</t>
        </is>
      </c>
      <c r="C186" t="inlineStr">
        <is>
          <t>INTERNATIONAL RELATIONS|defence</t>
        </is>
      </c>
      <c r="D186" t="inlineStr">
        <is>
          <t/>
        </is>
      </c>
      <c r="E186" t="inlineStr">
        <is>
          <t/>
        </is>
      </c>
      <c r="F186" t="inlineStr">
        <is>
          <t/>
        </is>
      </c>
      <c r="G186" t="inlineStr">
        <is>
          <t/>
        </is>
      </c>
      <c r="H186" t="inlineStr">
        <is>
          <t/>
        </is>
      </c>
      <c r="I186" t="inlineStr">
        <is>
          <t/>
        </is>
      </c>
      <c r="J186" t="inlineStr">
        <is>
          <t/>
        </is>
      </c>
      <c r="K186" t="inlineStr">
        <is>
          <t/>
        </is>
      </c>
      <c r="L186" t="inlineStr">
        <is>
          <t/>
        </is>
      </c>
      <c r="M186" t="inlineStr">
        <is>
          <t/>
        </is>
      </c>
      <c r="N186" t="inlineStr">
        <is>
          <t/>
        </is>
      </c>
      <c r="O186" t="inlineStr">
        <is>
          <t/>
        </is>
      </c>
      <c r="P186" t="inlineStr">
        <is>
          <t/>
        </is>
      </c>
      <c r="Q186" t="inlineStr">
        <is>
          <t/>
        </is>
      </c>
      <c r="R186" t="inlineStr">
        <is>
          <t/>
        </is>
      </c>
      <c r="S186" t="inlineStr">
        <is>
          <t/>
        </is>
      </c>
      <c r="T186" t="inlineStr">
        <is>
          <t/>
        </is>
      </c>
      <c r="U186" t="inlineStr">
        <is>
          <t/>
        </is>
      </c>
      <c r="V186" t="inlineStr">
        <is>
          <t/>
        </is>
      </c>
      <c r="W186" t="inlineStr">
        <is>
          <t/>
        </is>
      </c>
      <c r="X186" s="2" t="inlineStr">
        <is>
          <t>AD|
air defence</t>
        </is>
      </c>
      <c r="Y186" s="2" t="inlineStr">
        <is>
          <t>1|
1</t>
        </is>
      </c>
      <c r="Z186" s="2" t="inlineStr">
        <is>
          <t xml:space="preserve">|
</t>
        </is>
      </c>
      <c r="AA186" t="inlineStr">
        <is>
          <t/>
        </is>
      </c>
      <c r="AB186" s="2" t="inlineStr">
        <is>
          <t>defensa aérea|
AD</t>
        </is>
      </c>
      <c r="AC186" s="2" t="inlineStr">
        <is>
          <t>1|
1</t>
        </is>
      </c>
      <c r="AD186" s="2" t="inlineStr">
        <is>
          <t xml:space="preserve">|
</t>
        </is>
      </c>
      <c r="AE186" t="inlineStr">
        <is>
          <t/>
        </is>
      </c>
      <c r="AF186" t="inlineStr">
        <is>
          <t/>
        </is>
      </c>
      <c r="AG186" t="inlineStr">
        <is>
          <t/>
        </is>
      </c>
      <c r="AH186" t="inlineStr">
        <is>
          <t/>
        </is>
      </c>
      <c r="AI186" t="inlineStr">
        <is>
          <t/>
        </is>
      </c>
      <c r="AJ186" t="inlineStr">
        <is>
          <t/>
        </is>
      </c>
      <c r="AK186" t="inlineStr">
        <is>
          <t/>
        </is>
      </c>
      <c r="AL186" t="inlineStr">
        <is>
          <t/>
        </is>
      </c>
      <c r="AM186" t="inlineStr">
        <is>
          <t/>
        </is>
      </c>
      <c r="AN186" s="2" t="inlineStr">
        <is>
          <t>DA|
défense aérienne</t>
        </is>
      </c>
      <c r="AO186" s="2" t="inlineStr">
        <is>
          <t>1|
1</t>
        </is>
      </c>
      <c r="AP186" s="2" t="inlineStr">
        <is>
          <t xml:space="preserve">|
</t>
        </is>
      </c>
      <c r="AQ186" t="inlineStr">
        <is>
          <t/>
        </is>
      </c>
      <c r="AR186" t="inlineStr">
        <is>
          <t/>
        </is>
      </c>
      <c r="AS186" t="inlineStr">
        <is>
          <t/>
        </is>
      </c>
      <c r="AT186" t="inlineStr">
        <is>
          <t/>
        </is>
      </c>
      <c r="AU186" t="inlineStr">
        <is>
          <t/>
        </is>
      </c>
      <c r="AV186" t="inlineStr">
        <is>
          <t/>
        </is>
      </c>
      <c r="AW186" t="inlineStr">
        <is>
          <t/>
        </is>
      </c>
      <c r="AX186" t="inlineStr">
        <is>
          <t/>
        </is>
      </c>
      <c r="AY186" t="inlineStr">
        <is>
          <t/>
        </is>
      </c>
      <c r="AZ186" t="inlineStr">
        <is>
          <t/>
        </is>
      </c>
      <c r="BA186" t="inlineStr">
        <is>
          <t/>
        </is>
      </c>
      <c r="BB186" t="inlineStr">
        <is>
          <t/>
        </is>
      </c>
      <c r="BC186" t="inlineStr">
        <is>
          <t/>
        </is>
      </c>
      <c r="BD186" s="2" t="inlineStr">
        <is>
          <t>difesa aerea</t>
        </is>
      </c>
      <c r="BE186" s="2" t="inlineStr">
        <is>
          <t>1</t>
        </is>
      </c>
      <c r="BF186" s="2" t="inlineStr">
        <is>
          <t/>
        </is>
      </c>
      <c r="BG186" t="inlineStr">
        <is>
          <t/>
        </is>
      </c>
      <c r="BH186" t="inlineStr">
        <is>
          <t/>
        </is>
      </c>
      <c r="BI186" t="inlineStr">
        <is>
          <t/>
        </is>
      </c>
      <c r="BJ186" t="inlineStr">
        <is>
          <t/>
        </is>
      </c>
      <c r="BK186" t="inlineStr">
        <is>
          <t/>
        </is>
      </c>
      <c r="BL186" t="inlineStr">
        <is>
          <t/>
        </is>
      </c>
      <c r="BM186" t="inlineStr">
        <is>
          <t/>
        </is>
      </c>
      <c r="BN186" t="inlineStr">
        <is>
          <t/>
        </is>
      </c>
      <c r="BO186" t="inlineStr">
        <is>
          <t/>
        </is>
      </c>
      <c r="BP186" t="inlineStr">
        <is>
          <t/>
        </is>
      </c>
      <c r="BQ186" t="inlineStr">
        <is>
          <t/>
        </is>
      </c>
      <c r="BR186" t="inlineStr">
        <is>
          <t/>
        </is>
      </c>
      <c r="BS186" t="inlineStr">
        <is>
          <t/>
        </is>
      </c>
      <c r="BT186" t="inlineStr">
        <is>
          <t/>
        </is>
      </c>
      <c r="BU186" t="inlineStr">
        <is>
          <t/>
        </is>
      </c>
      <c r="BV186" t="inlineStr">
        <is>
          <t/>
        </is>
      </c>
      <c r="BW186" t="inlineStr">
        <is>
          <t/>
        </is>
      </c>
      <c r="BX186" t="inlineStr">
        <is>
          <t/>
        </is>
      </c>
      <c r="BY186" t="inlineStr">
        <is>
          <t/>
        </is>
      </c>
      <c r="BZ186" t="inlineStr">
        <is>
          <t/>
        </is>
      </c>
      <c r="CA186" t="inlineStr">
        <is>
          <t/>
        </is>
      </c>
      <c r="CB186" s="2" t="inlineStr">
        <is>
          <t>defesa aérea</t>
        </is>
      </c>
      <c r="CC186" s="2" t="inlineStr">
        <is>
          <t>1</t>
        </is>
      </c>
      <c r="CD186" s="2" t="inlineStr">
        <is>
          <t/>
        </is>
      </c>
      <c r="CE186" t="inlineStr">
        <is>
          <t/>
        </is>
      </c>
      <c r="CF186" t="inlineStr">
        <is>
          <t/>
        </is>
      </c>
      <c r="CG186" t="inlineStr">
        <is>
          <t/>
        </is>
      </c>
      <c r="CH186" t="inlineStr">
        <is>
          <t/>
        </is>
      </c>
      <c r="CI186" t="inlineStr">
        <is>
          <t/>
        </is>
      </c>
      <c r="CJ186" t="inlineStr">
        <is>
          <t/>
        </is>
      </c>
      <c r="CK186" t="inlineStr">
        <is>
          <t/>
        </is>
      </c>
      <c r="CL186" t="inlineStr">
        <is>
          <t/>
        </is>
      </c>
      <c r="CM186" t="inlineStr">
        <is>
          <t/>
        </is>
      </c>
      <c r="CN186" t="inlineStr">
        <is>
          <t/>
        </is>
      </c>
      <c r="CO186" t="inlineStr">
        <is>
          <t/>
        </is>
      </c>
      <c r="CP186" t="inlineStr">
        <is>
          <t/>
        </is>
      </c>
      <c r="CQ186" t="inlineStr">
        <is>
          <t/>
        </is>
      </c>
      <c r="CR186" t="inlineStr">
        <is>
          <t/>
        </is>
      </c>
      <c r="CS186" t="inlineStr">
        <is>
          <t/>
        </is>
      </c>
      <c r="CT186" t="inlineStr">
        <is>
          <t/>
        </is>
      </c>
      <c r="CU186" t="inlineStr">
        <is>
          <t/>
        </is>
      </c>
    </row>
    <row r="187">
      <c r="A187" s="1" t="str">
        <f>HYPERLINK("https://iate.europa.eu/entry/result/921123/all", "921123")</f>
        <v>921123</v>
      </c>
      <c r="B187" t="inlineStr">
        <is>
          <t>INTERNATIONAL RELATIONS;EUROPEAN UNION</t>
        </is>
      </c>
      <c r="C187" t="inlineStr">
        <is>
          <t>INTERNATIONAL RELATIONS|defence;EUROPEAN UNION|European construction|EU relations;EUROPEAN UNION|European construction|European Union</t>
        </is>
      </c>
      <c r="D187" s="2" t="inlineStr">
        <is>
          <t>конференция за сформиране на (военни) сили</t>
        </is>
      </c>
      <c r="E187" s="2" t="inlineStr">
        <is>
          <t>3</t>
        </is>
      </c>
      <c r="F187" s="2" t="inlineStr">
        <is>
          <t/>
        </is>
      </c>
      <c r="G187" t="inlineStr">
        <is>
          <t/>
        </is>
      </c>
      <c r="H187" s="2" t="inlineStr">
        <is>
          <t>konference k vytvoření schopností|
konference k vytvoření (ozbrojených) sil</t>
        </is>
      </c>
      <c r="I187" s="2" t="inlineStr">
        <is>
          <t>3|
3</t>
        </is>
      </c>
      <c r="J187" s="2" t="inlineStr">
        <is>
          <t xml:space="preserve">|
</t>
        </is>
      </c>
      <c r="K187" t="inlineStr">
        <is>
          <t>konference, na níž jsou stanoveny požadavky na schopnosti pro určitou vojenskou operaci SBOP a na níž státy oznámí své příspěvky k vytvoření schopností (sil [ &lt;a href="/entry/result/900303/all" id="ENTRY_TO_ENTRY_CONVERTER" target="_blank"&gt;IATE:900303&lt;/a&gt; ] a prostředků) pro tuto operaci</t>
        </is>
      </c>
      <c r="L187" s="2" t="inlineStr">
        <is>
          <t>styrkegenereringskonference</t>
        </is>
      </c>
      <c r="M187" s="2" t="inlineStr">
        <is>
          <t>3</t>
        </is>
      </c>
      <c r="N187" s="2" t="inlineStr">
        <is>
          <t/>
        </is>
      </c>
      <c r="O187" t="inlineStr">
        <is>
          <t/>
        </is>
      </c>
      <c r="P187" s="2" t="inlineStr">
        <is>
          <t>Truppengestellungskonferenz</t>
        </is>
      </c>
      <c r="Q187" s="2" t="inlineStr">
        <is>
          <t>3</t>
        </is>
      </c>
      <c r="R187" s="2" t="inlineStr">
        <is>
          <t/>
        </is>
      </c>
      <c r="S187" t="inlineStr">
        <is>
          <t>im Kontext der militärischen ESVP-Operationen stattfindende Konferenz, auf der festgelegt wird, welche Staaten welche Truppenkörper/Einheiten/Funktionen stellen</t>
        </is>
      </c>
      <c r="T187" s="2" t="inlineStr">
        <is>
          <t>σύσκεψη συγκροτήσεως δυνάμεων</t>
        </is>
      </c>
      <c r="U187" s="2" t="inlineStr">
        <is>
          <t>3</t>
        </is>
      </c>
      <c r="V187" s="2" t="inlineStr">
        <is>
          <t/>
        </is>
      </c>
      <c r="W187" t="inlineStr">
        <is>
          <t/>
        </is>
      </c>
      <c r="X187" s="2" t="inlineStr">
        <is>
          <t>force generation and manning conference|
force generation conference</t>
        </is>
      </c>
      <c r="Y187" s="2" t="inlineStr">
        <is>
          <t>1|
3</t>
        </is>
      </c>
      <c r="Z187" s="2" t="inlineStr">
        <is>
          <t xml:space="preserve">|
</t>
        </is>
      </c>
      <c r="AA187" t="inlineStr">
        <is>
          <t>conference to identify the forces required to carry out a mission</t>
        </is>
      </c>
      <c r="AB187" s="2" t="inlineStr">
        <is>
          <t>conferencia de generación de fuerzas</t>
        </is>
      </c>
      <c r="AC187" s="2" t="inlineStr">
        <is>
          <t>3</t>
        </is>
      </c>
      <c r="AD187" s="2" t="inlineStr">
        <is>
          <t/>
        </is>
      </c>
      <c r="AE187" t="inlineStr">
        <is>
          <t>Conferencia que precede al inicio de una operación militar y en la que las partes implicadas (por ejemplo la UE, la OTAN y otros contribuyentes) evalúan las necesidades y confirman el volumen y la índole de sus contribuciones.</t>
        </is>
      </c>
      <c r="AF187" s="2" t="inlineStr">
        <is>
          <t>väeloomekonverents|
väeloomenõupidamine</t>
        </is>
      </c>
      <c r="AG187" s="2" t="inlineStr">
        <is>
          <t>2|
3</t>
        </is>
      </c>
      <c r="AH187" s="2" t="inlineStr">
        <is>
          <t xml:space="preserve">|
</t>
        </is>
      </c>
      <c r="AI187" t="inlineStr">
        <is>
          <t/>
        </is>
      </c>
      <c r="AJ187" s="2" t="inlineStr">
        <is>
          <t>joukkojenmuodostuskokous|
joukkojen muodostamista käsittelevä kokous</t>
        </is>
      </c>
      <c r="AK187" s="2" t="inlineStr">
        <is>
          <t>3|
3</t>
        </is>
      </c>
      <c r="AL187" s="2" t="inlineStr">
        <is>
          <t xml:space="preserve">|
</t>
        </is>
      </c>
      <c r="AM187" t="inlineStr">
        <is>
          <t/>
        </is>
      </c>
      <c r="AN187" s="2" t="inlineStr">
        <is>
          <t>conférence de génération de forces|
conférence sur la constitution des forces</t>
        </is>
      </c>
      <c r="AO187" s="2" t="inlineStr">
        <is>
          <t>3|
3</t>
        </is>
      </c>
      <c r="AP187" s="2" t="inlineStr">
        <is>
          <t xml:space="preserve">|
</t>
        </is>
      </c>
      <c r="AQ187" t="inlineStr">
        <is>
          <t>Conférence qui vise à faire le point sur les contributions en matière de forces nécessaires à l'exécution d'une mission.</t>
        </is>
      </c>
      <c r="AR187" s="2" t="inlineStr">
        <is>
          <t>comhdháil ar bhunú fórsaí</t>
        </is>
      </c>
      <c r="AS187" s="2" t="inlineStr">
        <is>
          <t>3</t>
        </is>
      </c>
      <c r="AT187" s="2" t="inlineStr">
        <is>
          <t/>
        </is>
      </c>
      <c r="AU187" t="inlineStr">
        <is>
          <t/>
        </is>
      </c>
      <c r="AV187" t="inlineStr">
        <is>
          <t/>
        </is>
      </c>
      <c r="AW187" t="inlineStr">
        <is>
          <t/>
        </is>
      </c>
      <c r="AX187" t="inlineStr">
        <is>
          <t/>
        </is>
      </c>
      <c r="AY187" t="inlineStr">
        <is>
          <t/>
        </is>
      </c>
      <c r="AZ187" s="2" t="inlineStr">
        <is>
          <t>haderő-generálási konferencia</t>
        </is>
      </c>
      <c r="BA187" s="2" t="inlineStr">
        <is>
          <t>4</t>
        </is>
      </c>
      <c r="BB187" s="2" t="inlineStr">
        <is>
          <t/>
        </is>
      </c>
      <c r="BC187" t="inlineStr">
        <is>
          <t>az a konferencia, amely során meghatározzák a misszió végrehajtásához szükséges haderőt</t>
        </is>
      </c>
      <c r="BD187" s="2" t="inlineStr">
        <is>
          <t>conferenza sulla costituzione della forza</t>
        </is>
      </c>
      <c r="BE187" s="2" t="inlineStr">
        <is>
          <t>3</t>
        </is>
      </c>
      <c r="BF187" s="2" t="inlineStr">
        <is>
          <t/>
        </is>
      </c>
      <c r="BG187" t="inlineStr">
        <is>
          <t>conferenza che identifica le forze necessarie per svolgere una data missione</t>
        </is>
      </c>
      <c r="BH187" s="2" t="inlineStr">
        <is>
          <t>pajėgų formavimo konferencija|
pajėgų generavimo konferencija</t>
        </is>
      </c>
      <c r="BI187" s="2" t="inlineStr">
        <is>
          <t>3|
3</t>
        </is>
      </c>
      <c r="BJ187" s="2" t="inlineStr">
        <is>
          <t>|
preferred</t>
        </is>
      </c>
      <c r="BK187" t="inlineStr">
        <is>
          <t>konferencija, kurioje paskiriamos misijai vykdyti reikalingos pajėgos</t>
        </is>
      </c>
      <c r="BL187" s="2" t="inlineStr">
        <is>
          <t>spēku formēšanas konference</t>
        </is>
      </c>
      <c r="BM187" s="2" t="inlineStr">
        <is>
          <t>2</t>
        </is>
      </c>
      <c r="BN187" s="2" t="inlineStr">
        <is>
          <t/>
        </is>
      </c>
      <c r="BO187" t="inlineStr">
        <is>
          <t>Konference, kurā no dalībvalstu pieteiktiem un piedāvātiem resursiem formē ES spēkus, lai īstenotu ES operācijas.</t>
        </is>
      </c>
      <c r="BP187" s="2" t="inlineStr">
        <is>
          <t>konferenza għall-ġenerazzjoni tal-forzi</t>
        </is>
      </c>
      <c r="BQ187" s="2" t="inlineStr">
        <is>
          <t>3</t>
        </is>
      </c>
      <c r="BR187" s="2" t="inlineStr">
        <is>
          <t/>
        </is>
      </c>
      <c r="BS187" t="inlineStr">
        <is>
          <t>konferenza biex jiġu identifikati l-forzi meħtieġa għat-twettiq ta' missjoni</t>
        </is>
      </c>
      <c r="BT187" s="2" t="inlineStr">
        <is>
          <t>conferentie over de opbouw van de troepenmacht</t>
        </is>
      </c>
      <c r="BU187" s="2" t="inlineStr">
        <is>
          <t>3</t>
        </is>
      </c>
      <c r="BV187" s="2" t="inlineStr">
        <is>
          <t/>
        </is>
      </c>
      <c r="BW187" t="inlineStr">
        <is>
          <t>overleg tussen de NAVO-partners over concrete toezeggingen van militaire eenheden</t>
        </is>
      </c>
      <c r="BX187" s="2" t="inlineStr">
        <is>
          <t>konferencja w sprawie formowania i obsady sił</t>
        </is>
      </c>
      <c r="BY187" s="2" t="inlineStr">
        <is>
          <t>3</t>
        </is>
      </c>
      <c r="BZ187" s="2" t="inlineStr">
        <is>
          <t/>
        </is>
      </c>
      <c r="CA187" t="inlineStr">
        <is>
          <t/>
        </is>
      </c>
      <c r="CB187" s="2" t="inlineStr">
        <is>
          <t>conferência de constituição de forças</t>
        </is>
      </c>
      <c r="CC187" s="2" t="inlineStr">
        <is>
          <t>1</t>
        </is>
      </c>
      <c r="CD187" s="2" t="inlineStr">
        <is>
          <t/>
        </is>
      </c>
      <c r="CE187" t="inlineStr">
        <is>
          <t>Conferência que se realiza na fase operacional de um período de crise, com o objectivo de confirmar o nível e a qualidade dos contributos dos países participantes numa operação. Na sua sequência é formalmente lançada a operação. Além dos países da UE, podem participar na conferência, sob condições, os membros europeus da OTAN que não são membros da UE e outros países candidatos à adesão à UE.</t>
        </is>
      </c>
      <c r="CF187" s="2" t="inlineStr">
        <is>
          <t>conferință pentru constituirea forței armate|
conferință privind generarea forțelor|
conferință privind constituirea forțelor|
conferință privind constituirea de forțe</t>
        </is>
      </c>
      <c r="CG187" s="2" t="inlineStr">
        <is>
          <t>2|
2|
2|
2</t>
        </is>
      </c>
      <c r="CH187" s="2" t="inlineStr">
        <is>
          <t xml:space="preserve">|
|
|
</t>
        </is>
      </c>
      <c r="CI187" t="inlineStr">
        <is>
          <t>conferință ce are drept obiectiv identificarea forțelor necesare îndeplinirii unei misiuni</t>
        </is>
      </c>
      <c r="CJ187" s="2" t="inlineStr">
        <is>
          <t>konferencia o vytvorení síl</t>
        </is>
      </c>
      <c r="CK187" s="2" t="inlineStr">
        <is>
          <t>3</t>
        </is>
      </c>
      <c r="CL187" s="2" t="inlineStr">
        <is>
          <t/>
        </is>
      </c>
      <c r="CM187" t="inlineStr">
        <is>
          <t>konferencia, na ktorej sa stanovia sily, ktoré sa zúčastnia určitej operácie alebo misie</t>
        </is>
      </c>
      <c r="CN187" s="2" t="inlineStr">
        <is>
          <t>konferenca o oblikovanju sil</t>
        </is>
      </c>
      <c r="CO187" s="2" t="inlineStr">
        <is>
          <t>3</t>
        </is>
      </c>
      <c r="CP187" s="2" t="inlineStr">
        <is>
          <t/>
        </is>
      </c>
      <c r="CQ187" t="inlineStr">
        <is>
          <t/>
        </is>
      </c>
      <c r="CR187" s="2" t="inlineStr">
        <is>
          <t>styrkebidragskonferens</t>
        </is>
      </c>
      <c r="CS187" s="2" t="inlineStr">
        <is>
          <t>3</t>
        </is>
      </c>
      <c r="CT187" s="2" t="inlineStr">
        <is>
          <t/>
        </is>
      </c>
      <c r="CU187" t="inlineStr">
        <is>
          <t>Konferens med syftet att fastställa vilka styrkor som krävs för ett uppdrag.</t>
        </is>
      </c>
    </row>
    <row r="188">
      <c r="A188" s="1" t="str">
        <f>HYPERLINK("https://iate.europa.eu/entry/result/930185/all", "930185")</f>
        <v>930185</v>
      </c>
      <c r="B188" t="inlineStr">
        <is>
          <t>INTERNATIONAL RELATIONS</t>
        </is>
      </c>
      <c r="C188" t="inlineStr">
        <is>
          <t>INTERNATIONAL RELATIONS|defence|armed forces</t>
        </is>
      </c>
      <c r="D188" s="2" t="inlineStr">
        <is>
          <t>оперативна готовност|
бойна готовност</t>
        </is>
      </c>
      <c r="E188" s="2" t="inlineStr">
        <is>
          <t>3|
3</t>
        </is>
      </c>
      <c r="F188" s="2" t="inlineStr">
        <is>
          <t xml:space="preserve">|
</t>
        </is>
      </c>
      <c r="G188" t="inlineStr">
        <is>
          <t>способността на формирование, кораб, оръжейна система или оборудване да осъществят мисиите или функциите, за които са предназначени</t>
        </is>
      </c>
      <c r="H188" s="2" t="inlineStr">
        <is>
          <t>operační pohotovost|
operační připravenost</t>
        </is>
      </c>
      <c r="I188" s="2" t="inlineStr">
        <is>
          <t>3|
3</t>
        </is>
      </c>
      <c r="J188" s="2" t="inlineStr">
        <is>
          <t xml:space="preserve">|
</t>
        </is>
      </c>
      <c r="K188" t="inlineStr">
        <is>
          <t>schopnost jednotky, útvaru, lodi, zbraňového systému nebo výzbroje plnit úkoly nebo funkce, &lt;br&gt; pro které jsou určeny nebo začleněny do organizační struktury</t>
        </is>
      </c>
      <c r="L188" s="2" t="inlineStr">
        <is>
          <t>operativt beredskab</t>
        </is>
      </c>
      <c r="M188" s="2" t="inlineStr">
        <is>
          <t>3</t>
        </is>
      </c>
      <c r="N188" s="2" t="inlineStr">
        <is>
          <t/>
        </is>
      </c>
      <c r="O188" t="inlineStr">
        <is>
          <t>den kapacitet, som en enhed, et skib, et våbensystem eller udstyr har til at udføre de missioner eller funktioner, som de er iværksat eller designet til</t>
        </is>
      </c>
      <c r="P188" s="2" t="inlineStr">
        <is>
          <t>Einsatzbereitschaft</t>
        </is>
      </c>
      <c r="Q188" s="2" t="inlineStr">
        <is>
          <t>3</t>
        </is>
      </c>
      <c r="R188" s="2" t="inlineStr">
        <is>
          <t/>
        </is>
      </c>
      <c r="S188" t="inlineStr">
        <is>
          <t>Fähigkeit eines Truppenteils oder einer Dienststelle bzw. Tauglichkeit von Ausrüstung, einen bestimmten Auftrag bzw. Einsatz zu erfüllen</t>
        </is>
      </c>
      <c r="T188" s="2" t="inlineStr">
        <is>
          <t>επιχειρησιακή ετοιμότητα</t>
        </is>
      </c>
      <c r="U188" s="2" t="inlineStr">
        <is>
          <t>3</t>
        </is>
      </c>
      <c r="V188" s="2" t="inlineStr">
        <is>
          <t/>
        </is>
      </c>
      <c r="W188" t="inlineStr">
        <is>
          <t/>
        </is>
      </c>
      <c r="X188" s="2" t="inlineStr">
        <is>
          <t>state of operational readiness|
operational readiness</t>
        </is>
      </c>
      <c r="Y188" s="2" t="inlineStr">
        <is>
          <t>1|
3</t>
        </is>
      </c>
      <c r="Z188" s="2" t="inlineStr">
        <is>
          <t xml:space="preserve">|
</t>
        </is>
      </c>
      <c r="AA188" t="inlineStr">
        <is>
          <t>capability of a unit/formation, ship, weapon system or equipment to perform the missions or functions for which it is organised or designed</t>
        </is>
      </c>
      <c r="AB188" s="2" t="inlineStr">
        <is>
          <t>disponibilidad operativa</t>
        </is>
      </c>
      <c r="AC188" s="2" t="inlineStr">
        <is>
          <t>3</t>
        </is>
      </c>
      <c r="AD188" s="2" t="inlineStr">
        <is>
          <t/>
        </is>
      </c>
      <c r="AE188" t="inlineStr">
        <is>
          <t>Capacidad de una unidad, buque, sistema de armamento o equipo para cumplir las misiones o funciones que tiene asignadas.</t>
        </is>
      </c>
      <c r="AF188" s="2" t="inlineStr">
        <is>
          <t>tegevusvalmidus</t>
        </is>
      </c>
      <c r="AG188" s="2" t="inlineStr">
        <is>
          <t>2</t>
        </is>
      </c>
      <c r="AH188" s="2" t="inlineStr">
        <is>
          <t/>
        </is>
      </c>
      <c r="AI188" t="inlineStr">
        <is>
          <t/>
        </is>
      </c>
      <c r="AJ188" s="2" t="inlineStr">
        <is>
          <t>operatiivinen valmius</t>
        </is>
      </c>
      <c r="AK188" s="2" t="inlineStr">
        <is>
          <t>3</t>
        </is>
      </c>
      <c r="AL188" s="2" t="inlineStr">
        <is>
          <t/>
        </is>
      </c>
      <c r="AM188" t="inlineStr">
        <is>
          <t/>
        </is>
      </c>
      <c r="AN188" s="2" t="inlineStr">
        <is>
          <t>état de préparation opérationnelle</t>
        </is>
      </c>
      <c r="AO188" s="2" t="inlineStr">
        <is>
          <t>3</t>
        </is>
      </c>
      <c r="AP188" s="2" t="inlineStr">
        <is>
          <t/>
        </is>
      </c>
      <c r="AQ188" t="inlineStr">
        <is>
          <t>aptitude d'une unité, d'une formation, d'un système d'arme ou d'un matériel à accomplir les missions, les tâches ou les fonctions pour lesquelles ils ont été organisés ou conçus</t>
        </is>
      </c>
      <c r="AR188" s="2" t="inlineStr">
        <is>
          <t>ullmhacht oibríochtúil</t>
        </is>
      </c>
      <c r="AS188" s="2" t="inlineStr">
        <is>
          <t>3</t>
        </is>
      </c>
      <c r="AT188" s="2" t="inlineStr">
        <is>
          <t/>
        </is>
      </c>
      <c r="AU188" t="inlineStr">
        <is>
          <t/>
        </is>
      </c>
      <c r="AV188" s="2" t="inlineStr">
        <is>
          <t>operativna spremnost</t>
        </is>
      </c>
      <c r="AW188" s="2" t="inlineStr">
        <is>
          <t>3</t>
        </is>
      </c>
      <c r="AX188" s="2" t="inlineStr">
        <is>
          <t/>
        </is>
      </c>
      <c r="AY188" t="inlineStr">
        <is>
          <t>sposobnost organizacije, formacije, postrojbe, broda, posade, oružnoga sustava ili opreme za provedbu funkcija ili za izvršenje misija za koje su organizirani ili dizajnirani</t>
        </is>
      </c>
      <c r="AZ188" s="2" t="inlineStr">
        <is>
          <t>műveleti készenlét|
hadműveleti készenlét</t>
        </is>
      </c>
      <c r="BA188" s="2" t="inlineStr">
        <is>
          <t>3|
3</t>
        </is>
      </c>
      <c r="BB188" s="2" t="inlineStr">
        <is>
          <t xml:space="preserve">|
</t>
        </is>
      </c>
      <c r="BC188" t="inlineStr">
        <is>
          <t>egység/alakulat, hajó, fegyverrendszer
vagy eszköz ama tulajdonsága, hogy képes
azon feladatok és tevékenyégek
végrehajtására, amelyek érdekében
megszervezték vagy létrehozták</t>
        </is>
      </c>
      <c r="BD188" s="2" t="inlineStr">
        <is>
          <t>prontezza operativa</t>
        </is>
      </c>
      <c r="BE188" s="2" t="inlineStr">
        <is>
          <t>3</t>
        </is>
      </c>
      <c r="BF188" s="2" t="inlineStr">
        <is>
          <t/>
        </is>
      </c>
      <c r="BG188" t="inlineStr">
        <is>
          <t>capacità di un'unità, nave, sistema d'arma o materiale di effettuare la missione o le funzioni per le quali sono stati organizzati o concepiti</t>
        </is>
      </c>
      <c r="BH188" s="2" t="inlineStr">
        <is>
          <t>operacinė parengtis</t>
        </is>
      </c>
      <c r="BI188" s="2" t="inlineStr">
        <is>
          <t>3</t>
        </is>
      </c>
      <c r="BJ188" s="2" t="inlineStr">
        <is>
          <t/>
        </is>
      </c>
      <c r="BK188" t="inlineStr">
        <is>
          <t>vieneto, formuotės, laivo, ginklų sistemos ar technikos (įrangos) pajėgumas atlikti uždavinį ar funkcijas, dėl kurių jie buvo suformuoti ar suprojektuoti</t>
        </is>
      </c>
      <c r="BL188" s="2" t="inlineStr">
        <is>
          <t>operatīvā gatavība</t>
        </is>
      </c>
      <c r="BM188" s="2" t="inlineStr">
        <is>
          <t>3</t>
        </is>
      </c>
      <c r="BN188" s="2" t="inlineStr">
        <is>
          <t/>
        </is>
      </c>
      <c r="BO188" t="inlineStr">
        <is>
          <t>vienības/veidojuma, kuģa, ieroču sistēmas vai iekārtas spēja īstenot savu misiju vai funkcijas, kurām tie ir organizēti vai izveidoti</t>
        </is>
      </c>
      <c r="BP188" s="2" t="inlineStr">
        <is>
          <t>livell ta' tħejjija operazzjonali</t>
        </is>
      </c>
      <c r="BQ188" s="2" t="inlineStr">
        <is>
          <t>3</t>
        </is>
      </c>
      <c r="BR188" s="2" t="inlineStr">
        <is>
          <t/>
        </is>
      </c>
      <c r="BS188" t="inlineStr">
        <is>
          <t>il-kapaċità ta' unità/formazzjoni, bastiment, sistema ta' armi jew tagħmir li jwettaq il-missjonijiet jew il-funzjonijiet li għalihom hu organizzat jew imfassal</t>
        </is>
      </c>
      <c r="BT188" s="2" t="inlineStr">
        <is>
          <t>operationele paraatheid</t>
        </is>
      </c>
      <c r="BU188" s="2" t="inlineStr">
        <is>
          <t>3</t>
        </is>
      </c>
      <c r="BV188" s="2" t="inlineStr">
        <is>
          <t/>
        </is>
      </c>
      <c r="BW188" t="inlineStr">
        <is>
          <t>de mate waarin een onderdeel van een krijgsmacht of wapensysteem in staat is om onmiddellijk te worden ingezet voor het doel waarvoor het is ontworpen</t>
        </is>
      </c>
      <c r="BX188" s="2" t="inlineStr">
        <is>
          <t>gotowość operacyjna|
gotowość bojowa</t>
        </is>
      </c>
      <c r="BY188" s="2" t="inlineStr">
        <is>
          <t>3|
3</t>
        </is>
      </c>
      <c r="BZ188" s="2" t="inlineStr">
        <is>
          <t xml:space="preserve">preferred|
</t>
        </is>
      </c>
      <c r="CA188" t="inlineStr">
        <is>
          <t>zdolność jednostki/formacji, okrętu, systemu uzbrojenia lub wyposażenia do wykonania zadań lub prowadzenia działań, do których zostały zorganizowane lub zaprojektowane</t>
        </is>
      </c>
      <c r="CB188" s="2" t="inlineStr">
        <is>
          <t>prontidão operacional</t>
        </is>
      </c>
      <c r="CC188" s="2" t="inlineStr">
        <is>
          <t>3</t>
        </is>
      </c>
      <c r="CD188" s="2" t="inlineStr">
        <is>
          <t/>
        </is>
      </c>
      <c r="CE188" t="inlineStr">
        <is>
          <t>Capacidade de uma unidade ou formação, um navio, um sistema de armamento ou um equipamento para executar as missões ou funções para que está organizado ou foi concebido.</t>
        </is>
      </c>
      <c r="CF188" s="2" t="inlineStr">
        <is>
          <t>pregătire operațională</t>
        </is>
      </c>
      <c r="CG188" s="2" t="inlineStr">
        <is>
          <t>3</t>
        </is>
      </c>
      <c r="CH188" s="2" t="inlineStr">
        <is>
          <t/>
        </is>
      </c>
      <c r="CI188" t="inlineStr">
        <is>
          <t>capacitate a unei unități/formații, a unei nave, a unui sistem de arme sau a unui echipament de a îndeplini misiunile sau funcțiile pentru care este organizat(ă) sau conceput(ă)</t>
        </is>
      </c>
      <c r="CJ188" s="2" t="inlineStr">
        <is>
          <t>operačná pohotovosť</t>
        </is>
      </c>
      <c r="CK188" s="2" t="inlineStr">
        <is>
          <t>3</t>
        </is>
      </c>
      <c r="CL188" s="2" t="inlineStr">
        <is>
          <t/>
        </is>
      </c>
      <c r="CM188" t="inlineStr">
        <is>
          <t>schopnosť jednotky/útvaru, lode, zbraňového systému alebo výzbroje plniť úlohy alebo funkcie, na ktoré sú určené alebo organizované, ktorá vyjadruje vo všeobecnosti úroveň alebo stupeň pripravenosti</t>
        </is>
      </c>
      <c r="CN188" s="2" t="inlineStr">
        <is>
          <t>pripravljenost za delovanje</t>
        </is>
      </c>
      <c r="CO188" s="2" t="inlineStr">
        <is>
          <t>3</t>
        </is>
      </c>
      <c r="CP188" s="2" t="inlineStr">
        <is>
          <t/>
        </is>
      </c>
      <c r="CQ188" t="inlineStr">
        <is>
          <t>sposobnost enote/formacije, ladje, sistema oborožitve ali opreme za izvajanje nalog ali funkcij, za katere so slednje organizirane ali oblikovane</t>
        </is>
      </c>
      <c r="CR188" s="2" t="inlineStr">
        <is>
          <t>operativ beredskap</t>
        </is>
      </c>
      <c r="CS188" s="2" t="inlineStr">
        <is>
          <t>3</t>
        </is>
      </c>
      <c r="CT188" s="2" t="inlineStr">
        <is>
          <t/>
        </is>
      </c>
      <c r="CU188" t="inlineStr">
        <is>
          <t/>
        </is>
      </c>
    </row>
    <row r="189">
      <c r="A189" s="1" t="str">
        <f>HYPERLINK("https://iate.europa.eu/entry/result/1153402/all", "1153402")</f>
        <v>1153402</v>
      </c>
      <c r="B189" t="inlineStr">
        <is>
          <t>INTERNATIONAL RELATIONS</t>
        </is>
      </c>
      <c r="C189" t="inlineStr">
        <is>
          <t>INTERNATIONAL RELATIONS|defence;INTERNATIONAL RELATIONS|defence|military equipment</t>
        </is>
      </c>
      <c r="D189" t="inlineStr">
        <is>
          <t/>
        </is>
      </c>
      <c r="E189" t="inlineStr">
        <is>
          <t/>
        </is>
      </c>
      <c r="F189" t="inlineStr">
        <is>
          <t/>
        </is>
      </c>
      <c r="G189" t="inlineStr">
        <is>
          <t/>
        </is>
      </c>
      <c r="H189" t="inlineStr">
        <is>
          <t/>
        </is>
      </c>
      <c r="I189" t="inlineStr">
        <is>
          <t/>
        </is>
      </c>
      <c r="J189" t="inlineStr">
        <is>
          <t/>
        </is>
      </c>
      <c r="K189" t="inlineStr">
        <is>
          <t/>
        </is>
      </c>
      <c r="L189" s="2" t="inlineStr">
        <is>
          <t>panserværnsmissil|
panserværnsraket</t>
        </is>
      </c>
      <c r="M189" s="2" t="inlineStr">
        <is>
          <t>4|
3</t>
        </is>
      </c>
      <c r="N189" s="2" t="inlineStr">
        <is>
          <t xml:space="preserve">|
</t>
        </is>
      </c>
      <c r="O189" t="inlineStr">
        <is>
          <t/>
        </is>
      </c>
      <c r="P189" s="2" t="inlineStr">
        <is>
          <t>Panzerabwehrrakete</t>
        </is>
      </c>
      <c r="Q189" s="2" t="inlineStr">
        <is>
          <t>3</t>
        </is>
      </c>
      <c r="R189" s="2" t="inlineStr">
        <is>
          <t/>
        </is>
      </c>
      <c r="S189" t="inlineStr">
        <is>
          <t/>
        </is>
      </c>
      <c r="T189" s="2" t="inlineStr">
        <is>
          <t>αντιαρματικός πύραυλος</t>
        </is>
      </c>
      <c r="U189" s="2" t="inlineStr">
        <is>
          <t>3</t>
        </is>
      </c>
      <c r="V189" s="2" t="inlineStr">
        <is>
          <t/>
        </is>
      </c>
      <c r="W189" t="inlineStr">
        <is>
          <t/>
        </is>
      </c>
      <c r="X189" s="2" t="inlineStr">
        <is>
          <t>antitank missile|
ATM</t>
        </is>
      </c>
      <c r="Y189" s="2" t="inlineStr">
        <is>
          <t>3|
3</t>
        </is>
      </c>
      <c r="Z189" s="2" t="inlineStr">
        <is>
          <t xml:space="preserve">|
</t>
        </is>
      </c>
      <c r="AA189" t="inlineStr">
        <is>
          <t/>
        </is>
      </c>
      <c r="AB189" s="2" t="inlineStr">
        <is>
          <t>misil dirigido contracarro|
misil contracarro</t>
        </is>
      </c>
      <c r="AC189" s="2" t="inlineStr">
        <is>
          <t>3|
3</t>
        </is>
      </c>
      <c r="AD189" s="2" t="inlineStr">
        <is>
          <t xml:space="preserve">|
</t>
        </is>
      </c>
      <c r="AE189" t="inlineStr">
        <is>
          <t/>
        </is>
      </c>
      <c r="AF189" t="inlineStr">
        <is>
          <t/>
        </is>
      </c>
      <c r="AG189" t="inlineStr">
        <is>
          <t/>
        </is>
      </c>
      <c r="AH189" t="inlineStr">
        <is>
          <t/>
        </is>
      </c>
      <c r="AI189" t="inlineStr">
        <is>
          <t/>
        </is>
      </c>
      <c r="AJ189" s="2" t="inlineStr">
        <is>
          <t>pst-ohjus|
panssarintorjuntaohjus</t>
        </is>
      </c>
      <c r="AK189" s="2" t="inlineStr">
        <is>
          <t>3|
3</t>
        </is>
      </c>
      <c r="AL189" s="2" t="inlineStr">
        <is>
          <t xml:space="preserve">|
</t>
        </is>
      </c>
      <c r="AM189" t="inlineStr">
        <is>
          <t/>
        </is>
      </c>
      <c r="AN189" s="2" t="inlineStr">
        <is>
          <t>missile antichar</t>
        </is>
      </c>
      <c r="AO189" s="2" t="inlineStr">
        <is>
          <t>3</t>
        </is>
      </c>
      <c r="AP189" s="2" t="inlineStr">
        <is>
          <t/>
        </is>
      </c>
      <c r="AQ189" t="inlineStr">
        <is>
          <t/>
        </is>
      </c>
      <c r="AR189" t="inlineStr">
        <is>
          <t/>
        </is>
      </c>
      <c r="AS189" t="inlineStr">
        <is>
          <t/>
        </is>
      </c>
      <c r="AT189" t="inlineStr">
        <is>
          <t/>
        </is>
      </c>
      <c r="AU189" t="inlineStr">
        <is>
          <t/>
        </is>
      </c>
      <c r="AV189" t="inlineStr">
        <is>
          <t/>
        </is>
      </c>
      <c r="AW189" t="inlineStr">
        <is>
          <t/>
        </is>
      </c>
      <c r="AX189" t="inlineStr">
        <is>
          <t/>
        </is>
      </c>
      <c r="AY189" t="inlineStr">
        <is>
          <t/>
        </is>
      </c>
      <c r="AZ189" t="inlineStr">
        <is>
          <t/>
        </is>
      </c>
      <c r="BA189" t="inlineStr">
        <is>
          <t/>
        </is>
      </c>
      <c r="BB189" t="inlineStr">
        <is>
          <t/>
        </is>
      </c>
      <c r="BC189" t="inlineStr">
        <is>
          <t/>
        </is>
      </c>
      <c r="BD189" s="2" t="inlineStr">
        <is>
          <t>missile controcarro|
missile anticarro</t>
        </is>
      </c>
      <c r="BE189" s="2" t="inlineStr">
        <is>
          <t>3|
3</t>
        </is>
      </c>
      <c r="BF189" s="2" t="inlineStr">
        <is>
          <t xml:space="preserve">|
</t>
        </is>
      </c>
      <c r="BG189" t="inlineStr">
        <is>
          <t/>
        </is>
      </c>
      <c r="BH189" t="inlineStr">
        <is>
          <t/>
        </is>
      </c>
      <c r="BI189" t="inlineStr">
        <is>
          <t/>
        </is>
      </c>
      <c r="BJ189" t="inlineStr">
        <is>
          <t/>
        </is>
      </c>
      <c r="BK189" t="inlineStr">
        <is>
          <t/>
        </is>
      </c>
      <c r="BL189" t="inlineStr">
        <is>
          <t/>
        </is>
      </c>
      <c r="BM189" t="inlineStr">
        <is>
          <t/>
        </is>
      </c>
      <c r="BN189" t="inlineStr">
        <is>
          <t/>
        </is>
      </c>
      <c r="BO189" t="inlineStr">
        <is>
          <t/>
        </is>
      </c>
      <c r="BP189" t="inlineStr">
        <is>
          <t/>
        </is>
      </c>
      <c r="BQ189" t="inlineStr">
        <is>
          <t/>
        </is>
      </c>
      <c r="BR189" t="inlineStr">
        <is>
          <t/>
        </is>
      </c>
      <c r="BS189" t="inlineStr">
        <is>
          <t/>
        </is>
      </c>
      <c r="BT189" s="2" t="inlineStr">
        <is>
          <t>anti-tankraket</t>
        </is>
      </c>
      <c r="BU189" s="2" t="inlineStr">
        <is>
          <t>3</t>
        </is>
      </c>
      <c r="BV189" s="2" t="inlineStr">
        <is>
          <t/>
        </is>
      </c>
      <c r="BW189" t="inlineStr">
        <is>
          <t/>
        </is>
      </c>
      <c r="BX189" s="2" t="inlineStr">
        <is>
          <t>pocisk przeciwpancerny</t>
        </is>
      </c>
      <c r="BY189" s="2" t="inlineStr">
        <is>
          <t>3</t>
        </is>
      </c>
      <c r="BZ189" s="2" t="inlineStr">
        <is>
          <t/>
        </is>
      </c>
      <c r="CA189" t="inlineStr">
        <is>
          <t/>
        </is>
      </c>
      <c r="CB189" s="2" t="inlineStr">
        <is>
          <t>míssil anticarro|
míssil antitanque</t>
        </is>
      </c>
      <c r="CC189" s="2" t="inlineStr">
        <is>
          <t>3|
2</t>
        </is>
      </c>
      <c r="CD189" s="2" t="inlineStr">
        <is>
          <t xml:space="preserve">|
</t>
        </is>
      </c>
      <c r="CE189" t="inlineStr">
        <is>
          <t>Míssil guiado projetado para abater e destruir &lt;i&gt;carros de combate&lt;/i&gt; [&lt;a href="/entry/result/843731/all" id="ENTRY_TO_ENTRY_CONVERTER" target="_blank"&gt;IATE:843731&lt;/a&gt; ] ou qualquer outro tipo de veículo militar blindado. Pode ser lançado de plataformas terrestres, aviões, navios ou por soldados; geralmente é guiado por laser ou infravermelhos e perfura a blindagem do carro de combate antes de detonar</t>
        </is>
      </c>
      <c r="CF189" t="inlineStr">
        <is>
          <t/>
        </is>
      </c>
      <c r="CG189" t="inlineStr">
        <is>
          <t/>
        </is>
      </c>
      <c r="CH189" t="inlineStr">
        <is>
          <t/>
        </is>
      </c>
      <c r="CI189" t="inlineStr">
        <is>
          <t/>
        </is>
      </c>
      <c r="CJ189" t="inlineStr">
        <is>
          <t/>
        </is>
      </c>
      <c r="CK189" t="inlineStr">
        <is>
          <t/>
        </is>
      </c>
      <c r="CL189" t="inlineStr">
        <is>
          <t/>
        </is>
      </c>
      <c r="CM189" t="inlineStr">
        <is>
          <t/>
        </is>
      </c>
      <c r="CN189" t="inlineStr">
        <is>
          <t/>
        </is>
      </c>
      <c r="CO189" t="inlineStr">
        <is>
          <t/>
        </is>
      </c>
      <c r="CP189" t="inlineStr">
        <is>
          <t/>
        </is>
      </c>
      <c r="CQ189" t="inlineStr">
        <is>
          <t/>
        </is>
      </c>
      <c r="CR189" s="2" t="inlineStr">
        <is>
          <t>pansarvärnsrobot</t>
        </is>
      </c>
      <c r="CS189" s="2" t="inlineStr">
        <is>
          <t>3</t>
        </is>
      </c>
      <c r="CT189" s="2" t="inlineStr">
        <is>
          <t/>
        </is>
      </c>
      <c r="CU189" t="inlineStr">
        <is>
          <t>"robot för insats mot pansrade fordon. Lätta robotar har 2 km räckvidd och är bärbara, tunga ca 4 km och skjuts från marklavett, pansarbandvagn eller pansarvärnshelikopter. Roboten styrs i allmänhet automatiskt till siktlinjen, och skytten följer målet i sin kikare till träff. En del tunga robotar styrs av en målsökare i roboten."</t>
        </is>
      </c>
    </row>
    <row r="190">
      <c r="A190" s="1" t="str">
        <f>HYPERLINK("https://iate.europa.eu/entry/result/124455/all", "124455")</f>
        <v>124455</v>
      </c>
      <c r="B190" t="inlineStr">
        <is>
          <t>INTERNATIONAL RELATIONS</t>
        </is>
      </c>
      <c r="C190" t="inlineStr">
        <is>
          <t>INTERNATIONAL RELATIONS|defence</t>
        </is>
      </c>
      <c r="D190" t="inlineStr">
        <is>
          <t/>
        </is>
      </c>
      <c r="E190" t="inlineStr">
        <is>
          <t/>
        </is>
      </c>
      <c r="F190" t="inlineStr">
        <is>
          <t/>
        </is>
      </c>
      <c r="G190" t="inlineStr">
        <is>
          <t/>
        </is>
      </c>
      <c r="H190" t="inlineStr">
        <is>
          <t/>
        </is>
      </c>
      <c r="I190" t="inlineStr">
        <is>
          <t/>
        </is>
      </c>
      <c r="J190" t="inlineStr">
        <is>
          <t/>
        </is>
      </c>
      <c r="K190" t="inlineStr">
        <is>
          <t/>
        </is>
      </c>
      <c r="L190" s="2" t="inlineStr">
        <is>
          <t>antiluftmissil|
luftværnsmissil</t>
        </is>
      </c>
      <c r="M190" s="2" t="inlineStr">
        <is>
          <t>1|
1</t>
        </is>
      </c>
      <c r="N190" s="2" t="inlineStr">
        <is>
          <t xml:space="preserve">|
</t>
        </is>
      </c>
      <c r="O190" t="inlineStr">
        <is>
          <t/>
        </is>
      </c>
      <c r="P190" s="2" t="inlineStr">
        <is>
          <t>Flugabwehrflugkörper|
Fla-Flugkörper</t>
        </is>
      </c>
      <c r="Q190" s="2" t="inlineStr">
        <is>
          <t>1|
1</t>
        </is>
      </c>
      <c r="R190" s="2" t="inlineStr">
        <is>
          <t xml:space="preserve">|
</t>
        </is>
      </c>
      <c r="S190" t="inlineStr">
        <is>
          <t/>
        </is>
      </c>
      <c r="T190" s="2" t="inlineStr">
        <is>
          <t>αντιαεροπορικός πύραυλος</t>
        </is>
      </c>
      <c r="U190" s="2" t="inlineStr">
        <is>
          <t>1</t>
        </is>
      </c>
      <c r="V190" s="2" t="inlineStr">
        <is>
          <t/>
        </is>
      </c>
      <c r="W190" t="inlineStr">
        <is>
          <t/>
        </is>
      </c>
      <c r="X190" s="2" t="inlineStr">
        <is>
          <t>anti-aircraft missile</t>
        </is>
      </c>
      <c r="Y190" s="2" t="inlineStr">
        <is>
          <t>1</t>
        </is>
      </c>
      <c r="Z190" s="2" t="inlineStr">
        <is>
          <t/>
        </is>
      </c>
      <c r="AA190" t="inlineStr">
        <is>
          <t/>
        </is>
      </c>
      <c r="AB190" s="2" t="inlineStr">
        <is>
          <t>misil antiaéreo</t>
        </is>
      </c>
      <c r="AC190" s="2" t="inlineStr">
        <is>
          <t>1</t>
        </is>
      </c>
      <c r="AD190" s="2" t="inlineStr">
        <is>
          <t/>
        </is>
      </c>
      <c r="AE190" t="inlineStr">
        <is>
          <t/>
        </is>
      </c>
      <c r="AF190" t="inlineStr">
        <is>
          <t/>
        </is>
      </c>
      <c r="AG190" t="inlineStr">
        <is>
          <t/>
        </is>
      </c>
      <c r="AH190" t="inlineStr">
        <is>
          <t/>
        </is>
      </c>
      <c r="AI190" t="inlineStr">
        <is>
          <t/>
        </is>
      </c>
      <c r="AJ190" t="inlineStr">
        <is>
          <t/>
        </is>
      </c>
      <c r="AK190" t="inlineStr">
        <is>
          <t/>
        </is>
      </c>
      <c r="AL190" t="inlineStr">
        <is>
          <t/>
        </is>
      </c>
      <c r="AM190" t="inlineStr">
        <is>
          <t/>
        </is>
      </c>
      <c r="AN190" s="2" t="inlineStr">
        <is>
          <t>missile antiaérien</t>
        </is>
      </c>
      <c r="AO190" s="2" t="inlineStr">
        <is>
          <t>1</t>
        </is>
      </c>
      <c r="AP190" s="2" t="inlineStr">
        <is>
          <t/>
        </is>
      </c>
      <c r="AQ190" t="inlineStr">
        <is>
          <t/>
        </is>
      </c>
      <c r="AR190" t="inlineStr">
        <is>
          <t/>
        </is>
      </c>
      <c r="AS190" t="inlineStr">
        <is>
          <t/>
        </is>
      </c>
      <c r="AT190" t="inlineStr">
        <is>
          <t/>
        </is>
      </c>
      <c r="AU190" t="inlineStr">
        <is>
          <t/>
        </is>
      </c>
      <c r="AV190" t="inlineStr">
        <is>
          <t/>
        </is>
      </c>
      <c r="AW190" t="inlineStr">
        <is>
          <t/>
        </is>
      </c>
      <c r="AX190" t="inlineStr">
        <is>
          <t/>
        </is>
      </c>
      <c r="AY190" t="inlineStr">
        <is>
          <t/>
        </is>
      </c>
      <c r="AZ190" t="inlineStr">
        <is>
          <t/>
        </is>
      </c>
      <c r="BA190" t="inlineStr">
        <is>
          <t/>
        </is>
      </c>
      <c r="BB190" t="inlineStr">
        <is>
          <t/>
        </is>
      </c>
      <c r="BC190" t="inlineStr">
        <is>
          <t/>
        </is>
      </c>
      <c r="BD190" s="2" t="inlineStr">
        <is>
          <t>missile contraereo|
missile antiaereo</t>
        </is>
      </c>
      <c r="BE190" s="2" t="inlineStr">
        <is>
          <t>1|
1</t>
        </is>
      </c>
      <c r="BF190" s="2" t="inlineStr">
        <is>
          <t xml:space="preserve">|
</t>
        </is>
      </c>
      <c r="BG190" t="inlineStr">
        <is>
          <t/>
        </is>
      </c>
      <c r="BH190" t="inlineStr">
        <is>
          <t/>
        </is>
      </c>
      <c r="BI190" t="inlineStr">
        <is>
          <t/>
        </is>
      </c>
      <c r="BJ190" t="inlineStr">
        <is>
          <t/>
        </is>
      </c>
      <c r="BK190" t="inlineStr">
        <is>
          <t/>
        </is>
      </c>
      <c r="BL190" t="inlineStr">
        <is>
          <t/>
        </is>
      </c>
      <c r="BM190" t="inlineStr">
        <is>
          <t/>
        </is>
      </c>
      <c r="BN190" t="inlineStr">
        <is>
          <t/>
        </is>
      </c>
      <c r="BO190" t="inlineStr">
        <is>
          <t/>
        </is>
      </c>
      <c r="BP190" t="inlineStr">
        <is>
          <t/>
        </is>
      </c>
      <c r="BQ190" t="inlineStr">
        <is>
          <t/>
        </is>
      </c>
      <c r="BR190" t="inlineStr">
        <is>
          <t/>
        </is>
      </c>
      <c r="BS190" t="inlineStr">
        <is>
          <t/>
        </is>
      </c>
      <c r="BT190" s="2" t="inlineStr">
        <is>
          <t>luchtdoelraket</t>
        </is>
      </c>
      <c r="BU190" s="2" t="inlineStr">
        <is>
          <t>1</t>
        </is>
      </c>
      <c r="BV190" s="2" t="inlineStr">
        <is>
          <t/>
        </is>
      </c>
      <c r="BW190" t="inlineStr">
        <is>
          <t/>
        </is>
      </c>
      <c r="BX190" t="inlineStr">
        <is>
          <t/>
        </is>
      </c>
      <c r="BY190" t="inlineStr">
        <is>
          <t/>
        </is>
      </c>
      <c r="BZ190" t="inlineStr">
        <is>
          <t/>
        </is>
      </c>
      <c r="CA190" t="inlineStr">
        <is>
          <t/>
        </is>
      </c>
      <c r="CB190" s="2" t="inlineStr">
        <is>
          <t>míssil antiaéreo</t>
        </is>
      </c>
      <c r="CC190" s="2" t="inlineStr">
        <is>
          <t>1</t>
        </is>
      </c>
      <c r="CD190" s="2" t="inlineStr">
        <is>
          <t/>
        </is>
      </c>
      <c r="CE190" t="inlineStr">
        <is>
          <t/>
        </is>
      </c>
      <c r="CF190" t="inlineStr">
        <is>
          <t/>
        </is>
      </c>
      <c r="CG190" t="inlineStr">
        <is>
          <t/>
        </is>
      </c>
      <c r="CH190" t="inlineStr">
        <is>
          <t/>
        </is>
      </c>
      <c r="CI190" t="inlineStr">
        <is>
          <t/>
        </is>
      </c>
      <c r="CJ190" s="2" t="inlineStr">
        <is>
          <t>protilietadlová strela</t>
        </is>
      </c>
      <c r="CK190" s="2" t="inlineStr">
        <is>
          <t>3</t>
        </is>
      </c>
      <c r="CL190" s="2" t="inlineStr">
        <is>
          <t/>
        </is>
      </c>
      <c r="CM190" t="inlineStr">
        <is>
          <t/>
        </is>
      </c>
      <c r="CN190" t="inlineStr">
        <is>
          <t/>
        </is>
      </c>
      <c r="CO190" t="inlineStr">
        <is>
          <t/>
        </is>
      </c>
      <c r="CP190" t="inlineStr">
        <is>
          <t/>
        </is>
      </c>
      <c r="CQ190" t="inlineStr">
        <is>
          <t/>
        </is>
      </c>
      <c r="CR190" t="inlineStr">
        <is>
          <t/>
        </is>
      </c>
      <c r="CS190" t="inlineStr">
        <is>
          <t/>
        </is>
      </c>
      <c r="CT190" t="inlineStr">
        <is>
          <t/>
        </is>
      </c>
      <c r="CU190" t="inlineStr">
        <is>
          <t/>
        </is>
      </c>
    </row>
    <row r="191">
      <c r="A191" s="1" t="str">
        <f>HYPERLINK("https://iate.europa.eu/entry/result/908925/all", "908925")</f>
        <v>908925</v>
      </c>
      <c r="B191" t="inlineStr">
        <is>
          <t>INTERNATIONAL RELATIONS</t>
        </is>
      </c>
      <c r="C191" t="inlineStr">
        <is>
          <t>INTERNATIONAL RELATIONS|defence|military equipment</t>
        </is>
      </c>
      <c r="D191" s="2" t="inlineStr">
        <is>
          <t>балистична ракета</t>
        </is>
      </c>
      <c r="E191" s="2" t="inlineStr">
        <is>
          <t>3</t>
        </is>
      </c>
      <c r="F191" s="2" t="inlineStr">
        <is>
          <t/>
        </is>
      </c>
      <c r="G191" t="inlineStr">
        <is>
          <t>ракета, която не се нуждае от аеродинамични повърхности, за да лети, и непрекъснато следва балистична траектория, след като подаването на тяга приключи</t>
        </is>
      </c>
      <c r="H191" s="2" t="inlineStr">
        <is>
          <t>balistická střela|
balistická raketa</t>
        </is>
      </c>
      <c r="I191" s="2" t="inlineStr">
        <is>
          <t>3|
3</t>
        </is>
      </c>
      <c r="J191" s="2" t="inlineStr">
        <is>
          <t xml:space="preserve">|
</t>
        </is>
      </c>
      <c r="K191" t="inlineStr">
        <is>
          <t>střela, která nevyužívá aerodynamické plochy k vytvoření vztlaku; když přestane působit hnací síla, letí po balistické dráze</t>
        </is>
      </c>
      <c r="L191" s="2" t="inlineStr">
        <is>
          <t>ballistisk missil</t>
        </is>
      </c>
      <c r="M191" s="2" t="inlineStr">
        <is>
          <t>4</t>
        </is>
      </c>
      <c r="N191" s="2" t="inlineStr">
        <is>
          <t/>
        </is>
      </c>
      <c r="O191" t="inlineStr">
        <is>
          <t>raketter, hvis bane, efter at rakettens hovedmotor er brændt ud, i hovedsagen bestemmes af de samme fysiske love, som gælder for projektiler, idet mindre korrektioner dog er mulige vha. hjælpemotorer</t>
        </is>
      </c>
      <c r="P191" s="2" t="inlineStr">
        <is>
          <t>ballistischer Flugkörper|
ballistische Rakete</t>
        </is>
      </c>
      <c r="Q191" s="2" t="inlineStr">
        <is>
          <t>3|
3</t>
        </is>
      </c>
      <c r="R191" s="2" t="inlineStr">
        <is>
          <t xml:space="preserve">|
</t>
        </is>
      </c>
      <c r="S191" t="inlineStr">
        <is>
          <t>Flugkörper, der nach Beendigung der Antriebsphase (z.B. nach Brennschluss des Raketenmotors) einer ballistischen, d.h. durch Luftwiderstand und Erdanziehungskraft bestimmten, Flugbahn folgt</t>
        </is>
      </c>
      <c r="T191" s="2" t="inlineStr">
        <is>
          <t>βαλλιστικός πύραυλος</t>
        </is>
      </c>
      <c r="U191" s="2" t="inlineStr">
        <is>
          <t>3</t>
        </is>
      </c>
      <c r="V191" s="2" t="inlineStr">
        <is>
          <t/>
        </is>
      </c>
      <c r="W191" t="inlineStr">
        <is>
          <t>πύραυλος που ακολουθεί βαλλιστική τροχιά καθώς κατευθύνεται προς τον στόχο του</t>
        </is>
      </c>
      <c r="X191" s="2" t="inlineStr">
        <is>
          <t>ballistic missile|
BM</t>
        </is>
      </c>
      <c r="Y191" s="2" t="inlineStr">
        <is>
          <t>3|
3</t>
        </is>
      </c>
      <c r="Z191" s="2" t="inlineStr">
        <is>
          <t xml:space="preserve">|
</t>
        </is>
      </c>
      <c r="AA191" t="inlineStr">
        <is>
          <t>missile that has a ballistic trajectory over most of its flight path, regardless of whether or not it is a weapon-delivery vehicle&lt;sup&gt;1&lt;/sup&gt;&lt;p&gt;&lt;sup&gt;1&lt;/sup&gt; &lt;i&gt;delivery vehicle&lt;/i&gt; [ &lt;a href="/entry/result/875350/all" id="ENTRY_TO_ENTRY_CONVERTER" target="_blank"&gt;IATE:875350&lt;/a&gt; ]&lt;/p&gt;</t>
        </is>
      </c>
      <c r="AB191" s="2" t="inlineStr">
        <is>
          <t>misil balístico</t>
        </is>
      </c>
      <c r="AC191" s="2" t="inlineStr">
        <is>
          <t>3</t>
        </is>
      </c>
      <c r="AD191" s="2" t="inlineStr">
        <is>
          <t/>
        </is>
      </c>
      <c r="AE191" t="inlineStr">
        <is>
          <t>Misil que, tras una primera fase de trayectoria propulsada, sigue una trayectoria balística, en parte fuera de la atmósfera.</t>
        </is>
      </c>
      <c r="AF191" s="2" t="inlineStr">
        <is>
          <t>ballistiline rakett</t>
        </is>
      </c>
      <c r="AG191" s="2" t="inlineStr">
        <is>
          <t>3</t>
        </is>
      </c>
      <c r="AH191" s="2" t="inlineStr">
        <is>
          <t/>
        </is>
      </c>
      <c r="AI191" t="inlineStr">
        <is>
          <t>rakett, mis ei kasuta õhkutõusuks aerodünaamilisi kandepindu ja pärast tõmbe lakkamist järgib ballistilist trajektoori</t>
        </is>
      </c>
      <c r="AJ191" s="2" t="inlineStr">
        <is>
          <t>ballistinen ohjus</t>
        </is>
      </c>
      <c r="AK191" s="2" t="inlineStr">
        <is>
          <t>3</t>
        </is>
      </c>
      <c r="AL191" s="2" t="inlineStr">
        <is>
          <t/>
        </is>
      </c>
      <c r="AM191" t="inlineStr">
        <is>
          <t/>
        </is>
      </c>
      <c r="AN191" s="2" t="inlineStr">
        <is>
          <t>missile balistique</t>
        </is>
      </c>
      <c r="AO191" s="2" t="inlineStr">
        <is>
          <t>3</t>
        </is>
      </c>
      <c r="AP191" s="2" t="inlineStr">
        <is>
          <t/>
        </is>
      </c>
      <c r="AQ191" t="inlineStr">
        <is>
          <t>engin qui lance une ou plusieurs armes en leur donnant une trajectoire essentiellement balistique, c'est-à-dire influencée uniquement par la gravité et la vitesse acquise par une force d'accélération initiale</t>
        </is>
      </c>
      <c r="AR191" s="2" t="inlineStr">
        <is>
          <t>diúracán balaistíoch</t>
        </is>
      </c>
      <c r="AS191" s="2" t="inlineStr">
        <is>
          <t>3</t>
        </is>
      </c>
      <c r="AT191" s="2" t="inlineStr">
        <is>
          <t/>
        </is>
      </c>
      <c r="AU191" t="inlineStr">
        <is>
          <t>diúracán a fhaigheann a fhuinneamh cinéiteach le linn a lainseála agus a eitlíonn ansin ar feadh ruthaig, cinntithe ag a luas tosaigh, an domhantarraingt agus cúltarraingt fhrithchuimilteach an aeir, go sroicheann an targaid</t>
        </is>
      </c>
      <c r="AV191" s="2" t="inlineStr">
        <is>
          <t>balistički projektil</t>
        </is>
      </c>
      <c r="AW191" s="2" t="inlineStr">
        <is>
          <t>3</t>
        </is>
      </c>
      <c r="AX191" s="2" t="inlineStr">
        <is>
          <t/>
        </is>
      </c>
      <c r="AY191" t="inlineStr">
        <is>
          <t/>
        </is>
      </c>
      <c r="AZ191" s="2" t="inlineStr">
        <is>
          <t>ballisztikus rakéta</t>
        </is>
      </c>
      <c r="BA191" s="2" t="inlineStr">
        <is>
          <t>2</t>
        </is>
      </c>
      <c r="BB191" s="2" t="inlineStr">
        <is>
          <t/>
        </is>
      </c>
      <c r="BC191" t="inlineStr">
        <is>
          <t>olyan rakéta, amelynek hajtóműve az indítás után csak egy meghatározott ideig (égésvégi pontig) működik, és attól kezdve a rakéta hasznos terhe (többnyire a robbanófej) mint elhajított test folytatja útját</t>
        </is>
      </c>
      <c r="BD191" s="2" t="inlineStr">
        <is>
          <t>missile balistico</t>
        </is>
      </c>
      <c r="BE191" s="2" t="inlineStr">
        <is>
          <t>3</t>
        </is>
      </c>
      <c r="BF191" s="2" t="inlineStr">
        <is>
          <t/>
        </is>
      </c>
      <c r="BG191" t="inlineStr">
        <is>
          <t>missile munito di cariche convenzionali o nucleari, propulso e guidato solo nella fase iniziale della traiettoria, che viene lanciato da una piattaforma di lancio terrestre o da un sottomarino verso bersagli posti in superficie e che segue una traiettoria balistica in parte extratmosferica</t>
        </is>
      </c>
      <c r="BH191" s="2" t="inlineStr">
        <is>
          <t>balistinė raketa</t>
        </is>
      </c>
      <c r="BI191" s="2" t="inlineStr">
        <is>
          <t>3</t>
        </is>
      </c>
      <c r="BJ191" s="2" t="inlineStr">
        <is>
          <t/>
        </is>
      </c>
      <c r="BK191" t="inlineStr">
        <is>
          <t>raketa, kuri skrieja balistine trajektorija, kai varomoji jėga yra nutraukta</t>
        </is>
      </c>
      <c r="BL191" s="2" t="inlineStr">
        <is>
          <t>ballistiskā raķete</t>
        </is>
      </c>
      <c r="BM191" s="2" t="inlineStr">
        <is>
          <t>3</t>
        </is>
      </c>
      <c r="BN191" s="2" t="inlineStr">
        <is>
          <t/>
        </is>
      </c>
      <c r="BO191" t="inlineStr">
        <is>
          <t>raķete, kurai kustības sākuma posmā dzinēji ir ieslēgti, bet beigu posmā – izslēgti, ļaujot tai lidot kā brīvi krītošam ķermenim</t>
        </is>
      </c>
      <c r="BP191" s="2" t="inlineStr">
        <is>
          <t>missila ballistika</t>
        </is>
      </c>
      <c r="BQ191" s="2" t="inlineStr">
        <is>
          <t>3</t>
        </is>
      </c>
      <c r="BR191" s="2" t="inlineStr">
        <is>
          <t/>
        </is>
      </c>
      <c r="BS191" t="inlineStr">
        <is>
          <t>missila li jkollha perkors ballistiku fuq il-biċċa l-kbira tat-titjira tagħha, irrispettivament minn tkunx vettura tat-twassil tal-armi jew le</t>
        </is>
      </c>
      <c r="BT191" s="2" t="inlineStr">
        <is>
          <t>ballistische raket</t>
        </is>
      </c>
      <c r="BU191" s="2" t="inlineStr">
        <is>
          <t>3</t>
        </is>
      </c>
      <c r="BV191" s="2" t="inlineStr">
        <is>
          <t/>
        </is>
      </c>
      <c r="BW191" t="inlineStr">
        <is>
          <t>raket die een suborbitale, ballistische baan volgt om een al dan niet explosieve lading naar een vooraf bepaald doel te brengen</t>
        </is>
      </c>
      <c r="BX191" s="2" t="inlineStr">
        <is>
          <t>rakietowy pocisk balistyczny|
BM</t>
        </is>
      </c>
      <c r="BY191" s="2" t="inlineStr">
        <is>
          <t>3|
3</t>
        </is>
      </c>
      <c r="BZ191" s="2" t="inlineStr">
        <is>
          <t xml:space="preserve">|
</t>
        </is>
      </c>
      <c r="CA191" t="inlineStr">
        <is>
          <t>pocisk rakietowy niewykorzystujący powierzchni aerodynamicznych w celu wytworzenia siły nośnej i poruszający się po trajektorii balistycznej nawet po zakończeniu pracy źródła napędzającego</t>
        </is>
      </c>
      <c r="CB191" s="2" t="inlineStr">
        <is>
          <t>míssil balístico</t>
        </is>
      </c>
      <c r="CC191" s="2" t="inlineStr">
        <is>
          <t>3</t>
        </is>
      </c>
      <c r="CD191" s="2" t="inlineStr">
        <is>
          <t/>
        </is>
      </c>
      <c r="CE191" t="inlineStr">
        <is>
          <t>Míssil que segue uma trajetória balística uma vez perdida a sua propulsão.</t>
        </is>
      </c>
      <c r="CF191" s="2" t="inlineStr">
        <is>
          <t>rachetă balistică</t>
        </is>
      </c>
      <c r="CG191" s="2" t="inlineStr">
        <is>
          <t>3</t>
        </is>
      </c>
      <c r="CH191" s="2" t="inlineStr">
        <is>
          <t/>
        </is>
      </c>
      <c r="CI191" t="inlineStr">
        <is>
          <t>categorie de rachete care, odată ce combustibilul destinat propulsării este consumat după lansare, se deplasează inerțial, sub influența forței de gravitație și a rezistenței aerului, inclusiv la limita superioară a atmosferei</t>
        </is>
      </c>
      <c r="CJ191" s="2" t="inlineStr">
        <is>
          <t>balistická strela|
balistická raketa</t>
        </is>
      </c>
      <c r="CK191" s="2" t="inlineStr">
        <is>
          <t>3|
3</t>
        </is>
      </c>
      <c r="CL191" s="2" t="inlineStr">
        <is>
          <t xml:space="preserve">|
</t>
        </is>
      </c>
      <c r="CM191" t="inlineStr">
        <is>
          <t>strela, ktorá nevyužíva aerodynamické plochy na vytvorenie vztlakovej sily; po skončení pôsobenia hnacej sily letí po balistickej dráhe</t>
        </is>
      </c>
      <c r="CN191" s="2" t="inlineStr">
        <is>
          <t>balistični izstrelek</t>
        </is>
      </c>
      <c r="CO191" s="2" t="inlineStr">
        <is>
          <t>3</t>
        </is>
      </c>
      <c r="CP191" s="2" t="inlineStr">
        <is>
          <t/>
        </is>
      </c>
      <c r="CQ191" t="inlineStr">
        <is>
          <t>kakršen koli izstrelek, ki za svoj let ne izkorišča aerodinamičnih površin in posledično sledi balistični poti, ko se pritisk konča</t>
        </is>
      </c>
      <c r="CR191" s="2" t="inlineStr">
        <is>
          <t>ballistisk robot</t>
        </is>
      </c>
      <c r="CS191" s="2" t="inlineStr">
        <is>
          <t>3</t>
        </is>
      </c>
      <c r="CT191" s="2" t="inlineStr">
        <is>
          <t/>
        </is>
      </c>
      <c r="CU191" t="inlineStr">
        <is>
          <t>Vapen som kännetecknas av att huvuddelen av banan är en fri kastbana i vilken robotens rörelse endast påverkas av jordens dragningskraft och aerodynamiska krafter.</t>
        </is>
      </c>
    </row>
    <row r="192">
      <c r="A192" s="1" t="str">
        <f>HYPERLINK("https://iate.europa.eu/entry/result/3572054/all", "3572054")</f>
        <v>3572054</v>
      </c>
      <c r="B192" t="inlineStr">
        <is>
          <t>INTERNATIONAL RELATIONS;EUROPEAN UNION</t>
        </is>
      </c>
      <c r="C192" t="inlineStr">
        <is>
          <t>INTERNATIONAL RELATIONS|defence;EUROPEAN UNION|European construction|European Union</t>
        </is>
      </c>
      <c r="D192" s="2" t="inlineStr">
        <is>
          <t>MPCC|
Способности за планиране и провеждане на военни операции</t>
        </is>
      </c>
      <c r="E192" s="2" t="inlineStr">
        <is>
          <t>3|
3</t>
        </is>
      </c>
      <c r="F192" s="2" t="inlineStr">
        <is>
          <t xml:space="preserve">|
</t>
        </is>
      </c>
      <c r="G192" t="inlineStr">
        <is>
          <t>координационна структура с постоянен характер, създадена в рамките на &lt;i&gt;&lt;a href="https://iate.europa.eu/entry/result/914381/bg" target="_blank"&gt;Военния секретариат на ЕС&lt;/a&gt;&lt;/i&gt; с цел да се оптимизира оперативното планиране и провеждане на стратегическо равнище на военните мисии по линия на ОПСО</t>
        </is>
      </c>
      <c r="H192" s="2" t="inlineStr">
        <is>
          <t>MPCC|
útvar schopnosti vojenského plánování a vedení</t>
        </is>
      </c>
      <c r="I192" s="2" t="inlineStr">
        <is>
          <t>3|
3</t>
        </is>
      </c>
      <c r="J192" s="2" t="inlineStr">
        <is>
          <t xml:space="preserve">|
</t>
        </is>
      </c>
      <c r="K192" t="inlineStr">
        <is>
          <t>útvar v rámci stávajícího Vojenského štábu EU při Evropské službě pro vnější činnost odpovědný za operační plánování a vedení vojenských misí bez výkonných pravomocí na strategické úrovni</t>
        </is>
      </c>
      <c r="L192" s="2" t="inlineStr">
        <is>
          <t>MPCC|
Den Militære Planlægnings- og Gennemførelseskapacitet</t>
        </is>
      </c>
      <c r="M192" s="2" t="inlineStr">
        <is>
          <t>3|
3</t>
        </is>
      </c>
      <c r="N192" s="2" t="inlineStr">
        <is>
          <t xml:space="preserve">|
</t>
        </is>
      </c>
      <c r="O192" t="inlineStr">
        <is>
          <t>permanent struktur inden for &lt;a href="https://iate.europa.eu/entry/slideshow/1636704949309/914381/da" target="_blank"&gt;EU's Militærstab&lt;/a&gt;, der blev etableret den 8. juni 2017, og som på strategisk niveau står for den operative planlægning og gennemførelse af militærmissioner uden udøvende beføjelser</t>
        </is>
      </c>
      <c r="P192" s="2" t="inlineStr">
        <is>
          <t>MPCC|
militärischer Planungs- und Durchführungsstab</t>
        </is>
      </c>
      <c r="Q192" s="2" t="inlineStr">
        <is>
          <t>3|
3</t>
        </is>
      </c>
      <c r="R192" s="2" t="inlineStr">
        <is>
          <t xml:space="preserve">|
</t>
        </is>
      </c>
      <c r="S192" t="inlineStr">
        <is>
          <t>vorgeschlagene Struktur innerhalb des Militärstabs der EU als Gegenstück zum Zivilen Planungs- und Durchführungsstab (CPCC) &lt;a href="/entry/result/2241949/all" id="ENTRY_TO_ENTRY_CONVERTER" target="_blank"&gt;IATE:2241949&lt;/a&gt; mit Zuständigkeit für die operative Planung und Durchführung auf strategischer Ebene der militärischen Missionen ohne Exekutivbefugnisse</t>
        </is>
      </c>
      <c r="T192" s="2" t="inlineStr">
        <is>
          <t>Στρατιωτική Δυνατότητα Σχεδίασης και Διεξαγωγής Επιχειρήσεων|
MPCC</t>
        </is>
      </c>
      <c r="U192" s="2" t="inlineStr">
        <is>
          <t>3|
3</t>
        </is>
      </c>
      <c r="V192" s="2" t="inlineStr">
        <is>
          <t xml:space="preserve">|
</t>
        </is>
      </c>
      <c r="W192" t="inlineStr">
        <is>
          <t>Μόνιμη δομή στο πλαίσιο του Στρατιωτικού Επιτελείου της ΕΕ, η οποία είναι υπεύθυνη για τον επιχειρησιακό σχεδιασμό και τη διεξαγωγή μη εκτελεστικών στρατιωτικών αποστολών της ΕΕ σε στρατιωτικό στρατηγικό επίπεδο</t>
        </is>
      </c>
      <c r="X192" s="2" t="inlineStr">
        <is>
          <t>Military Planning and Conduct Capability|
MPCC</t>
        </is>
      </c>
      <c r="Y192" s="2" t="inlineStr">
        <is>
          <t>3|
3</t>
        </is>
      </c>
      <c r="Z192" s="2" t="inlineStr">
        <is>
          <t xml:space="preserve">|
</t>
        </is>
      </c>
      <c r="AA192" t="inlineStr">
        <is>
          <t>permanent structure established on 8 June 2017 within the EU Military Staff [ &lt;a href="/entry/result/914381/all" id="ENTRY_TO_ENTRY_CONVERTER" target="_blank"&gt;IATE:914381&lt;/a&gt; ], which is responsible for operational planning and conduct at the strategic level of non-executive military missions</t>
        </is>
      </c>
      <c r="AB192" s="2" t="inlineStr">
        <is>
          <t>Capacidad Militar de Planificación y Ejecución</t>
        </is>
      </c>
      <c r="AC192" s="2" t="inlineStr">
        <is>
          <t>3</t>
        </is>
      </c>
      <c r="AD192" s="2" t="inlineStr">
        <is>
          <t/>
        </is>
      </c>
      <c r="AE192" t="inlineStr">
        <is>
          <t>Estructura permanente establecida el 8 de junio de 2017 dentro del Estado Mayor de la Unión Europea [ &lt;a href="/entry/result/914381/all" id="ENTRY_TO_ENTRY_CONVERTER" target="_blank"&gt;IATE:914381&lt;/a&gt; ], encargada del aspecto estratégico de la planificación operativa y de la realización de las misiones militares no ejecutivas, que debe actuar bajo el control político y la dirección estratégica del Comité Político y de Seguridad.</t>
        </is>
      </c>
      <c r="AF192" s="2" t="inlineStr">
        <is>
          <t>MPCC|
sõjaliste missioonide plaanimise ja juhtimise teenistus</t>
        </is>
      </c>
      <c r="AG192" s="2" t="inlineStr">
        <is>
          <t>3|
3</t>
        </is>
      </c>
      <c r="AH192" s="2" t="inlineStr">
        <is>
          <t xml:space="preserve">|
</t>
        </is>
      </c>
      <c r="AI192" t="inlineStr">
        <is>
          <t>alaline struktuur ELi sõjalises staabis, mis vastutab täitevvolituseta missioonide strateegilise tasandi operatiivse planeerimise ja juhtimise eest</t>
        </is>
      </c>
      <c r="AJ192" s="2" t="inlineStr">
        <is>
          <t>MPCC|
sotilaskriisinhallinnan suunnittelu- ja toteutusvoimavara</t>
        </is>
      </c>
      <c r="AK192" s="2" t="inlineStr">
        <is>
          <t>3|
3</t>
        </is>
      </c>
      <c r="AL192" s="2" t="inlineStr">
        <is>
          <t xml:space="preserve">|
</t>
        </is>
      </c>
      <c r="AM192" t="inlineStr">
        <is>
          <t/>
        </is>
      </c>
      <c r="AN192" s="2" t="inlineStr">
        <is>
          <t>MPCC|
capacité militaire de planification et de conduite</t>
        </is>
      </c>
      <c r="AO192" s="2" t="inlineStr">
        <is>
          <t>3|
3</t>
        </is>
      </c>
      <c r="AP192" s="2" t="inlineStr">
        <is>
          <t xml:space="preserve">|
</t>
        </is>
      </c>
      <c r="AQ192" t="inlineStr">
        <is>
          <t>structure permanente créée le 8 juin 2017 au sein de l'État-major de l'UE en tant que pendant au niveau militaire de la capacité civile de planification et de conduite</t>
        </is>
      </c>
      <c r="AR192" s="2" t="inlineStr">
        <is>
          <t>an Cumas Míleata Pleanála agus Seolta|
MPCC</t>
        </is>
      </c>
      <c r="AS192" s="2" t="inlineStr">
        <is>
          <t>3|
3</t>
        </is>
      </c>
      <c r="AT192" s="2" t="inlineStr">
        <is>
          <t xml:space="preserve">preferred|
</t>
        </is>
      </c>
      <c r="AU192" t="inlineStr">
        <is>
          <t/>
        </is>
      </c>
      <c r="AV192" s="2" t="inlineStr">
        <is>
          <t>MPCC|
Služba za vojno planiranje i provođenje</t>
        </is>
      </c>
      <c r="AW192" s="2" t="inlineStr">
        <is>
          <t>3|
3</t>
        </is>
      </c>
      <c r="AX192" s="2" t="inlineStr">
        <is>
          <t xml:space="preserve">|
</t>
        </is>
      </c>
      <c r="AY192" t="inlineStr">
        <is>
          <t>predložena stalna struktura u okviru Vojnog stožera EU-a koja bi bila nadležna za strateško operativno planiranje i provođenje neizvršnih vojnih misija</t>
        </is>
      </c>
      <c r="AZ192" s="2" t="inlineStr">
        <is>
          <t>MPCC|
Katonai Tervezési és Végrehajtási Szolgálat</t>
        </is>
      </c>
      <c r="BA192" s="2" t="inlineStr">
        <is>
          <t>4|
4</t>
        </is>
      </c>
      <c r="BB192" s="2" t="inlineStr">
        <is>
          <t xml:space="preserve">|
</t>
        </is>
      </c>
      <c r="BC192" t="inlineStr">
        <is>
          <t>az EU Katonai Törzsén [ &lt;a href="/entry/result/914381/all" id="ENTRY_TO_ENTRY_CONVERTER" target="_blank"&gt;IATE:914381&lt;/a&gt; ] belül működő állandó struktúra, melynek az lesz a feladata, hogy a Politikai és Biztonsági Bizottság politikai felügyelete és stratégiai iránymutatása mellett operatív tervezési és végrehajtási tevékenységeket végezzen a nem végrehajtási jellegű katonai missziók vonatkozásában</t>
        </is>
      </c>
      <c r="BD192" s="2" t="inlineStr">
        <is>
          <t>MPCC|
capacità militare di pianificazione e condotta</t>
        </is>
      </c>
      <c r="BE192" s="2" t="inlineStr">
        <is>
          <t>3|
3</t>
        </is>
      </c>
      <c r="BF192" s="2" t="inlineStr">
        <is>
          <t xml:space="preserve">|
</t>
        </is>
      </c>
      <c r="BG192" t="inlineStr">
        <is>
          <t>struttura permanente creata l'8 giugno 2017 in seno allo Stato maggiore dell'UE [ &lt;a href="/entry/result/914381/all" id="ENTRY_TO_ENTRY_CONVERTER" target="_blank"&gt;IATE:914381&lt;/a&gt; ], responsabile delle modalità di pianificazione e condotta concernenti le missioni militari senza compiti esecutivi dell'UE in ambito PSDC</t>
        </is>
      </c>
      <c r="BH192" s="2" t="inlineStr">
        <is>
          <t>MPCC|
Karinių misijų planavimo ir vykdymo centras</t>
        </is>
      </c>
      <c r="BI192" s="2" t="inlineStr">
        <is>
          <t>3|
3</t>
        </is>
      </c>
      <c r="BJ192" s="2" t="inlineStr">
        <is>
          <t xml:space="preserve">|
</t>
        </is>
      </c>
      <c r="BK192" t="inlineStr">
        <is>
          <t>2017 m. birželio 8 d. sukurta nuolatinė ES karinio štabo (&lt;a href="/entry/result/914381/all" id="ENTRY_TO_ENTRY_CONVERTER" target="_blank"&gt;IATE:914381&lt;/a&gt; ) struktūra, atsakinga už vykdymo įgaliojimų neturinčių karinių misijų operacinį planavimą ir vykdymą strateginiu lygmeniu</t>
        </is>
      </c>
      <c r="BL192" s="2" t="inlineStr">
        <is>
          <t>MPĪC|
Militārās plānošanas un īstenošanas centrs</t>
        </is>
      </c>
      <c r="BM192" s="2" t="inlineStr">
        <is>
          <t>3|
3</t>
        </is>
      </c>
      <c r="BN192" s="2" t="inlineStr">
        <is>
          <t xml:space="preserve">|
</t>
        </is>
      </c>
      <c r="BO192" t="inlineStr">
        <is>
          <t>(ierosināta) pastāvīga struktūrvienība EĀDD Militārajā štābā, kura stratēģiskā līmenī ir atbildīga par militāro misiju bez kaujas funkcijām (&lt;i&gt;non-executive military missions&lt;/i&gt;) operatīvo plānošanu un īstenošanu un kura darbosies Politikas un drošības komitejas [ &lt;a href="/entry/result/913559/all" id="ENTRY_TO_ENTRY_CONVERTER" target="_blank"&gt;IATE:913559&lt;/a&gt; ] politiskajā kontrolē un stratēģiskajā vadībā</t>
        </is>
      </c>
      <c r="BP192" s="2" t="inlineStr">
        <is>
          <t>MPCC|
Kapaċità Militari tal-Ippjanar u t-Tmexxija</t>
        </is>
      </c>
      <c r="BQ192" s="2" t="inlineStr">
        <is>
          <t>3|
3</t>
        </is>
      </c>
      <c r="BR192" s="2" t="inlineStr">
        <is>
          <t xml:space="preserve">|
</t>
        </is>
      </c>
      <c r="BS192" t="inlineStr">
        <is>
          <t>struttura permanenti proposta fi ħdan il-Persunal Militari tal-UE, li għandha tkun responsabbli għall-ippjanar u t-twettiq ta' operazzjonijiet fil-livell strateġiku ta' missjonijiet militari mhux eżekuttivi</t>
        </is>
      </c>
      <c r="BT192" s="2" t="inlineStr">
        <is>
          <t>MPCC|
militair plannings- en uitvoeringsvermogen</t>
        </is>
      </c>
      <c r="BU192" s="2" t="inlineStr">
        <is>
          <t>3|
3</t>
        </is>
      </c>
      <c r="BV192" s="2" t="inlineStr">
        <is>
          <t xml:space="preserve">|
</t>
        </is>
      </c>
      <c r="BW192" t="inlineStr">
        <is>
          <t>op 8 juni 2017 ingestelde permanente structuur binnen de Militaire Staf van de EU [ &lt;a href="/entry/result/914381/all" id="ENTRY_TO_ENTRY_CONVERTER" target="_blank"&gt;IATE:914381&lt;/a&gt; ] die op strategisch niveau verantwoordelijk is voor de operationele planning en uitvoering van niet-uitvoerende militaire missies</t>
        </is>
      </c>
      <c r="BX192" s="2" t="inlineStr">
        <is>
          <t>Komórka Planowania i Prowadzenia Operacji Wojskowych|
MPCC</t>
        </is>
      </c>
      <c r="BY192" s="2" t="inlineStr">
        <is>
          <t>3|
3</t>
        </is>
      </c>
      <c r="BZ192" s="2" t="inlineStr">
        <is>
          <t xml:space="preserve">|
</t>
        </is>
      </c>
      <c r="CA192" t="inlineStr">
        <is>
          <t>proponowana komórka stałego planowania operacyjnego i prowadzenia misji na szczeblu strategicznym w odniesieniu do misji wojskowych bez mandatu wykonawczego, współpracująca z komórką planowania i prowadzenia misji cywilnych i zapewniająca zintegrowane cywilno-wojskowe zaangażowanie w ramach WPBiO</t>
        </is>
      </c>
      <c r="CB192" s="2" t="inlineStr">
        <is>
          <t>Capacidade Militar de Planeamento e Condução|
CMPC</t>
        </is>
      </c>
      <c r="CC192" s="2" t="inlineStr">
        <is>
          <t>3|
3</t>
        </is>
      </c>
      <c r="CD192" s="2" t="inlineStr">
        <is>
          <t xml:space="preserve">|
</t>
        </is>
      </c>
      <c r="CE192" t="inlineStr">
        <is>
          <t>Estrutura permanente no âmbito do &lt;b&gt;Estado-Maior da União Europeia &lt;/b&gt; [ &lt;a href="/entry/result/914381/all" id="ENTRY_TO_ENTRY_CONVERTER" target="_blank"&gt;IATE:914381&lt;/a&gt; ] em Bruxelas e que será responsável pelo planeamento e condução operacionais a nível estratégico das missões militares não executivas, sob o controlo político e a orientação estratégica do Comité Político e de Segurança.&lt;br&gt;A CMPC e a sua homóloga no domínio civil – a &lt;i&gt;Capacidade Civil de Planeamento e Condução (CCPC)&lt;/i&gt; [&lt;a href="/entry/result/2241949/all" id="ENTRY_TO_ENTRY_CONVERTER" target="_blank"&gt;IATE:2241949&lt;/a&gt; ] –, disponibilizarão ambas pessoal para a &lt;i&gt;Célula Conjunta de Coordenação do Apoio (CCCA)&lt;/i&gt; [&lt;a href="/entry/result/3572091/all" id="ENTRY_TO_ENTRY_CONVERTER" target="_blank"&gt;IATE:3572091&lt;/a&gt; ].</t>
        </is>
      </c>
      <c r="CF192" s="2" t="inlineStr">
        <is>
          <t>MPCC|
Capacitatea militară de planificare și conducere</t>
        </is>
      </c>
      <c r="CG192" s="2" t="inlineStr">
        <is>
          <t>3|
3</t>
        </is>
      </c>
      <c r="CH192" s="2" t="inlineStr">
        <is>
          <t xml:space="preserve">|
</t>
        </is>
      </c>
      <c r="CI192" t="inlineStr">
        <is>
          <t/>
        </is>
      </c>
      <c r="CJ192" s="2" t="inlineStr">
        <is>
          <t>MPCC|
útvar pre plánovanie a vedenie vojenských operácií</t>
        </is>
      </c>
      <c r="CK192" s="2" t="inlineStr">
        <is>
          <t>3|
3</t>
        </is>
      </c>
      <c r="CL192" s="2" t="inlineStr">
        <is>
          <t xml:space="preserve">|
</t>
        </is>
      </c>
      <c r="CM192" t="inlineStr">
        <is>
          <t>stála štruktúra zriadená v rámci Vojenského štábu EÚ v Bruseli, ktorá na strategickej úrovni zodpovedá za operačné plánovanie a vedenie nevýkonných vojenských misií</t>
        </is>
      </c>
      <c r="CN192" s="2" t="inlineStr">
        <is>
          <t>vojaška zmogljivost za načrtovanje in izvajanje operacij|
MPCC</t>
        </is>
      </c>
      <c r="CO192" s="2" t="inlineStr">
        <is>
          <t>3|
3</t>
        </is>
      </c>
      <c r="CP192" s="2" t="inlineStr">
        <is>
          <t xml:space="preserve">|
</t>
        </is>
      </c>
      <c r="CQ192" t="inlineStr">
        <is>
          <t>stalna struktura, vzpostavljena 8. junija 2017 v sklopu &lt;b&gt;Vojaškega štaba EU&lt;/b&gt; [ &lt;a href="/entry/result/914381/all" id="ENTRY_TO_ENTRY_CONVERTER" target="_blank"&gt;IATE:914381&lt;/a&gt; ], ki je na strateški ravni odgovorna za načrtovanje in izvajanje vojaških misij brez izvršilnih pooblastil</t>
        </is>
      </c>
      <c r="CR192" s="2" t="inlineStr">
        <is>
          <t>militär planerings- och ledningskapacitet</t>
        </is>
      </c>
      <c r="CS192" s="2" t="inlineStr">
        <is>
          <t>3</t>
        </is>
      </c>
      <c r="CT192" s="2" t="inlineStr">
        <is>
          <t/>
        </is>
      </c>
      <c r="CU192" t="inlineStr">
        <is>
          <t/>
        </is>
      </c>
    </row>
    <row r="193">
      <c r="A193" s="1" t="str">
        <f>HYPERLINK("https://iate.europa.eu/entry/result/825898/all", "825898")</f>
        <v>825898</v>
      </c>
      <c r="B193" t="inlineStr">
        <is>
          <t>PRODUCTION, TECHNOLOGY AND RESEARCH</t>
        </is>
      </c>
      <c r="C193" t="inlineStr">
        <is>
          <t>PRODUCTION, TECHNOLOGY AND RESEARCH|technology and technical regulations</t>
        </is>
      </c>
      <c r="D193" t="inlineStr">
        <is>
          <t/>
        </is>
      </c>
      <c r="E193" t="inlineStr">
        <is>
          <t/>
        </is>
      </c>
      <c r="F193" t="inlineStr">
        <is>
          <t/>
        </is>
      </c>
      <c r="G193" t="inlineStr">
        <is>
          <t/>
        </is>
      </c>
      <c r="H193" s="2" t="inlineStr">
        <is>
          <t>špičková technologie</t>
        </is>
      </c>
      <c r="I193" s="2" t="inlineStr">
        <is>
          <t>3</t>
        </is>
      </c>
      <c r="J193" s="2" t="inlineStr">
        <is>
          <t/>
        </is>
      </c>
      <c r="K193" t="inlineStr">
        <is>
          <t/>
        </is>
      </c>
      <c r="L193" s="2" t="inlineStr">
        <is>
          <t>mest moderne teknologi|
spydspidsteknologi|
hypermoderne teknologi|
forkantsteknologi|
banebrydende teknologi|
mest avanceret teknologi|
frontteknologi|
avanceret teknologi|
særlig avanceret teknologi</t>
        </is>
      </c>
      <c r="M193" s="2" t="inlineStr">
        <is>
          <t>3|
3|
3|
3|
3|
3|
3|
3|
3</t>
        </is>
      </c>
      <c r="N193" s="2" t="inlineStr">
        <is>
          <t xml:space="preserve">|
|
|
|
admitted|
|
|
|
</t>
        </is>
      </c>
      <c r="O193" t="inlineStr">
        <is>
          <t>teknologi, der gør brug af den seneste og mest avancerede udvikling på
IT-området</t>
        </is>
      </c>
      <c r="P193" s="2" t="inlineStr">
        <is>
          <t>modernste Technologie|
Spitzentechnologie</t>
        </is>
      </c>
      <c r="Q193" s="2" t="inlineStr">
        <is>
          <t>3|
3</t>
        </is>
      </c>
      <c r="R193" s="2" t="inlineStr">
        <is>
          <t xml:space="preserve">|
</t>
        </is>
      </c>
      <c r="S193" t="inlineStr">
        <is>
          <t/>
        </is>
      </c>
      <c r="T193" s="2" t="inlineStr">
        <is>
          <t>προηγμένη τεχνολογία</t>
        </is>
      </c>
      <c r="U193" s="2" t="inlineStr">
        <is>
          <t>2</t>
        </is>
      </c>
      <c r="V193" s="2" t="inlineStr">
        <is>
          <t/>
        </is>
      </c>
      <c r="W193" t="inlineStr">
        <is>
          <t/>
        </is>
      </c>
      <c r="X193" s="2" t="inlineStr">
        <is>
          <t>cutting edge technology|
state-of-the-art technology|
cutting-edge technology|
leading-edge technology</t>
        </is>
      </c>
      <c r="Y193" s="2" t="inlineStr">
        <is>
          <t>1|
3|
4|
3</t>
        </is>
      </c>
      <c r="Z193" s="2" t="inlineStr">
        <is>
          <t xml:space="preserve">|
|
|
</t>
        </is>
      </c>
      <c r="AA193" t="inlineStr">
        <is>
          <t>technological devices, techniques or achievements that employ the most current and high-level IT developments; technology at the frontiers of knowledge</t>
        </is>
      </c>
      <c r="AB193" s="2" t="inlineStr">
        <is>
          <t>tecnología punta</t>
        </is>
      </c>
      <c r="AC193" s="2" t="inlineStr">
        <is>
          <t>4</t>
        </is>
      </c>
      <c r="AD193" s="2" t="inlineStr">
        <is>
          <t/>
        </is>
      </c>
      <c r="AE193" t="inlineStr">
        <is>
          <t>Tecnología avanzada de introducción reciente, por lo general como consecuencia de actividades de investigación y desarrollo.</t>
        </is>
      </c>
      <c r="AF193" t="inlineStr">
        <is>
          <t/>
        </is>
      </c>
      <c r="AG193" t="inlineStr">
        <is>
          <t/>
        </is>
      </c>
      <c r="AH193" t="inlineStr">
        <is>
          <t/>
        </is>
      </c>
      <c r="AI193" t="inlineStr">
        <is>
          <t/>
        </is>
      </c>
      <c r="AJ193" s="2" t="inlineStr">
        <is>
          <t>uusin teknologia|
huipputeknologia</t>
        </is>
      </c>
      <c r="AK193" s="2" t="inlineStr">
        <is>
          <t>3|
3</t>
        </is>
      </c>
      <c r="AL193" s="2" t="inlineStr">
        <is>
          <t xml:space="preserve">|
</t>
        </is>
      </c>
      <c r="AM193" t="inlineStr">
        <is>
          <t/>
        </is>
      </c>
      <c r="AN193" s="2" t="inlineStr">
        <is>
          <t>technologie de pointe</t>
        </is>
      </c>
      <c r="AO193" s="2" t="inlineStr">
        <is>
          <t>1</t>
        </is>
      </c>
      <c r="AP193" s="2" t="inlineStr">
        <is>
          <t/>
        </is>
      </c>
      <c r="AQ193" t="inlineStr">
        <is>
          <t/>
        </is>
      </c>
      <c r="AR193" s="2" t="inlineStr">
        <is>
          <t>teicneolaíocht cheannródaíoch|
ardteicneolaíocht|
teicneolaíocht úrscothach|
teicneolaíocht úr</t>
        </is>
      </c>
      <c r="AS193" s="2" t="inlineStr">
        <is>
          <t>3|
3|
3|
3</t>
        </is>
      </c>
      <c r="AT193" s="2" t="inlineStr">
        <is>
          <t xml:space="preserve">|
|
|
</t>
        </is>
      </c>
      <c r="AU193" t="inlineStr">
        <is>
          <t/>
        </is>
      </c>
      <c r="AV193" t="inlineStr">
        <is>
          <t/>
        </is>
      </c>
      <c r="AW193" t="inlineStr">
        <is>
          <t/>
        </is>
      </c>
      <c r="AX193" t="inlineStr">
        <is>
          <t/>
        </is>
      </c>
      <c r="AY193" t="inlineStr">
        <is>
          <t/>
        </is>
      </c>
      <c r="AZ193" t="inlineStr">
        <is>
          <t/>
        </is>
      </c>
      <c r="BA193" t="inlineStr">
        <is>
          <t/>
        </is>
      </c>
      <c r="BB193" t="inlineStr">
        <is>
          <t/>
        </is>
      </c>
      <c r="BC193" t="inlineStr">
        <is>
          <t/>
        </is>
      </c>
      <c r="BD193" s="2" t="inlineStr">
        <is>
          <t>tecnologia di punta</t>
        </is>
      </c>
      <c r="BE193" s="2" t="inlineStr">
        <is>
          <t>2</t>
        </is>
      </c>
      <c r="BF193" s="2" t="inlineStr">
        <is>
          <t/>
        </is>
      </c>
      <c r="BG193" t="inlineStr">
        <is>
          <t/>
        </is>
      </c>
      <c r="BH193" s="2" t="inlineStr">
        <is>
          <t>aukštoji technologija|
pažangioji technologija</t>
        </is>
      </c>
      <c r="BI193" s="2" t="inlineStr">
        <is>
          <t>3|
3</t>
        </is>
      </c>
      <c r="BJ193" s="2" t="inlineStr">
        <is>
          <t xml:space="preserve">|
</t>
        </is>
      </c>
      <c r="BK193" t="inlineStr">
        <is>
          <t>inovacinės, labai pažangios technologijos, turinčios didelį poveikį ekonomikai; į jas dažnai daug investuojama, be to, skiriami nemaži mokslinių tyrimų ištekliai</t>
        </is>
      </c>
      <c r="BL193" s="2" t="inlineStr">
        <is>
          <t>augstā tehnoloģija|
progresīva tehnoloģija</t>
        </is>
      </c>
      <c r="BM193" s="2" t="inlineStr">
        <is>
          <t>3|
3</t>
        </is>
      </c>
      <c r="BN193" s="2" t="inlineStr">
        <is>
          <t xml:space="preserve">|
</t>
        </is>
      </c>
      <c r="BO193" t="inlineStr">
        <is>
          <t/>
        </is>
      </c>
      <c r="BP193" s="2" t="inlineStr">
        <is>
          <t>teknoloġija mill-aktar avvanzata|
teknoloġija tal-ogħla livell</t>
        </is>
      </c>
      <c r="BQ193" s="2" t="inlineStr">
        <is>
          <t>3|
3</t>
        </is>
      </c>
      <c r="BR193" s="2" t="inlineStr">
        <is>
          <t xml:space="preserve">|
</t>
        </is>
      </c>
      <c r="BS193" t="inlineStr">
        <is>
          <t>teknoloġija li tinsab fuq quddiem nett tal-għarfien fl-informatika, li tinkludi apparati, tekniki u/jew kisbiet teknoloġiċi li japplikaw l-iżjed żviluppi tal-IT kurrenti u ta' livell għoli</t>
        </is>
      </c>
      <c r="BT193" s="2" t="inlineStr">
        <is>
          <t>geavanceerde technologie|
hoogwaardige technologie|
state-of-the-arttechnologie|
speerpunttechnologie|
spitstechnologie</t>
        </is>
      </c>
      <c r="BU193" s="2" t="inlineStr">
        <is>
          <t>3|
3|
3|
3|
3</t>
        </is>
      </c>
      <c r="BV193" s="2" t="inlineStr">
        <is>
          <t xml:space="preserve">|
|
|
|
</t>
        </is>
      </c>
      <c r="BW193" t="inlineStr">
        <is>
          <t>technologie op het hoogste niveau van ontwikkeling</t>
        </is>
      </c>
      <c r="BX193" s="2" t="inlineStr">
        <is>
          <t>zaawansowane technologie|
nowoczesne technologie|
najnowocześniejsza technologia</t>
        </is>
      </c>
      <c r="BY193" s="2" t="inlineStr">
        <is>
          <t>3|
3|
3</t>
        </is>
      </c>
      <c r="BZ193" s="2" t="inlineStr">
        <is>
          <t xml:space="preserve">|
|
</t>
        </is>
      </c>
      <c r="CA193" t="inlineStr">
        <is>
          <t/>
        </is>
      </c>
      <c r="CB193" s="2" t="inlineStr">
        <is>
          <t>tecnologia de ponta</t>
        </is>
      </c>
      <c r="CC193" s="2" t="inlineStr">
        <is>
          <t>3</t>
        </is>
      </c>
      <c r="CD193" s="2" t="inlineStr">
        <is>
          <t/>
        </is>
      </c>
      <c r="CE193" t="inlineStr">
        <is>
          <t/>
        </is>
      </c>
      <c r="CF193" s="2" t="inlineStr">
        <is>
          <t>tehnologie de vârf</t>
        </is>
      </c>
      <c r="CG193" s="2" t="inlineStr">
        <is>
          <t>3</t>
        </is>
      </c>
      <c r="CH193" s="2" t="inlineStr">
        <is>
          <t/>
        </is>
      </c>
      <c r="CI193" t="inlineStr">
        <is>
          <t/>
        </is>
      </c>
      <c r="CJ193" s="2" t="inlineStr">
        <is>
          <t>pokročilá technológia|
vyspelá technológia|
moderná technológia|
špičková technológia</t>
        </is>
      </c>
      <c r="CK193" s="2" t="inlineStr">
        <is>
          <t>3|
3|
3|
3</t>
        </is>
      </c>
      <c r="CL193" s="2" t="inlineStr">
        <is>
          <t xml:space="preserve">|
|
|
</t>
        </is>
      </c>
      <c r="CM193" t="inlineStr">
        <is>
          <t>technológia využívajúca najnovšie a inovačné metódy, materiály, zariadenia alebo špecializované systémy</t>
        </is>
      </c>
      <c r="CN193" s="2" t="inlineStr">
        <is>
          <t>najnovejša tehnologija</t>
        </is>
      </c>
      <c r="CO193" s="2" t="inlineStr">
        <is>
          <t>3</t>
        </is>
      </c>
      <c r="CP193" s="2" t="inlineStr">
        <is>
          <t/>
        </is>
      </c>
      <c r="CQ193" t="inlineStr">
        <is>
          <t/>
        </is>
      </c>
      <c r="CR193" s="2" t="inlineStr">
        <is>
          <t>spetsteknologi</t>
        </is>
      </c>
      <c r="CS193" s="2" t="inlineStr">
        <is>
          <t>3</t>
        </is>
      </c>
      <c r="CT193" s="2" t="inlineStr">
        <is>
          <t/>
        </is>
      </c>
      <c r="CU193" t="inlineStr">
        <is>
          <t>Ytterst avancerad teknologi som ligger före all annan teknologi på området i fråga.</t>
        </is>
      </c>
    </row>
    <row r="194">
      <c r="A194" s="1" t="str">
        <f>HYPERLINK("https://iate.europa.eu/entry/result/1153632/all", "1153632")</f>
        <v>1153632</v>
      </c>
      <c r="B194" t="inlineStr">
        <is>
          <t>INTERNATIONAL RELATIONS</t>
        </is>
      </c>
      <c r="C194" t="inlineStr">
        <is>
          <t>INTERNATIONAL RELATIONS|defence|military equipment</t>
        </is>
      </c>
      <c r="D194" s="2" t="inlineStr">
        <is>
          <t>ракета „земя—въздух“</t>
        </is>
      </c>
      <c r="E194" s="2" t="inlineStr">
        <is>
          <t>4</t>
        </is>
      </c>
      <c r="F194" s="2" t="inlineStr">
        <is>
          <t/>
        </is>
      </c>
      <c r="G194" t="inlineStr">
        <is>
          <t>клас ракета, която се използва за поразяване на въздушни цели</t>
        </is>
      </c>
      <c r="H194" s="2" t="inlineStr">
        <is>
          <t>střela země-vzduch</t>
        </is>
      </c>
      <c r="I194" s="2" t="inlineStr">
        <is>
          <t>3</t>
        </is>
      </c>
      <c r="J194" s="2" t="inlineStr">
        <is>
          <t/>
        </is>
      </c>
      <c r="K194" t="inlineStr">
        <is>
          <t>střela odpálená ze země proti vzdušným cílům; munice s vlastním pohonem, jejíž dráha nebo kurz jsou řízeny během letu</t>
        </is>
      </c>
      <c r="L194" s="2" t="inlineStr">
        <is>
          <t>SAM|
overflade-til-luft-missil|
jord-til-luft-missil|
jord-til-luft raket|
overflade-til-luft-raket</t>
        </is>
      </c>
      <c r="M194" s="2" t="inlineStr">
        <is>
          <t>3|
2|
3|
3|
3</t>
        </is>
      </c>
      <c r="N194" s="2" t="inlineStr">
        <is>
          <t xml:space="preserve">|
|
|
|
</t>
        </is>
      </c>
      <c r="O194" t="inlineStr">
        <is>
          <t>missil, der affyres fra overfladen mod mål i luften</t>
        </is>
      </c>
      <c r="P194" s="2" t="inlineStr">
        <is>
          <t>Boden/Luft-Rakete|
Luftabwehrflugkörper|
Boden/Luft-Flugkörper|
Boden-Luft-Lenkflugkörper</t>
        </is>
      </c>
      <c r="Q194" s="2" t="inlineStr">
        <is>
          <t>3|
2|
3|
2</t>
        </is>
      </c>
      <c r="R194" s="2" t="inlineStr">
        <is>
          <t xml:space="preserve">|
|
|
</t>
        </is>
      </c>
      <c r="S194" t="inlineStr">
        <is>
          <t>Raketenwaffe zur Bekämpfung von Luftzielen von der Erdoberfläche (Wasser, Boden) aus</t>
        </is>
      </c>
      <c r="T194" s="2" t="inlineStr">
        <is>
          <t>πύραυλος επιφανείας-αέρος|
πύραυλος εδάφους-αέρος|
βλήμα εδάφους-αέρος|
βλήμα επιφανείας-αέρος</t>
        </is>
      </c>
      <c r="U194" s="2" t="inlineStr">
        <is>
          <t>3|
3|
3|
3</t>
        </is>
      </c>
      <c r="V194" s="2" t="inlineStr">
        <is>
          <t xml:space="preserve">|
|
|
</t>
        </is>
      </c>
      <c r="W194" t="inlineStr">
        <is>
          <t/>
        </is>
      </c>
      <c r="X194" s="2" t="inlineStr">
        <is>
          <t>GTAM|
ground to air missile|
GAM|
ground-to-air missile|
SAM|
ground-to-air missile|
surface-to-air missile|
GAM</t>
        </is>
      </c>
      <c r="Y194" s="2" t="inlineStr">
        <is>
          <t>1|
1|
1|
1|
3|
2|
3|
1</t>
        </is>
      </c>
      <c r="Z194" s="2" t="inlineStr">
        <is>
          <t xml:space="preserve">|
|
|
|
preferred|
|
preferred|
</t>
        </is>
      </c>
      <c r="AA194" t="inlineStr">
        <is>
          <t>surface-launched missile for use against air targets</t>
        </is>
      </c>
      <c r="AB194" s="2" t="inlineStr">
        <is>
          <t>misil tierra-aire|
misil superficie-aire|
SAM</t>
        </is>
      </c>
      <c r="AC194" s="2" t="inlineStr">
        <is>
          <t>3|
3|
3</t>
        </is>
      </c>
      <c r="AD194" s="2" t="inlineStr">
        <is>
          <t xml:space="preserve">|
|
</t>
        </is>
      </c>
      <c r="AE194" t="inlineStr">
        <is>
          <t>"Misil lanzado desde tierra contra blancos aéreos"</t>
        </is>
      </c>
      <c r="AF194" s="2" t="inlineStr">
        <is>
          <t>pind-õhk-tüüpi rakett</t>
        </is>
      </c>
      <c r="AG194" s="2" t="inlineStr">
        <is>
          <t>3</t>
        </is>
      </c>
      <c r="AH194" s="2" t="inlineStr">
        <is>
          <t/>
        </is>
      </c>
      <c r="AI194" t="inlineStr">
        <is>
          <t/>
        </is>
      </c>
      <c r="AJ194" s="2" t="inlineStr">
        <is>
          <t>ilmatorjuntaohjus|
maasta-ilmaan ohjus</t>
        </is>
      </c>
      <c r="AK194" s="2" t="inlineStr">
        <is>
          <t>3|
3</t>
        </is>
      </c>
      <c r="AL194" s="2" t="inlineStr">
        <is>
          <t xml:space="preserve">|
</t>
        </is>
      </c>
      <c r="AM194" t="inlineStr">
        <is>
          <t>maasta tai aluksesta laukaistava, ilmamaalien tuhoamiseen tarkoitettu ohjus</t>
        </is>
      </c>
      <c r="AN194" s="2" t="inlineStr">
        <is>
          <t>missile surface-air|
missile antiaérien|
missile sol-air</t>
        </is>
      </c>
      <c r="AO194" s="2" t="inlineStr">
        <is>
          <t>3|
2|
3</t>
        </is>
      </c>
      <c r="AP194" s="2" t="inlineStr">
        <is>
          <t xml:space="preserve">|
|
</t>
        </is>
      </c>
      <c r="AQ194" t="inlineStr">
        <is>
          <t>missile lancé de la surface vers un objectif aérien</t>
        </is>
      </c>
      <c r="AR194" s="2" t="inlineStr">
        <is>
          <t>diúracán dromchla go haer</t>
        </is>
      </c>
      <c r="AS194" s="2" t="inlineStr">
        <is>
          <t>3</t>
        </is>
      </c>
      <c r="AT194" s="2" t="inlineStr">
        <is>
          <t/>
        </is>
      </c>
      <c r="AU194" t="inlineStr">
        <is>
          <t/>
        </is>
      </c>
      <c r="AV194" t="inlineStr">
        <is>
          <t/>
        </is>
      </c>
      <c r="AW194" t="inlineStr">
        <is>
          <t/>
        </is>
      </c>
      <c r="AX194" t="inlineStr">
        <is>
          <t/>
        </is>
      </c>
      <c r="AY194" t="inlineStr">
        <is>
          <t/>
        </is>
      </c>
      <c r="AZ194" s="2" t="inlineStr">
        <is>
          <t>felszín–levegő rakéta</t>
        </is>
      </c>
      <c r="BA194" s="2" t="inlineStr">
        <is>
          <t>4</t>
        </is>
      </c>
      <c r="BB194" s="2" t="inlineStr">
        <is>
          <t/>
        </is>
      </c>
      <c r="BC194" t="inlineStr">
        <is>
          <t>légi célpontok ellen bevetett, felszíni telepítésű rakéta</t>
        </is>
      </c>
      <c r="BD194" s="2" t="inlineStr">
        <is>
          <t>missile terra-aria|
SAM|
missile superficie-aria</t>
        </is>
      </c>
      <c r="BE194" s="2" t="inlineStr">
        <is>
          <t>3|
2|
3</t>
        </is>
      </c>
      <c r="BF194" s="2" t="inlineStr">
        <is>
          <t xml:space="preserve">|
|
</t>
        </is>
      </c>
      <c r="BG194" t="inlineStr">
        <is>
          <t>tipo di missile utilizzato per la difesa dello spazio aereo. In genere è impiegato in batterie contenenti missili di un solo tipo, ma collegate ad una rete di radar in modo da creare congiuntamente una "barriera" impenetrabile per gli aerei nemici</t>
        </is>
      </c>
      <c r="BH194" s="2" t="inlineStr">
        <is>
          <t>raketa „žemė–oras“</t>
        </is>
      </c>
      <c r="BI194" s="2" t="inlineStr">
        <is>
          <t>3</t>
        </is>
      </c>
      <c r="BJ194" s="2" t="inlineStr">
        <is>
          <t/>
        </is>
      </c>
      <c r="BK194" t="inlineStr">
        <is>
          <t>raketa, leidžiama nuo žemės paviršiaus, oro taikiniams naikinti</t>
        </is>
      </c>
      <c r="BL194" t="inlineStr">
        <is>
          <t/>
        </is>
      </c>
      <c r="BM194" t="inlineStr">
        <is>
          <t/>
        </is>
      </c>
      <c r="BN194" t="inlineStr">
        <is>
          <t/>
        </is>
      </c>
      <c r="BO194" t="inlineStr">
        <is>
          <t/>
        </is>
      </c>
      <c r="BP194" s="2" t="inlineStr">
        <is>
          <t>missila mill-wiċċ għall-ajru</t>
        </is>
      </c>
      <c r="BQ194" s="2" t="inlineStr">
        <is>
          <t>3</t>
        </is>
      </c>
      <c r="BR194" s="2" t="inlineStr">
        <is>
          <t/>
        </is>
      </c>
      <c r="BS194" t="inlineStr">
        <is>
          <t>missila ggwidata bir-radar jew bl-infra-aħmar sparata minn pożizzjoni fil-wiċċ tal-art jew tal-baħar biex tinterċetta u tkisser inġenji tal-ajru jew missili tal-għadu</t>
        </is>
      </c>
      <c r="BT194" s="2" t="inlineStr">
        <is>
          <t>grond-luchtraket|
luchtverdedigingsraket</t>
        </is>
      </c>
      <c r="BU194" s="2" t="inlineStr">
        <is>
          <t>3|
3</t>
        </is>
      </c>
      <c r="BV194" s="2" t="inlineStr">
        <is>
          <t xml:space="preserve">|
</t>
        </is>
      </c>
      <c r="BW194" t="inlineStr">
        <is>
          <t>vanaf het aardoppervlak tegen luchtdoelwitten gelanceerde raket</t>
        </is>
      </c>
      <c r="BX194" s="2" t="inlineStr">
        <is>
          <t>obrona przeciwrakietowa|
pocisk rakietowy ziemia-powietrze|
SAM</t>
        </is>
      </c>
      <c r="BY194" s="2" t="inlineStr">
        <is>
          <t>3|
3|
3</t>
        </is>
      </c>
      <c r="BZ194" s="2" t="inlineStr">
        <is>
          <t xml:space="preserve">|
|
</t>
        </is>
      </c>
      <c r="CA194" t="inlineStr">
        <is>
          <t>pocisk rakietowy wystrzeliwany z powierzchni ziemi (wody), wykorzystywany do zwalczania celów powietrznych</t>
        </is>
      </c>
      <c r="CB194" s="2" t="inlineStr">
        <is>
          <t>míssil superfície-ar|
míssil SAM|
míssil terra-ar</t>
        </is>
      </c>
      <c r="CC194" s="2" t="inlineStr">
        <is>
          <t>3|
3|
3</t>
        </is>
      </c>
      <c r="CD194" s="2" t="inlineStr">
        <is>
          <t xml:space="preserve">|
|
</t>
        </is>
      </c>
      <c r="CE194" t="inlineStr">
        <is>
          <t>Míssil lançado a partir de uma superfície / plataforma de lançamento em terra ou no mar, ou por uma pessoa, sendo o seu alvo aviões e mísseis inimigos.</t>
        </is>
      </c>
      <c r="CF194" s="2" t="inlineStr">
        <is>
          <t>rachetă sol-aer</t>
        </is>
      </c>
      <c r="CG194" s="2" t="inlineStr">
        <is>
          <t>3</t>
        </is>
      </c>
      <c r="CH194" s="2" t="inlineStr">
        <is>
          <t/>
        </is>
      </c>
      <c r="CI194" t="inlineStr">
        <is>
          <t/>
        </is>
      </c>
      <c r="CJ194" t="inlineStr">
        <is>
          <t/>
        </is>
      </c>
      <c r="CK194" t="inlineStr">
        <is>
          <t/>
        </is>
      </c>
      <c r="CL194" t="inlineStr">
        <is>
          <t/>
        </is>
      </c>
      <c r="CM194" t="inlineStr">
        <is>
          <t/>
        </is>
      </c>
      <c r="CN194" s="2" t="inlineStr">
        <is>
          <t>izstrelek zemlja-zrak</t>
        </is>
      </c>
      <c r="CO194" s="2" t="inlineStr">
        <is>
          <t>3</t>
        </is>
      </c>
      <c r="CP194" s="2" t="inlineStr">
        <is>
          <t/>
        </is>
      </c>
      <c r="CQ194" t="inlineStr">
        <is>
          <t>izstrelek, izstreljen z zemlje v zračne cilje</t>
        </is>
      </c>
      <c r="CR194" s="2" t="inlineStr">
        <is>
          <t>luftvärnsrobot</t>
        </is>
      </c>
      <c r="CS194" s="2" t="inlineStr">
        <is>
          <t>3</t>
        </is>
      </c>
      <c r="CT194" s="2" t="inlineStr">
        <is>
          <t/>
        </is>
      </c>
      <c r="CU194" t="inlineStr">
        <is>
          <t/>
        </is>
      </c>
    </row>
    <row r="195">
      <c r="A195" s="1" t="str">
        <f>HYPERLINK("https://iate.europa.eu/entry/result/1126345/all", "1126345")</f>
        <v>1126345</v>
      </c>
      <c r="B195" t="inlineStr">
        <is>
          <t>PRODUCTION, TECHNOLOGY AND RESEARCH;EMPLOYMENT AND WORKING CONDITIONS;POLITICS;SOCIAL QUESTIONS;SCIENCE</t>
        </is>
      </c>
      <c r="C195" t="inlineStr">
        <is>
          <t>PRODUCTION, TECHNOLOGY AND RESEARCH|technology and technical regulations|materials technology;EMPLOYMENT AND WORKING CONDITIONS|employment;PRODUCTION, TECHNOLOGY AND RESEARCH|research and intellectual property|research;POLITICS|executive power and public service|administrative law;SOCIAL QUESTIONS|social affairs;SCIENCE|humanities</t>
        </is>
      </c>
      <c r="D195" t="inlineStr">
        <is>
          <t/>
        </is>
      </c>
      <c r="E195" t="inlineStr">
        <is>
          <t/>
        </is>
      </c>
      <c r="F195" t="inlineStr">
        <is>
          <t/>
        </is>
      </c>
      <c r="G195" t="inlineStr">
        <is>
          <t/>
        </is>
      </c>
      <c r="H195" t="inlineStr">
        <is>
          <t/>
        </is>
      </c>
      <c r="I195" t="inlineStr">
        <is>
          <t/>
        </is>
      </c>
      <c r="J195" t="inlineStr">
        <is>
          <t/>
        </is>
      </c>
      <c r="K195" t="inlineStr">
        <is>
          <t/>
        </is>
      </c>
      <c r="L195" s="2" t="inlineStr">
        <is>
          <t>avanceret teknologi|
frontteknologi</t>
        </is>
      </c>
      <c r="M195" s="2" t="inlineStr">
        <is>
          <t>3|
4</t>
        </is>
      </c>
      <c r="N195" s="2" t="inlineStr">
        <is>
          <t xml:space="preserve">|
</t>
        </is>
      </c>
      <c r="O195" t="inlineStr">
        <is>
          <t/>
        </is>
      </c>
      <c r="P195" s="2" t="inlineStr">
        <is>
          <t>Spitzentechnologie</t>
        </is>
      </c>
      <c r="Q195" s="2" t="inlineStr">
        <is>
          <t>3</t>
        </is>
      </c>
      <c r="R195" s="2" t="inlineStr">
        <is>
          <t/>
        </is>
      </c>
      <c r="S195" t="inlineStr">
        <is>
          <t/>
        </is>
      </c>
      <c r="T195" s="2" t="inlineStr">
        <is>
          <t>πρωτοποριακή τεχνολογία' τεχνολογία αιχμής|
τεχνολογία αιχμής</t>
        </is>
      </c>
      <c r="U195" s="2" t="inlineStr">
        <is>
          <t>3|
3</t>
        </is>
      </c>
      <c r="V195" s="2" t="inlineStr">
        <is>
          <t xml:space="preserve">|
</t>
        </is>
      </c>
      <c r="W195" t="inlineStr">
        <is>
          <t/>
        </is>
      </c>
      <c r="X195" s="2" t="inlineStr">
        <is>
          <t>frontier technology|
cutting-edge technology|
leading-edge technology</t>
        </is>
      </c>
      <c r="Y195" s="2" t="inlineStr">
        <is>
          <t>3|
1|
3</t>
        </is>
      </c>
      <c r="Z195" s="2" t="inlineStr">
        <is>
          <t xml:space="preserve">|
|
</t>
        </is>
      </c>
      <c r="AA195" t="inlineStr">
        <is>
          <t/>
        </is>
      </c>
      <c r="AB195" s="2" t="inlineStr">
        <is>
          <t>tecnología avanzada|
tecnología de vanguardia</t>
        </is>
      </c>
      <c r="AC195" s="2" t="inlineStr">
        <is>
          <t>3|
3</t>
        </is>
      </c>
      <c r="AD195" s="2" t="inlineStr">
        <is>
          <t xml:space="preserve">|
</t>
        </is>
      </c>
      <c r="AE195" t="inlineStr">
        <is>
          <t/>
        </is>
      </c>
      <c r="AF195" t="inlineStr">
        <is>
          <t/>
        </is>
      </c>
      <c r="AG195" t="inlineStr">
        <is>
          <t/>
        </is>
      </c>
      <c r="AH195" t="inlineStr">
        <is>
          <t/>
        </is>
      </c>
      <c r="AI195" t="inlineStr">
        <is>
          <t/>
        </is>
      </c>
      <c r="AJ195" s="2" t="inlineStr">
        <is>
          <t>pioneeriteknologia</t>
        </is>
      </c>
      <c r="AK195" s="2" t="inlineStr">
        <is>
          <t>2</t>
        </is>
      </c>
      <c r="AL195" s="2" t="inlineStr">
        <is>
          <t/>
        </is>
      </c>
      <c r="AM195" t="inlineStr">
        <is>
          <t/>
        </is>
      </c>
      <c r="AN195" s="2" t="inlineStr">
        <is>
          <t>technologie d'avant-garde|
technologie de pointe|
technique de pointe</t>
        </is>
      </c>
      <c r="AO195" s="2" t="inlineStr">
        <is>
          <t>3|
3|
3</t>
        </is>
      </c>
      <c r="AP195" s="2" t="inlineStr">
        <is>
          <t xml:space="preserve">|
|
</t>
        </is>
      </c>
      <c r="AQ195" t="inlineStr">
        <is>
          <t/>
        </is>
      </c>
      <c r="AR195" t="inlineStr">
        <is>
          <t/>
        </is>
      </c>
      <c r="AS195" t="inlineStr">
        <is>
          <t/>
        </is>
      </c>
      <c r="AT195" t="inlineStr">
        <is>
          <t/>
        </is>
      </c>
      <c r="AU195" t="inlineStr">
        <is>
          <t/>
        </is>
      </c>
      <c r="AV195" t="inlineStr">
        <is>
          <t/>
        </is>
      </c>
      <c r="AW195" t="inlineStr">
        <is>
          <t/>
        </is>
      </c>
      <c r="AX195" t="inlineStr">
        <is>
          <t/>
        </is>
      </c>
      <c r="AY195" t="inlineStr">
        <is>
          <t/>
        </is>
      </c>
      <c r="AZ195" t="inlineStr">
        <is>
          <t/>
        </is>
      </c>
      <c r="BA195" t="inlineStr">
        <is>
          <t/>
        </is>
      </c>
      <c r="BB195" t="inlineStr">
        <is>
          <t/>
        </is>
      </c>
      <c r="BC195" t="inlineStr">
        <is>
          <t/>
        </is>
      </c>
      <c r="BD195" s="2" t="inlineStr">
        <is>
          <t>tecnologia di frontiera</t>
        </is>
      </c>
      <c r="BE195" s="2" t="inlineStr">
        <is>
          <t>2</t>
        </is>
      </c>
      <c r="BF195" s="2" t="inlineStr">
        <is>
          <t/>
        </is>
      </c>
      <c r="BG195" t="inlineStr">
        <is>
          <t/>
        </is>
      </c>
      <c r="BH195" t="inlineStr">
        <is>
          <t/>
        </is>
      </c>
      <c r="BI195" t="inlineStr">
        <is>
          <t/>
        </is>
      </c>
      <c r="BJ195" t="inlineStr">
        <is>
          <t/>
        </is>
      </c>
      <c r="BK195" t="inlineStr">
        <is>
          <t/>
        </is>
      </c>
      <c r="BL195" t="inlineStr">
        <is>
          <t/>
        </is>
      </c>
      <c r="BM195" t="inlineStr">
        <is>
          <t/>
        </is>
      </c>
      <c r="BN195" t="inlineStr">
        <is>
          <t/>
        </is>
      </c>
      <c r="BO195" t="inlineStr">
        <is>
          <t/>
        </is>
      </c>
      <c r="BP195" t="inlineStr">
        <is>
          <t/>
        </is>
      </c>
      <c r="BQ195" t="inlineStr">
        <is>
          <t/>
        </is>
      </c>
      <c r="BR195" t="inlineStr">
        <is>
          <t/>
        </is>
      </c>
      <c r="BS195" t="inlineStr">
        <is>
          <t/>
        </is>
      </c>
      <c r="BT195" s="2" t="inlineStr">
        <is>
          <t>grensverleggende technologie|
speerpunttechnologie</t>
        </is>
      </c>
      <c r="BU195" s="2" t="inlineStr">
        <is>
          <t>2|
3</t>
        </is>
      </c>
      <c r="BV195" s="2" t="inlineStr">
        <is>
          <t xml:space="preserve">|
</t>
        </is>
      </c>
      <c r="BW195" t="inlineStr">
        <is>
          <t/>
        </is>
      </c>
      <c r="BX195" t="inlineStr">
        <is>
          <t/>
        </is>
      </c>
      <c r="BY195" t="inlineStr">
        <is>
          <t/>
        </is>
      </c>
      <c r="BZ195" t="inlineStr">
        <is>
          <t/>
        </is>
      </c>
      <c r="CA195" t="inlineStr">
        <is>
          <t/>
        </is>
      </c>
      <c r="CB195" s="2" t="inlineStr">
        <is>
          <t>tecnologia de ponta</t>
        </is>
      </c>
      <c r="CC195" s="2" t="inlineStr">
        <is>
          <t>1</t>
        </is>
      </c>
      <c r="CD195" s="2" t="inlineStr">
        <is>
          <t/>
        </is>
      </c>
      <c r="CE195" t="inlineStr">
        <is>
          <t/>
        </is>
      </c>
      <c r="CF195" t="inlineStr">
        <is>
          <t/>
        </is>
      </c>
      <c r="CG195" t="inlineStr">
        <is>
          <t/>
        </is>
      </c>
      <c r="CH195" t="inlineStr">
        <is>
          <t/>
        </is>
      </c>
      <c r="CI195" t="inlineStr">
        <is>
          <t/>
        </is>
      </c>
      <c r="CJ195" t="inlineStr">
        <is>
          <t/>
        </is>
      </c>
      <c r="CK195" t="inlineStr">
        <is>
          <t/>
        </is>
      </c>
      <c r="CL195" t="inlineStr">
        <is>
          <t/>
        </is>
      </c>
      <c r="CM195" t="inlineStr">
        <is>
          <t/>
        </is>
      </c>
      <c r="CN195" t="inlineStr">
        <is>
          <t/>
        </is>
      </c>
      <c r="CO195" t="inlineStr">
        <is>
          <t/>
        </is>
      </c>
      <c r="CP195" t="inlineStr">
        <is>
          <t/>
        </is>
      </c>
      <c r="CQ195" t="inlineStr">
        <is>
          <t/>
        </is>
      </c>
      <c r="CR195" t="inlineStr">
        <is>
          <t/>
        </is>
      </c>
      <c r="CS195" t="inlineStr">
        <is>
          <t/>
        </is>
      </c>
      <c r="CT195" t="inlineStr">
        <is>
          <t/>
        </is>
      </c>
      <c r="CU195" t="inlineStr">
        <is>
          <t/>
        </is>
      </c>
    </row>
    <row r="196">
      <c r="A196" s="1" t="str">
        <f>HYPERLINK("https://iate.europa.eu/entry/result/3620024/all", "3620024")</f>
        <v>3620024</v>
      </c>
      <c r="B196" t="inlineStr">
        <is>
          <t>INTERNATIONAL RELATIONS</t>
        </is>
      </c>
      <c r="C196" t="inlineStr">
        <is>
          <t>INTERNATIONAL RELATIONS|international balance|international conflict;INTERNATIONAL RELATIONS|cooperation policy|cooperation policy|military cooperation;INTERNATIONAL RELATIONS|defence</t>
        </is>
      </c>
      <c r="D196" t="inlineStr">
        <is>
          <t/>
        </is>
      </c>
      <c r="E196" t="inlineStr">
        <is>
          <t/>
        </is>
      </c>
      <c r="F196" t="inlineStr">
        <is>
          <t/>
        </is>
      </c>
      <c r="G196" t="inlineStr">
        <is>
          <t/>
        </is>
      </c>
      <c r="H196" t="inlineStr">
        <is>
          <t/>
        </is>
      </c>
      <c r="I196" t="inlineStr">
        <is>
          <t/>
        </is>
      </c>
      <c r="J196" t="inlineStr">
        <is>
          <t/>
        </is>
      </c>
      <c r="K196" t="inlineStr">
        <is>
          <t/>
        </is>
      </c>
      <c r="L196" t="inlineStr">
        <is>
          <t/>
        </is>
      </c>
      <c r="M196" t="inlineStr">
        <is>
          <t/>
        </is>
      </c>
      <c r="N196" t="inlineStr">
        <is>
          <t/>
        </is>
      </c>
      <c r="O196" t="inlineStr">
        <is>
          <t/>
        </is>
      </c>
      <c r="P196" t="inlineStr">
        <is>
          <t/>
        </is>
      </c>
      <c r="Q196" t="inlineStr">
        <is>
          <t/>
        </is>
      </c>
      <c r="R196" t="inlineStr">
        <is>
          <t/>
        </is>
      </c>
      <c r="S196" t="inlineStr">
        <is>
          <t/>
        </is>
      </c>
      <c r="T196" t="inlineStr">
        <is>
          <t/>
        </is>
      </c>
      <c r="U196" t="inlineStr">
        <is>
          <t/>
        </is>
      </c>
      <c r="V196" t="inlineStr">
        <is>
          <t/>
        </is>
      </c>
      <c r="W196" t="inlineStr">
        <is>
          <t/>
        </is>
      </c>
      <c r="X196" s="2" t="inlineStr">
        <is>
          <t>first entry force|
EU entry force|
initial entry force</t>
        </is>
      </c>
      <c r="Y196" s="2" t="inlineStr">
        <is>
          <t>3|
1|
3</t>
        </is>
      </c>
      <c r="Z196" s="2" t="inlineStr">
        <is>
          <t xml:space="preserve">|
|
</t>
        </is>
      </c>
      <c r="AA196" t="inlineStr">
        <is>
          <t/>
        </is>
      </c>
      <c r="AB196" t="inlineStr">
        <is>
          <t/>
        </is>
      </c>
      <c r="AC196" t="inlineStr">
        <is>
          <t/>
        </is>
      </c>
      <c r="AD196" t="inlineStr">
        <is>
          <t/>
        </is>
      </c>
      <c r="AE196" t="inlineStr">
        <is>
          <t/>
        </is>
      </c>
      <c r="AF196" t="inlineStr">
        <is>
          <t/>
        </is>
      </c>
      <c r="AG196" t="inlineStr">
        <is>
          <t/>
        </is>
      </c>
      <c r="AH196" t="inlineStr">
        <is>
          <t/>
        </is>
      </c>
      <c r="AI196" t="inlineStr">
        <is>
          <t/>
        </is>
      </c>
      <c r="AJ196" t="inlineStr">
        <is>
          <t/>
        </is>
      </c>
      <c r="AK196" t="inlineStr">
        <is>
          <t/>
        </is>
      </c>
      <c r="AL196" t="inlineStr">
        <is>
          <t/>
        </is>
      </c>
      <c r="AM196" t="inlineStr">
        <is>
          <t/>
        </is>
      </c>
      <c r="AN196" s="2" t="inlineStr">
        <is>
          <t>force de première entrée|
force d'entrée initiale</t>
        </is>
      </c>
      <c r="AO196" s="2" t="inlineStr">
        <is>
          <t>3|
3</t>
        </is>
      </c>
      <c r="AP196" s="2" t="inlineStr">
        <is>
          <t xml:space="preserve">|
</t>
        </is>
      </c>
      <c r="AQ196" t="inlineStr">
        <is>
          <t/>
        </is>
      </c>
      <c r="AR196" t="inlineStr">
        <is>
          <t/>
        </is>
      </c>
      <c r="AS196" t="inlineStr">
        <is>
          <t/>
        </is>
      </c>
      <c r="AT196" t="inlineStr">
        <is>
          <t/>
        </is>
      </c>
      <c r="AU196" t="inlineStr">
        <is>
          <t/>
        </is>
      </c>
      <c r="AV196" t="inlineStr">
        <is>
          <t/>
        </is>
      </c>
      <c r="AW196" t="inlineStr">
        <is>
          <t/>
        </is>
      </c>
      <c r="AX196" t="inlineStr">
        <is>
          <t/>
        </is>
      </c>
      <c r="AY196" t="inlineStr">
        <is>
          <t/>
        </is>
      </c>
      <c r="AZ196" t="inlineStr">
        <is>
          <t/>
        </is>
      </c>
      <c r="BA196" t="inlineStr">
        <is>
          <t/>
        </is>
      </c>
      <c r="BB196" t="inlineStr">
        <is>
          <t/>
        </is>
      </c>
      <c r="BC196" t="inlineStr">
        <is>
          <t/>
        </is>
      </c>
      <c r="BD196" t="inlineStr">
        <is>
          <t/>
        </is>
      </c>
      <c r="BE196" t="inlineStr">
        <is>
          <t/>
        </is>
      </c>
      <c r="BF196" t="inlineStr">
        <is>
          <t/>
        </is>
      </c>
      <c r="BG196" t="inlineStr">
        <is>
          <t/>
        </is>
      </c>
      <c r="BH196" t="inlineStr">
        <is>
          <t/>
        </is>
      </c>
      <c r="BI196" t="inlineStr">
        <is>
          <t/>
        </is>
      </c>
      <c r="BJ196" t="inlineStr">
        <is>
          <t/>
        </is>
      </c>
      <c r="BK196" t="inlineStr">
        <is>
          <t/>
        </is>
      </c>
      <c r="BL196" t="inlineStr">
        <is>
          <t/>
        </is>
      </c>
      <c r="BM196" t="inlineStr">
        <is>
          <t/>
        </is>
      </c>
      <c r="BN196" t="inlineStr">
        <is>
          <t/>
        </is>
      </c>
      <c r="BO196" t="inlineStr">
        <is>
          <t/>
        </is>
      </c>
      <c r="BP196" t="inlineStr">
        <is>
          <t/>
        </is>
      </c>
      <c r="BQ196" t="inlineStr">
        <is>
          <t/>
        </is>
      </c>
      <c r="BR196" t="inlineStr">
        <is>
          <t/>
        </is>
      </c>
      <c r="BS196" t="inlineStr">
        <is>
          <t/>
        </is>
      </c>
      <c r="BT196" t="inlineStr">
        <is>
          <t/>
        </is>
      </c>
      <c r="BU196" t="inlineStr">
        <is>
          <t/>
        </is>
      </c>
      <c r="BV196" t="inlineStr">
        <is>
          <t/>
        </is>
      </c>
      <c r="BW196" t="inlineStr">
        <is>
          <t/>
        </is>
      </c>
      <c r="BX196" s="2" t="inlineStr">
        <is>
          <t>siły szybkiego reagowania|
grupa czołowa</t>
        </is>
      </c>
      <c r="BY196" s="2" t="inlineStr">
        <is>
          <t>2|
3</t>
        </is>
      </c>
      <c r="BZ196" s="2" t="inlineStr">
        <is>
          <t>|
preferred</t>
        </is>
      </c>
      <c r="CA196" t="inlineStr">
        <is>
          <t>siły wchodzące jako pierwsze na teren ogarnięty kryzysem w razie potrzeby; swojego rodzaju rezerwa operacyjna utworzona z grup bojowych UE</t>
        </is>
      </c>
      <c r="CB196" t="inlineStr">
        <is>
          <t/>
        </is>
      </c>
      <c r="CC196" t="inlineStr">
        <is>
          <t/>
        </is>
      </c>
      <c r="CD196" t="inlineStr">
        <is>
          <t/>
        </is>
      </c>
      <c r="CE196" t="inlineStr">
        <is>
          <t/>
        </is>
      </c>
      <c r="CF196" t="inlineStr">
        <is>
          <t/>
        </is>
      </c>
      <c r="CG196" t="inlineStr">
        <is>
          <t/>
        </is>
      </c>
      <c r="CH196" t="inlineStr">
        <is>
          <t/>
        </is>
      </c>
      <c r="CI196" t="inlineStr">
        <is>
          <t/>
        </is>
      </c>
      <c r="CJ196" t="inlineStr">
        <is>
          <t/>
        </is>
      </c>
      <c r="CK196" t="inlineStr">
        <is>
          <t/>
        </is>
      </c>
      <c r="CL196" t="inlineStr">
        <is>
          <t/>
        </is>
      </c>
      <c r="CM196" t="inlineStr">
        <is>
          <t/>
        </is>
      </c>
      <c r="CN196" t="inlineStr">
        <is>
          <t/>
        </is>
      </c>
      <c r="CO196" t="inlineStr">
        <is>
          <t/>
        </is>
      </c>
      <c r="CP196" t="inlineStr">
        <is>
          <t/>
        </is>
      </c>
      <c r="CQ196" t="inlineStr">
        <is>
          <t/>
        </is>
      </c>
      <c r="CR196" t="inlineStr">
        <is>
          <t/>
        </is>
      </c>
      <c r="CS196" t="inlineStr">
        <is>
          <t/>
        </is>
      </c>
      <c r="CT196" t="inlineStr">
        <is>
          <t/>
        </is>
      </c>
      <c r="CU196" t="inlineStr">
        <is>
          <t/>
        </is>
      </c>
    </row>
    <row r="197">
      <c r="A197" s="1" t="str">
        <f>HYPERLINK("https://iate.europa.eu/entry/result/924304/all", "924304")</f>
        <v>924304</v>
      </c>
      <c r="B197" t="inlineStr">
        <is>
          <t>TRANSPORT;INTERNATIONAL RELATIONS;PRODUCTION, TECHNOLOGY AND RESEARCH</t>
        </is>
      </c>
      <c r="C197" t="inlineStr">
        <is>
          <t>TRANSPORT|air and space transport|air transport;INTERNATIONAL RELATIONS|defence;PRODUCTION, TECHNOLOGY AND RESEARCH|technology and technical regulations</t>
        </is>
      </c>
      <c r="D197" s="2" t="inlineStr">
        <is>
          <t>щурмови хеликоптер</t>
        </is>
      </c>
      <c r="E197" s="2" t="inlineStr">
        <is>
          <t>3</t>
        </is>
      </c>
      <c r="F197" s="2" t="inlineStr">
        <is>
          <t/>
        </is>
      </c>
      <c r="G197" t="inlineStr">
        <is>
          <t>хеликоптер, чието предназначение е да използва различни видове въоръжение, за да атакува и унищожава вражески цели</t>
        </is>
      </c>
      <c r="H197" s="2" t="inlineStr">
        <is>
          <t>úderný vrtulník</t>
        </is>
      </c>
      <c r="I197" s="2" t="inlineStr">
        <is>
          <t>3</t>
        </is>
      </c>
      <c r="J197" s="2" t="inlineStr">
        <is>
          <t/>
        </is>
      </c>
      <c r="K197" t="inlineStr">
        <is>
          <t>&lt;div&gt;&lt;div&gt;&lt;div&gt;&lt;div&gt;&lt;div&gt;&lt;div&gt;&lt;div&gt;&lt;div&gt;&lt;div&gt;&lt;div&gt;&lt;div&gt;&lt;div&gt;&lt;div&gt;&lt;i&gt;&lt;a href="https://iate.europa.eu/entry/result/925058/cs" target="_blank"&gt;bojový vrtulník&lt;/a&gt;&lt;/i&gt; vybavený pro použití protitankových řízených střel a řízených střel vzduch-země nebo vzduch-vzduch, integrovaným systémem řízení a zaměřování palby těchto zbraní &lt;/div&gt; &lt;/div&gt; &lt;/div&gt; &lt;/div&gt;&lt;/div&gt;&lt;/div&gt;&lt;/div&gt;&lt;/div&gt;&lt;/div&gt;&lt;/div&gt;&lt;/div&gt;&lt;/div&gt;&lt;/div&gt;</t>
        </is>
      </c>
      <c r="L197" s="2" t="inlineStr">
        <is>
          <t>angrebshelikopter</t>
        </is>
      </c>
      <c r="M197" s="2" t="inlineStr">
        <is>
          <t>3</t>
        </is>
      </c>
      <c r="N197" s="2" t="inlineStr">
        <is>
          <t/>
        </is>
      </c>
      <c r="O197" t="inlineStr">
        <is>
          <t>en helikopter, der er udstyret til at anvende panserværns-, luft-til-jord- eller luft-til-luft-missiler, og som er udstyret med et integreret ildledelses- og sigtesystem til brug for disse våben</t>
        </is>
      </c>
      <c r="P197" s="2" t="inlineStr">
        <is>
          <t>Angriffshubschrauber</t>
        </is>
      </c>
      <c r="Q197" s="2" t="inlineStr">
        <is>
          <t>3</t>
        </is>
      </c>
      <c r="R197" s="2" t="inlineStr">
        <is>
          <t/>
        </is>
      </c>
      <c r="S197" t="inlineStr">
        <is>
          <t>Kampfhubschrauber,
der für den Einsatz von panzerbrechenden Lenkwaffen, Luft-BodenLenkwaffen oder Luft-Luft-Lenkwaffen sowie mit einem integrierten
Feuerleit- und Zielsystem für diese Waffen ausgerüstet ist</t>
        </is>
      </c>
      <c r="T197" s="2" t="inlineStr">
        <is>
          <t>επιθετικό ελικόπτερο</t>
        </is>
      </c>
      <c r="U197" s="2" t="inlineStr">
        <is>
          <t>3</t>
        </is>
      </c>
      <c r="V197" s="2" t="inlineStr">
        <is>
          <t/>
        </is>
      </c>
      <c r="W197" t="inlineStr">
        <is>
          <t/>
        </is>
      </c>
      <c r="X197" s="2" t="inlineStr">
        <is>
          <t>attack helicopter|
assault helicopter</t>
        </is>
      </c>
      <c r="Y197" s="2" t="inlineStr">
        <is>
          <t>3|
3</t>
        </is>
      </c>
      <c r="Z197" s="2" t="inlineStr">
        <is>
          <t xml:space="preserve">|
</t>
        </is>
      </c>
      <c r="AA197" t="inlineStr">
        <is>
          <t>helicopter specifically designed to employ various weapons to attack and destroy enemy targets</t>
        </is>
      </c>
      <c r="AB197" s="2" t="inlineStr">
        <is>
          <t>helicóptero de ataque</t>
        </is>
      </c>
      <c r="AC197" s="2" t="inlineStr">
        <is>
          <t>3</t>
        </is>
      </c>
      <c r="AD197" s="2" t="inlineStr">
        <is>
          <t/>
        </is>
      </c>
      <c r="AE197" t="inlineStr">
        <is>
          <t>&lt;a href="https://iate.europa.eu/entry/result/925058/es" target="_blank"&gt;Helicóptero de combate&lt;/a&gt; equipado para emplear armas teledirigidas contracarro, aire-tierra o aire-aire y equipado con un sistema integrado de control de tiro y de puntería para esas armas.</t>
        </is>
      </c>
      <c r="AF197" s="2" t="inlineStr">
        <is>
          <t>ründekopter|
ründehelikopter</t>
        </is>
      </c>
      <c r="AG197" s="2" t="inlineStr">
        <is>
          <t>3|
2</t>
        </is>
      </c>
      <c r="AH197" s="2" t="inlineStr">
        <is>
          <t xml:space="preserve">preferred|
</t>
        </is>
      </c>
      <c r="AI197" t="inlineStr">
        <is>
          <t>mitmesuguste relvade rakendamiseks konstrueeritud kopter vaenlase sihtmärkide ründamiseks ja hävitamiseks</t>
        </is>
      </c>
      <c r="AJ197" s="2" t="inlineStr">
        <is>
          <t>rynnäkköhelikopteri</t>
        </is>
      </c>
      <c r="AK197" s="2" t="inlineStr">
        <is>
          <t>2</t>
        </is>
      </c>
      <c r="AL197" s="2" t="inlineStr">
        <is>
          <t/>
        </is>
      </c>
      <c r="AM197" t="inlineStr">
        <is>
          <t/>
        </is>
      </c>
      <c r="AN197" s="2" t="inlineStr">
        <is>
          <t>hélicoptère d'assaut|
hélicoptère d'attaque</t>
        </is>
      </c>
      <c r="AO197" s="2" t="inlineStr">
        <is>
          <t>3|
3</t>
        </is>
      </c>
      <c r="AP197" s="2" t="inlineStr">
        <is>
          <t xml:space="preserve">|
</t>
        </is>
      </c>
      <c r="AQ197" t="inlineStr">
        <is>
          <t>hélicoptère de combat équipé de certaines armes et systèmes d'armes, destiné à la recherche, l'attaque et la destruction d'objectifs ennemis</t>
        </is>
      </c>
      <c r="AR197" s="2" t="inlineStr">
        <is>
          <t>héileacaptar ionsaitheach</t>
        </is>
      </c>
      <c r="AS197" s="2" t="inlineStr">
        <is>
          <t>3</t>
        </is>
      </c>
      <c r="AT197" s="2" t="inlineStr">
        <is>
          <t/>
        </is>
      </c>
      <c r="AU197" t="inlineStr">
        <is>
          <t/>
        </is>
      </c>
      <c r="AV197" s="2" t="inlineStr">
        <is>
          <t>jurišni helikopter</t>
        </is>
      </c>
      <c r="AW197" s="2" t="inlineStr">
        <is>
          <t>3</t>
        </is>
      </c>
      <c r="AX197" s="2" t="inlineStr">
        <is>
          <t/>
        </is>
      </c>
      <c r="AY197" t="inlineStr">
        <is>
          <t/>
        </is>
      </c>
      <c r="AZ197" s="2" t="inlineStr">
        <is>
          <t>harci helikopter</t>
        </is>
      </c>
      <c r="BA197" s="2" t="inlineStr">
        <is>
          <t>3</t>
        </is>
      </c>
      <c r="BB197" s="2" t="inlineStr">
        <is>
          <t/>
        </is>
      </c>
      <c r="BC197" t="inlineStr">
        <is>
          <t>aerodinamikus, forgószárnyas, jól manőverező repülőeszköz,
melyet irányítható és nemirányítható rakétákkal, az ellenség páncélos kötelékeinek
megbontására hoztak létre</t>
        </is>
      </c>
      <c r="BD197" s="2" t="inlineStr">
        <is>
          <t>elicottero di attacco</t>
        </is>
      </c>
      <c r="BE197" s="2" t="inlineStr">
        <is>
          <t>3</t>
        </is>
      </c>
      <c r="BF197" s="2" t="inlineStr">
        <is>
          <t/>
        </is>
      </c>
      <c r="BG197" t="inlineStr">
        <is>
          <t>elicottero concepito appositamente per la ricerca, l’attacco e la distruzione di obiettivi nemici mediante l’impiego di armi di vario genere</t>
        </is>
      </c>
      <c r="BH197" s="2" t="inlineStr">
        <is>
          <t>atakos sraigtasparnis</t>
        </is>
      </c>
      <c r="BI197" s="2" t="inlineStr">
        <is>
          <t>3</t>
        </is>
      </c>
      <c r="BJ197" s="2" t="inlineStr">
        <is>
          <t/>
        </is>
      </c>
      <c r="BK197" t="inlineStr">
        <is>
          <t>sraigtasparnis, sukonstruotas taip, kad galėtų naudoti įvairius ginklus priešo taikiniams pulti ir naikinti</t>
        </is>
      </c>
      <c r="BL197" s="2" t="inlineStr">
        <is>
          <t>triecienhelikopters</t>
        </is>
      </c>
      <c r="BM197" s="2" t="inlineStr">
        <is>
          <t>3</t>
        </is>
      </c>
      <c r="BN197" s="2" t="inlineStr">
        <is>
          <t/>
        </is>
      </c>
      <c r="BO197" t="inlineStr">
        <is>
          <t/>
        </is>
      </c>
      <c r="BP197" s="2" t="inlineStr">
        <is>
          <t>ħelikopter ta' attakk</t>
        </is>
      </c>
      <c r="BQ197" s="2" t="inlineStr">
        <is>
          <t>3</t>
        </is>
      </c>
      <c r="BR197" s="2" t="inlineStr">
        <is>
          <t/>
        </is>
      </c>
      <c r="BS197" t="inlineStr">
        <is>
          <t>ħelikopter li jkun iddiżinjat speċifikament għall-użu ta' diversi armi biex jiġu attakkati u jinqerdu miri tal-għadu</t>
        </is>
      </c>
      <c r="BT197" s="2" t="inlineStr">
        <is>
          <t>aanvalshelikopter</t>
        </is>
      </c>
      <c r="BU197" s="2" t="inlineStr">
        <is>
          <t>3</t>
        </is>
      </c>
      <c r="BV197" s="2" t="inlineStr">
        <is>
          <t/>
        </is>
      </c>
      <c r="BW197" t="inlineStr">
        <is>
          <t>militaire helikopter die met wapens is uitgerust om doelwitten aan te vallen en te vernietigen</t>
        </is>
      </c>
      <c r="BX197" s="2" t="inlineStr">
        <is>
          <t>śmigłowiec uderzeniowy</t>
        </is>
      </c>
      <c r="BY197" s="2" t="inlineStr">
        <is>
          <t>3</t>
        </is>
      </c>
      <c r="BZ197" s="2" t="inlineStr">
        <is>
          <t/>
        </is>
      </c>
      <c r="CA197" t="inlineStr">
        <is>
          <t>śmigłowiec zaprojektowany do wykorzystywania różnego rodzaju uzbrojenia do atakowania i niszczenia celów przeciwnika</t>
        </is>
      </c>
      <c r="CB197" s="2" t="inlineStr">
        <is>
          <t>helicóptero de ataque</t>
        </is>
      </c>
      <c r="CC197" s="2" t="inlineStr">
        <is>
          <t>3</t>
        </is>
      </c>
      <c r="CD197" s="2" t="inlineStr">
        <is>
          <t/>
        </is>
      </c>
      <c r="CE197" t="inlineStr">
        <is>
          <t>Helicóptero de combate equipado para utilizar armas guiadas antiblindagem, ar-terra ou ar-ar e equipado com um sistema de controlo de fogo integrado e um sistema de pontaria para essas armas. Abrange helicópteros de ataque especializados e helicópteros de ataque para fins múltiplos.</t>
        </is>
      </c>
      <c r="CF197" s="2" t="inlineStr">
        <is>
          <t>elicopter de asalt|
elicopter de atac</t>
        </is>
      </c>
      <c r="CG197" s="2" t="inlineStr">
        <is>
          <t>3|
3</t>
        </is>
      </c>
      <c r="CH197" s="2" t="inlineStr">
        <is>
          <t xml:space="preserve">|
</t>
        </is>
      </c>
      <c r="CI197" t="inlineStr">
        <is>
          <t>elicopter proiectat special pentru a utiliza diverse tipuri de armament pentru a ataca și a distruge țintele inamice</t>
        </is>
      </c>
      <c r="CJ197" s="2" t="inlineStr">
        <is>
          <t>útočný vrtuľník|
bojový vrtuľník|
útočná helikoptéra</t>
        </is>
      </c>
      <c r="CK197" s="2" t="inlineStr">
        <is>
          <t>3|
3|
3</t>
        </is>
      </c>
      <c r="CL197" s="2" t="inlineStr">
        <is>
          <t xml:space="preserve">|
|
</t>
        </is>
      </c>
      <c r="CM197" t="inlineStr">
        <is>
          <t>vrtuľník špeciálne určený na používanie rôznych druhov zbraní pri útočení a ničení nepriateľských
cieľov</t>
        </is>
      </c>
      <c r="CN197" s="2" t="inlineStr">
        <is>
          <t>jurišni helikopter</t>
        </is>
      </c>
      <c r="CO197" s="2" t="inlineStr">
        <is>
          <t>3</t>
        </is>
      </c>
      <c r="CP197" s="2" t="inlineStr">
        <is>
          <t/>
        </is>
      </c>
      <c r="CQ197" t="inlineStr">
        <is>
          <t>helikopter, posebej oblikovan za uporabo različnih orožij za napad in uničenje sovražnikovih ciljev</t>
        </is>
      </c>
      <c r="CR197" s="2" t="inlineStr">
        <is>
          <t>attackhelikopter</t>
        </is>
      </c>
      <c r="CS197" s="2" t="inlineStr">
        <is>
          <t>3</t>
        </is>
      </c>
      <c r="CT197" s="2" t="inlineStr">
        <is>
          <t/>
        </is>
      </c>
      <c r="CU197" t="inlineStr">
        <is>
          <t>stridshelikopter avsedd för bekämpning av punktmål till lands och till sjöss.</t>
        </is>
      </c>
    </row>
    <row r="198">
      <c r="A198" s="1" t="str">
        <f>HYPERLINK("https://iate.europa.eu/entry/result/911932/all", "911932")</f>
        <v>911932</v>
      </c>
      <c r="B198" t="inlineStr">
        <is>
          <t>INTERNATIONAL RELATIONS</t>
        </is>
      </c>
      <c r="C198" t="inlineStr">
        <is>
          <t>INTERNATIONAL RELATIONS|defence|military equipment</t>
        </is>
      </c>
      <c r="D198" t="inlineStr">
        <is>
          <t/>
        </is>
      </c>
      <c r="E198" t="inlineStr">
        <is>
          <t/>
        </is>
      </c>
      <c r="F198" t="inlineStr">
        <is>
          <t/>
        </is>
      </c>
      <c r="G198" t="inlineStr">
        <is>
          <t/>
        </is>
      </c>
      <c r="H198" t="inlineStr">
        <is>
          <t/>
        </is>
      </c>
      <c r="I198" t="inlineStr">
        <is>
          <t/>
        </is>
      </c>
      <c r="J198" t="inlineStr">
        <is>
          <t/>
        </is>
      </c>
      <c r="K198" t="inlineStr">
        <is>
          <t/>
        </is>
      </c>
      <c r="L198" s="2" t="inlineStr">
        <is>
          <t>morter</t>
        </is>
      </c>
      <c r="M198" s="2" t="inlineStr">
        <is>
          <t>4</t>
        </is>
      </c>
      <c r="N198" s="2" t="inlineStr">
        <is>
          <t/>
        </is>
      </c>
      <c r="O198" t="inlineStr">
        <is>
          <t/>
        </is>
      </c>
      <c r="P198" s="2" t="inlineStr">
        <is>
          <t>Mörser</t>
        </is>
      </c>
      <c r="Q198" s="2" t="inlineStr">
        <is>
          <t>3</t>
        </is>
      </c>
      <c r="R198" s="2" t="inlineStr">
        <is>
          <t/>
        </is>
      </c>
      <c r="S198" t="inlineStr">
        <is>
          <t/>
        </is>
      </c>
      <c r="T198" s="2" t="inlineStr">
        <is>
          <t>όλμος</t>
        </is>
      </c>
      <c r="U198" s="2" t="inlineStr">
        <is>
          <t>3</t>
        </is>
      </c>
      <c r="V198" s="2" t="inlineStr">
        <is>
          <t/>
        </is>
      </c>
      <c r="W198" t="inlineStr">
        <is>
          <t/>
        </is>
      </c>
      <c r="X198" s="2" t="inlineStr">
        <is>
          <t>mortar</t>
        </is>
      </c>
      <c r="Y198" s="2" t="inlineStr">
        <is>
          <t>3</t>
        </is>
      </c>
      <c r="Z198" s="2" t="inlineStr">
        <is>
          <t/>
        </is>
      </c>
      <c r="AA198" t="inlineStr">
        <is>
          <t>A mortar is a muzzle-loading indirect fire weapon that fires shells at low velocities, short ranges, and high-arcing ballistic trajectories. It typically has a barrel length less than 15 times its caliber.</t>
        </is>
      </c>
      <c r="AB198" s="2" t="inlineStr">
        <is>
          <t>mortero</t>
        </is>
      </c>
      <c r="AC198" s="2" t="inlineStr">
        <is>
          <t>3</t>
        </is>
      </c>
      <c r="AD198" s="2" t="inlineStr">
        <is>
          <t/>
        </is>
      </c>
      <c r="AE198" t="inlineStr">
        <is>
          <t>Pieza de artillería de gran calibre y corta longitud, de tiro curvo, destinada a lanzar granadas.</t>
        </is>
      </c>
      <c r="AF198" s="2" t="inlineStr">
        <is>
          <t>miinipilduja</t>
        </is>
      </c>
      <c r="AG198" s="2" t="inlineStr">
        <is>
          <t>3</t>
        </is>
      </c>
      <c r="AH198" s="2" t="inlineStr">
        <is>
          <t/>
        </is>
      </c>
      <c r="AI198" t="inlineStr">
        <is>
          <t>jalaväe raske tulirelv lähedale tulistamiseks, millel on rauda maapinnal toetav tugiplaat</t>
        </is>
      </c>
      <c r="AJ198" s="2" t="inlineStr">
        <is>
          <t>kranaatinheitin</t>
        </is>
      </c>
      <c r="AK198" s="2" t="inlineStr">
        <is>
          <t>3</t>
        </is>
      </c>
      <c r="AL198" s="2" t="inlineStr">
        <is>
          <t/>
        </is>
      </c>
      <c r="AM198" t="inlineStr">
        <is>
          <t>"suusta ladattava kaarituliase, jolla ammutaan kranaatteja"</t>
        </is>
      </c>
      <c r="AN198" s="2" t="inlineStr">
        <is>
          <t>mortier</t>
        </is>
      </c>
      <c r="AO198" s="2" t="inlineStr">
        <is>
          <t>1</t>
        </is>
      </c>
      <c r="AP198" s="2" t="inlineStr">
        <is>
          <t/>
        </is>
      </c>
      <c r="AQ198" t="inlineStr">
        <is>
          <t/>
        </is>
      </c>
      <c r="AR198" t="inlineStr">
        <is>
          <t/>
        </is>
      </c>
      <c r="AS198" t="inlineStr">
        <is>
          <t/>
        </is>
      </c>
      <c r="AT198" t="inlineStr">
        <is>
          <t/>
        </is>
      </c>
      <c r="AU198" t="inlineStr">
        <is>
          <t/>
        </is>
      </c>
      <c r="AV198" t="inlineStr">
        <is>
          <t/>
        </is>
      </c>
      <c r="AW198" t="inlineStr">
        <is>
          <t/>
        </is>
      </c>
      <c r="AX198" t="inlineStr">
        <is>
          <t/>
        </is>
      </c>
      <c r="AY198" t="inlineStr">
        <is>
          <t/>
        </is>
      </c>
      <c r="AZ198" s="2" t="inlineStr">
        <is>
          <t>mozsár|
aknavető</t>
        </is>
      </c>
      <c r="BA198" s="2" t="inlineStr">
        <is>
          <t>3|
3</t>
        </is>
      </c>
      <c r="BB198" s="2" t="inlineStr">
        <is>
          <t>|
preferred</t>
        </is>
      </c>
      <c r="BC198" t="inlineStr">
        <is>
          <t>olyan löveg, amelynél a lövedék – általában közvetlen irányzással – meredek röppályán halad</t>
        </is>
      </c>
      <c r="BD198" s="2" t="inlineStr">
        <is>
          <t>mortaio</t>
        </is>
      </c>
      <c r="BE198" s="2" t="inlineStr">
        <is>
          <t>3</t>
        </is>
      </c>
      <c r="BF198" s="2" t="inlineStr">
        <is>
          <t/>
        </is>
      </c>
      <c r="BG198" t="inlineStr">
        <is>
          <t/>
        </is>
      </c>
      <c r="BH198" t="inlineStr">
        <is>
          <t/>
        </is>
      </c>
      <c r="BI198" t="inlineStr">
        <is>
          <t/>
        </is>
      </c>
      <c r="BJ198" t="inlineStr">
        <is>
          <t/>
        </is>
      </c>
      <c r="BK198" t="inlineStr">
        <is>
          <t/>
        </is>
      </c>
      <c r="BL198" s="2" t="inlineStr">
        <is>
          <t>mīnmetējs</t>
        </is>
      </c>
      <c r="BM198" s="2" t="inlineStr">
        <is>
          <t>3</t>
        </is>
      </c>
      <c r="BN198" s="2" t="inlineStr">
        <is>
          <t/>
        </is>
      </c>
      <c r="BO198" t="inlineStr">
        <is>
          <t>gludstobra stāvuguns artilērijas ierocis ar stobra pacēlumu no aptuveni 45° līdz 85°, kas paredzēts pretinieka resursu iznīcināšanai samērā tuvā attālumā</t>
        </is>
      </c>
      <c r="BP198" s="2" t="inlineStr">
        <is>
          <t>kanun tat-tip mortar</t>
        </is>
      </c>
      <c r="BQ198" s="2" t="inlineStr">
        <is>
          <t>3</t>
        </is>
      </c>
      <c r="BR198" s="2" t="inlineStr">
        <is>
          <t/>
        </is>
      </c>
      <c r="BS198" t="inlineStr">
        <is>
          <t>kanun qasir ħafna meta mqabbel mat-toqba tal-kanna tiegħu, li jintuża biex jitwaddbu projettili lejn angoli għoljin</t>
        </is>
      </c>
      <c r="BT198" s="2" t="inlineStr">
        <is>
          <t>mortier</t>
        </is>
      </c>
      <c r="BU198" s="2" t="inlineStr">
        <is>
          <t>2</t>
        </is>
      </c>
      <c r="BV198" s="2" t="inlineStr">
        <is>
          <t/>
        </is>
      </c>
      <c r="BW198" t="inlineStr">
        <is>
          <t/>
        </is>
      </c>
      <c r="BX198" s="2" t="inlineStr">
        <is>
          <t>moździerz</t>
        </is>
      </c>
      <c r="BY198" s="2" t="inlineStr">
        <is>
          <t>3</t>
        </is>
      </c>
      <c r="BZ198" s="2" t="inlineStr">
        <is>
          <t/>
        </is>
      </c>
      <c r="CA198" t="inlineStr">
        <is>
          <t>działo o dość prostej budowie i niewielkiej masie, przeznaczone do strzelania stromymi torami (pod kątem do ok. 80°)</t>
        </is>
      </c>
      <c r="CB198" s="2" t="inlineStr">
        <is>
          <t>morteiro</t>
        </is>
      </c>
      <c r="CC198" s="2" t="inlineStr">
        <is>
          <t>3</t>
        </is>
      </c>
      <c r="CD198" s="2" t="inlineStr">
        <is>
          <t/>
        </is>
      </c>
      <c r="CE198" t="inlineStr">
        <is>
          <t>Boca de fogo de artilharia, de cano curto, destinada ao lançamento de projécteis, com grande ângulo de tiro (tiro vertical). Caracteriza-se por uma baixa velocidade inicial e, como regra, pequeno alcance.</t>
        </is>
      </c>
      <c r="CF198" t="inlineStr">
        <is>
          <t/>
        </is>
      </c>
      <c r="CG198" t="inlineStr">
        <is>
          <t/>
        </is>
      </c>
      <c r="CH198" t="inlineStr">
        <is>
          <t/>
        </is>
      </c>
      <c r="CI198" t="inlineStr">
        <is>
          <t/>
        </is>
      </c>
      <c r="CJ198" t="inlineStr">
        <is>
          <t/>
        </is>
      </c>
      <c r="CK198" t="inlineStr">
        <is>
          <t/>
        </is>
      </c>
      <c r="CL198" t="inlineStr">
        <is>
          <t/>
        </is>
      </c>
      <c r="CM198" t="inlineStr">
        <is>
          <t/>
        </is>
      </c>
      <c r="CN198" t="inlineStr">
        <is>
          <t/>
        </is>
      </c>
      <c r="CO198" t="inlineStr">
        <is>
          <t/>
        </is>
      </c>
      <c r="CP198" t="inlineStr">
        <is>
          <t/>
        </is>
      </c>
      <c r="CQ198" t="inlineStr">
        <is>
          <t/>
        </is>
      </c>
      <c r="CR198" s="2" t="inlineStr">
        <is>
          <t>granatkastare</t>
        </is>
      </c>
      <c r="CS198" s="2" t="inlineStr">
        <is>
          <t>2</t>
        </is>
      </c>
      <c r="CT198" s="2" t="inlineStr">
        <is>
          <t/>
        </is>
      </c>
      <c r="CU198" t="inlineStr">
        <is>
          <t>Artilleripjäs som skjuter med övergradsbanor, dvs. granatens lutning mot horisontalplanet vid mynningen är större än 45°. Pjäsen har i allmänhet slätborrat eldrör och laddas från mynningen. Kalibern är ofta 8 eller 12 cm.</t>
        </is>
      </c>
    </row>
    <row r="199">
      <c r="A199" s="1" t="str">
        <f>HYPERLINK("https://iate.europa.eu/entry/result/172647/all", "172647")</f>
        <v>172647</v>
      </c>
      <c r="B199" t="inlineStr">
        <is>
          <t>INTERNATIONAL RELATIONS</t>
        </is>
      </c>
      <c r="C199" t="inlineStr">
        <is>
          <t>INTERNATIONAL RELATIONS|defence</t>
        </is>
      </c>
      <c r="D199" t="inlineStr">
        <is>
          <t/>
        </is>
      </c>
      <c r="E199" t="inlineStr">
        <is>
          <t/>
        </is>
      </c>
      <c r="F199" t="inlineStr">
        <is>
          <t/>
        </is>
      </c>
      <c r="G199" t="inlineStr">
        <is>
          <t/>
        </is>
      </c>
      <c r="H199" s="2" t="inlineStr">
        <is>
          <t>bojové obrněné vozidlo</t>
        </is>
      </c>
      <c r="I199" s="2" t="inlineStr">
        <is>
          <t>3</t>
        </is>
      </c>
      <c r="J199" s="2" t="inlineStr">
        <is>
          <t/>
        </is>
      </c>
      <c r="K199" t="inlineStr">
        <is>
          <t>samohybné terénní vozidlo s pancéřovou ochranou</t>
        </is>
      </c>
      <c r="L199" s="2" t="inlineStr">
        <is>
          <t>panserkøretøj|
pansret køretøj|
pansret kampkøretøj</t>
        </is>
      </c>
      <c r="M199" s="2" t="inlineStr">
        <is>
          <t>3|
3|
2</t>
        </is>
      </c>
      <c r="N199" s="2" t="inlineStr">
        <is>
          <t xml:space="preserve">|
|
</t>
        </is>
      </c>
      <c r="O199" t="inlineStr">
        <is>
          <t>"køretøj bestemt til beskyttelse af de befordrede passagerer eller det medførte gods med kuglesikker panserbeklædning"</t>
        </is>
      </c>
      <c r="P199" t="inlineStr">
        <is>
          <t/>
        </is>
      </c>
      <c r="Q199" t="inlineStr">
        <is>
          <t/>
        </is>
      </c>
      <c r="R199" t="inlineStr">
        <is>
          <t/>
        </is>
      </c>
      <c r="S199" t="inlineStr">
        <is>
          <t/>
        </is>
      </c>
      <c r="T199" t="inlineStr">
        <is>
          <t/>
        </is>
      </c>
      <c r="U199" t="inlineStr">
        <is>
          <t/>
        </is>
      </c>
      <c r="V199" t="inlineStr">
        <is>
          <t/>
        </is>
      </c>
      <c r="W199" t="inlineStr">
        <is>
          <t/>
        </is>
      </c>
      <c r="X199" s="2" t="inlineStr">
        <is>
          <t>Armoured Command Vehicle|
armoured combat vehicle|
ACV</t>
        </is>
      </c>
      <c r="Y199" s="2" t="inlineStr">
        <is>
          <t>2|
3|
3</t>
        </is>
      </c>
      <c r="Z199" s="2" t="inlineStr">
        <is>
          <t xml:space="preserve">|
|
</t>
        </is>
      </c>
      <c r="AA199" t="inlineStr">
        <is>
          <t>self-propelled vehicle with armoured protection and cross-country capability</t>
        </is>
      </c>
      <c r="AB199" s="2" t="inlineStr">
        <is>
          <t>vehículo acorazado de combate|
VAC</t>
        </is>
      </c>
      <c r="AC199" s="2" t="inlineStr">
        <is>
          <t>1|
1</t>
        </is>
      </c>
      <c r="AD199" s="2" t="inlineStr">
        <is>
          <t xml:space="preserve">|
</t>
        </is>
      </c>
      <c r="AE199" t="inlineStr">
        <is>
          <t/>
        </is>
      </c>
      <c r="AF199" s="2" t="inlineStr">
        <is>
          <t>lahingusoomuk</t>
        </is>
      </c>
      <c r="AG199" s="2" t="inlineStr">
        <is>
          <t>3</t>
        </is>
      </c>
      <c r="AH199" s="2" t="inlineStr">
        <is>
          <t/>
        </is>
      </c>
      <c r="AI199" t="inlineStr">
        <is>
          <t>roomikutel või ratastel iseliikuv sõiduk, mis on soomustatud ja võimeline läbima maastikku ning kavandatud ja varustatud nelja või enama jalaväelase veoks või varustatud vähemalt 20 mm sisseehitatud või põhivarustusse kuuluva relvaga või tankitõrjeraketi laskeseadmega</t>
        </is>
      </c>
      <c r="AJ199" t="inlineStr">
        <is>
          <t/>
        </is>
      </c>
      <c r="AK199" t="inlineStr">
        <is>
          <t/>
        </is>
      </c>
      <c r="AL199" t="inlineStr">
        <is>
          <t/>
        </is>
      </c>
      <c r="AM199" t="inlineStr">
        <is>
          <t/>
        </is>
      </c>
      <c r="AN199" s="2" t="inlineStr">
        <is>
          <t>véhicule de combat blindé</t>
        </is>
      </c>
      <c r="AO199" s="2" t="inlineStr">
        <is>
          <t>1</t>
        </is>
      </c>
      <c r="AP199" s="2" t="inlineStr">
        <is>
          <t/>
        </is>
      </c>
      <c r="AQ199" t="inlineStr">
        <is>
          <t/>
        </is>
      </c>
      <c r="AR199" t="inlineStr">
        <is>
          <t/>
        </is>
      </c>
      <c r="AS199" t="inlineStr">
        <is>
          <t/>
        </is>
      </c>
      <c r="AT199" t="inlineStr">
        <is>
          <t/>
        </is>
      </c>
      <c r="AU199" t="inlineStr">
        <is>
          <t/>
        </is>
      </c>
      <c r="AV199" t="inlineStr">
        <is>
          <t/>
        </is>
      </c>
      <c r="AW199" t="inlineStr">
        <is>
          <t/>
        </is>
      </c>
      <c r="AX199" t="inlineStr">
        <is>
          <t/>
        </is>
      </c>
      <c r="AY199" t="inlineStr">
        <is>
          <t/>
        </is>
      </c>
      <c r="AZ199" t="inlineStr">
        <is>
          <t/>
        </is>
      </c>
      <c r="BA199" t="inlineStr">
        <is>
          <t/>
        </is>
      </c>
      <c r="BB199" t="inlineStr">
        <is>
          <t/>
        </is>
      </c>
      <c r="BC199" t="inlineStr">
        <is>
          <t/>
        </is>
      </c>
      <c r="BD199" t="inlineStr">
        <is>
          <t/>
        </is>
      </c>
      <c r="BE199" t="inlineStr">
        <is>
          <t/>
        </is>
      </c>
      <c r="BF199" t="inlineStr">
        <is>
          <t/>
        </is>
      </c>
      <c r="BG199" t="inlineStr">
        <is>
          <t/>
        </is>
      </c>
      <c r="BH199" t="inlineStr">
        <is>
          <t/>
        </is>
      </c>
      <c r="BI199" t="inlineStr">
        <is>
          <t/>
        </is>
      </c>
      <c r="BJ199" t="inlineStr">
        <is>
          <t/>
        </is>
      </c>
      <c r="BK199" t="inlineStr">
        <is>
          <t/>
        </is>
      </c>
      <c r="BL199" t="inlineStr">
        <is>
          <t/>
        </is>
      </c>
      <c r="BM199" t="inlineStr">
        <is>
          <t/>
        </is>
      </c>
      <c r="BN199" t="inlineStr">
        <is>
          <t/>
        </is>
      </c>
      <c r="BO199" t="inlineStr">
        <is>
          <t/>
        </is>
      </c>
      <c r="BP199" t="inlineStr">
        <is>
          <t/>
        </is>
      </c>
      <c r="BQ199" t="inlineStr">
        <is>
          <t/>
        </is>
      </c>
      <c r="BR199" t="inlineStr">
        <is>
          <t/>
        </is>
      </c>
      <c r="BS199" t="inlineStr">
        <is>
          <t/>
        </is>
      </c>
      <c r="BT199" t="inlineStr">
        <is>
          <t/>
        </is>
      </c>
      <c r="BU199" t="inlineStr">
        <is>
          <t/>
        </is>
      </c>
      <c r="BV199" t="inlineStr">
        <is>
          <t/>
        </is>
      </c>
      <c r="BW199" t="inlineStr">
        <is>
          <t/>
        </is>
      </c>
      <c r="BX199" t="inlineStr">
        <is>
          <t/>
        </is>
      </c>
      <c r="BY199" t="inlineStr">
        <is>
          <t/>
        </is>
      </c>
      <c r="BZ199" t="inlineStr">
        <is>
          <t/>
        </is>
      </c>
      <c r="CA199" t="inlineStr">
        <is>
          <t/>
        </is>
      </c>
      <c r="CB199" t="inlineStr">
        <is>
          <t/>
        </is>
      </c>
      <c r="CC199" t="inlineStr">
        <is>
          <t/>
        </is>
      </c>
      <c r="CD199" t="inlineStr">
        <is>
          <t/>
        </is>
      </c>
      <c r="CE199" t="inlineStr">
        <is>
          <t/>
        </is>
      </c>
      <c r="CF199" t="inlineStr">
        <is>
          <t/>
        </is>
      </c>
      <c r="CG199" t="inlineStr">
        <is>
          <t/>
        </is>
      </c>
      <c r="CH199" t="inlineStr">
        <is>
          <t/>
        </is>
      </c>
      <c r="CI199" t="inlineStr">
        <is>
          <t/>
        </is>
      </c>
      <c r="CJ199" s="2" t="inlineStr">
        <is>
          <t>bojové obrnené vozidlo|
BOV</t>
        </is>
      </c>
      <c r="CK199" s="2" t="inlineStr">
        <is>
          <t>3|
3</t>
        </is>
      </c>
      <c r="CL199" s="2" t="inlineStr">
        <is>
          <t xml:space="preserve">|
</t>
        </is>
      </c>
      <c r="CM199" t="inlineStr">
        <is>
          <t>samohybné vozidlo s ochranným pancierovaním a priechodnosťou v teréne</t>
        </is>
      </c>
      <c r="CN199" s="2" t="inlineStr">
        <is>
          <t>oklepno bojno vozilo</t>
        </is>
      </c>
      <c r="CO199" s="2" t="inlineStr">
        <is>
          <t>3</t>
        </is>
      </c>
      <c r="CP199" s="2" t="inlineStr">
        <is>
          <t/>
        </is>
      </c>
      <c r="CQ199" t="inlineStr">
        <is>
          <t>samohodno vozilo z oklepno zaščito in zmožnostjo vožnje izven cest, vozila v tej kategoriji vključujejo oklepne transporterje, oklepna bojna vozila pehote, težka oklepna bojna vozila</t>
        </is>
      </c>
      <c r="CR199" s="2" t="inlineStr">
        <is>
          <t>bepansrat stridsfordon</t>
        </is>
      </c>
      <c r="CS199" s="2" t="inlineStr">
        <is>
          <t>3</t>
        </is>
      </c>
      <c r="CT199" s="2" t="inlineStr">
        <is>
          <t/>
        </is>
      </c>
      <c r="CU199" t="inlineStr">
        <is>
          <t/>
        </is>
      </c>
    </row>
    <row r="200">
      <c r="A200" s="1" t="str">
        <f>HYPERLINK("https://iate.europa.eu/entry/result/791008/all", "791008")</f>
        <v>791008</v>
      </c>
      <c r="B200" t="inlineStr">
        <is>
          <t>EUROPEAN UNION</t>
        </is>
      </c>
      <c r="C200" t="inlineStr">
        <is>
          <t>EUROPEAN UNION|EU finance|Community budget</t>
        </is>
      </c>
      <c r="D200" s="2" t="inlineStr">
        <is>
          <t>разпоредител с бюджетни кредити</t>
        </is>
      </c>
      <c r="E200" s="2" t="inlineStr">
        <is>
          <t>4</t>
        </is>
      </c>
      <c r="F200" s="2" t="inlineStr">
        <is>
          <t/>
        </is>
      </c>
      <c r="G200" t="inlineStr">
        <is>
          <t>Служител, който във всяка институция отговаря за изпълнението на приходите и разходите в съответствие с принципа на добро финансово управление и следи за спазването на изискванията за законосъобразност и редовност</t>
        </is>
      </c>
      <c r="H200" s="2" t="inlineStr">
        <is>
          <t>schvalující osoba</t>
        </is>
      </c>
      <c r="I200" s="2" t="inlineStr">
        <is>
          <t>3</t>
        </is>
      </c>
      <c r="J200" s="2" t="inlineStr">
        <is>
          <t/>
        </is>
      </c>
      <c r="K200" t="inlineStr">
        <is>
          <t>osoba, která je v daném orgánu odpovědná za plnění příjmů a výdajů v souladu se zásadou řádného finančního řízení a za zajišťování jejich legality a správnosti</t>
        </is>
      </c>
      <c r="L200" s="2" t="inlineStr">
        <is>
          <t>anvisningsberettiget|
anvisningsbemyndiget</t>
        </is>
      </c>
      <c r="M200" s="2" t="inlineStr">
        <is>
          <t>4|
4</t>
        </is>
      </c>
      <c r="N200" s="2" t="inlineStr">
        <is>
          <t xml:space="preserve">|
</t>
        </is>
      </c>
      <c r="O200" t="inlineStr">
        <is>
          <t/>
        </is>
      </c>
      <c r="P200" s="2" t="inlineStr">
        <is>
          <t>Anweisungsbefugter</t>
        </is>
      </c>
      <c r="Q200" s="2" t="inlineStr">
        <is>
          <t>3</t>
        </is>
      </c>
      <c r="R200" s="2" t="inlineStr">
        <is>
          <t/>
        </is>
      </c>
      <c r="S200" t="inlineStr">
        <is>
          <t>Person, der ein Organ die Befugnis übertragen hat, die Einnahmen und Ausgaben nach den Grundsätzen der Wirtschaftlichkeit der Haushaltsführung unter Gewährleistung von deren Rechtmäßigkeit und Ordnungsmäßigkeit auszuführen</t>
        </is>
      </c>
      <c r="T200" s="2" t="inlineStr">
        <is>
          <t>διατάκτης</t>
        </is>
      </c>
      <c r="U200" s="2" t="inlineStr">
        <is>
          <t>3</t>
        </is>
      </c>
      <c r="V200" s="2" t="inlineStr">
        <is>
          <t/>
        </is>
      </c>
      <c r="W200" t="inlineStr">
        <is>
          <t>ο υπεύθυνος κάθε θεσμικού οργάνου της Ένωσης για την εκτέλεση των εσόδων και των δαπανών σύμφωνα με τις αρχές της χρηστής δημοσιονομικής διαχείριση, μεταξύ άλλων μέσω της διασφάλισης της υποβολής εκθέσεων σχετικά με τις επιδόσεις, και για τη διασφάλιση της νομιμότητας, της κανονικότητας και της ίσης μεταχείρισης των αποδεκτών</t>
        </is>
      </c>
      <c r="X200" s="2" t="inlineStr">
        <is>
          <t>AO|
authorising officer</t>
        </is>
      </c>
      <c r="Y200" s="2" t="inlineStr">
        <is>
          <t>3|
3</t>
        </is>
      </c>
      <c r="Z200" s="2" t="inlineStr">
        <is>
          <t xml:space="preserve">|
</t>
        </is>
      </c>
      <c r="AA200" t="inlineStr">
        <is>
          <t>officer responsible in each EU institution for implementing revenue and expenditure in accordance with the principle of sound financial management and for ensuring compliance with the requirements of legality and regularity and equal treatment of recipients</t>
        </is>
      </c>
      <c r="AB200" s="2" t="inlineStr">
        <is>
          <t>ordenador de pagos|
ordenador</t>
        </is>
      </c>
      <c r="AC200" s="2" t="inlineStr">
        <is>
          <t>4|
4</t>
        </is>
      </c>
      <c r="AD200" s="2" t="inlineStr">
        <is>
          <t xml:space="preserve">|
</t>
        </is>
      </c>
      <c r="AE200" t="inlineStr">
        <is>
          <t>&lt;p&gt;Uno de los agentes financieros &lt;a href="/entry/result/927841/all" id="ENTRY_TO_ENTRY_CONVERTER" target="_blank"&gt;IATE:927841&lt;/a&gt; en los que el Reglamento financiero fundamenta el principio de separación de funciones &lt;a href="/entry/result/862657/all" id="ENTRY_TO_ENTRY_CONVERTER" target="_blank"&gt;IATE:862657&lt;/a&gt; en el marco presupuestario.&lt;/p&gt;"Compete al ordenador de cada institución ejecutar los ingresos y gastos de acuerdo con los principios de buena gestión financiera, así como garantizar la legalidad y la regularidad de los mismos." 
&lt;br&gt;Esta función es ejercida por la propia institución que determina, en sus normas administrativas internas, a los agentes del nivel apropiado en los que delega esta función (ordenadores delegados &lt;a href="/entry/result/783222/all" id="ENTRY_TO_ENTRY_CONVERTER" target="_blank"&gt;IATE:783222&lt;/a&gt; ).</t>
        </is>
      </c>
      <c r="AF200" s="2" t="inlineStr">
        <is>
          <t>eelarvevahendite käsutaja</t>
        </is>
      </c>
      <c r="AG200" s="2" t="inlineStr">
        <is>
          <t>3</t>
        </is>
      </c>
      <c r="AH200" s="2" t="inlineStr">
        <is>
          <t/>
        </is>
      </c>
      <c r="AI200" t="inlineStr">
        <is>
          <t/>
        </is>
      </c>
      <c r="AJ200" s="2" t="inlineStr">
        <is>
          <t>tulojen ja menojen hyväksyjä</t>
        </is>
      </c>
      <c r="AK200" s="2" t="inlineStr">
        <is>
          <t>4</t>
        </is>
      </c>
      <c r="AL200" s="2" t="inlineStr">
        <is>
          <t/>
        </is>
      </c>
      <c r="AM200" t="inlineStr">
        <is>
          <t>Henkilö, jonka tehtävänä on käsitellä toimielimensä tuloja ja menoja moitteettoman varainhoidon periaatteiden mukaisesti ja huolehtia siitä, että käsittely on laillista ja asianmukaista.</t>
        </is>
      </c>
      <c r="AN200" s="2" t="inlineStr">
        <is>
          <t>ordonnateur</t>
        </is>
      </c>
      <c r="AO200" s="2" t="inlineStr">
        <is>
          <t>4</t>
        </is>
      </c>
      <c r="AP200" s="2" t="inlineStr">
        <is>
          <t/>
        </is>
      </c>
      <c r="AQ200" t="inlineStr">
        <is>
          <t>Administrateur chargé d'exécuter les recettes et les dépenses conformément aux principes de bonne gestion financière et d'en assurer la légalité et la régularité.</t>
        </is>
      </c>
      <c r="AR200" s="2" t="inlineStr">
        <is>
          <t>oifigeach um údarú|
oifigeach údarúcháin</t>
        </is>
      </c>
      <c r="AS200" s="2" t="inlineStr">
        <is>
          <t>3|
3</t>
        </is>
      </c>
      <c r="AT200" s="2" t="inlineStr">
        <is>
          <t>|
preferred</t>
        </is>
      </c>
      <c r="AU200" t="inlineStr">
        <is>
          <t/>
        </is>
      </c>
      <c r="AV200" s="2" t="inlineStr">
        <is>
          <t>dužnosnik za ovjeravanje</t>
        </is>
      </c>
      <c r="AW200" s="2" t="inlineStr">
        <is>
          <t>4</t>
        </is>
      </c>
      <c r="AX200" s="2" t="inlineStr">
        <is>
          <t/>
        </is>
      </c>
      <c r="AY200" t="inlineStr">
        <is>
          <t>dužnosnik odgovoran u svakoj instituciji za izvršenje prihoda i rashoda, u skladu s načelima dobrog financijskog upravljanja, te za osiguranje usklađenosti sa zahtjevima zakonitosti i pravilnosti</t>
        </is>
      </c>
      <c r="AZ200" s="2" t="inlineStr">
        <is>
          <t>engedélyezésre jogosult tisztviselő</t>
        </is>
      </c>
      <c r="BA200" s="2" t="inlineStr">
        <is>
          <t>4</t>
        </is>
      </c>
      <c r="BB200" s="2" t="inlineStr">
        <is>
          <t/>
        </is>
      </c>
      <c r="BC200" t="inlineStr">
        <is>
          <t>az egyes uniós intézményekben a bevételeknek és a kiadásoknak a hatékony és eredményes pénzgazdálkodás elvével összhangban történő végrehajtásáért, és a jogszerűség és a szabályosság követelményei érvényesülésének biztosításáért felelős személy.</t>
        </is>
      </c>
      <c r="BD200" s="2" t="inlineStr">
        <is>
          <t>ordinatore</t>
        </is>
      </c>
      <c r="BE200" s="2" t="inlineStr">
        <is>
          <t>3</t>
        </is>
      </c>
      <c r="BF200" s="2" t="inlineStr">
        <is>
          <t/>
        </is>
      </c>
      <c r="BG200" t="inlineStr">
        <is>
          <t>agente finanziario incaricato in ogni istituzione di eseguire le entrate e le spese secondo il principio della sana gestione finanziaria e di garantirne la legittimità e la regolarità</t>
        </is>
      </c>
      <c r="BH200" s="2" t="inlineStr">
        <is>
          <t>įgaliojimus suteikiantis pareigūnas|
leidimus suteikiantis pareigūnas</t>
        </is>
      </c>
      <c r="BI200" s="2" t="inlineStr">
        <is>
          <t>3|
3</t>
        </is>
      </c>
      <c r="BJ200" s="2" t="inlineStr">
        <is>
          <t>|
preferred</t>
        </is>
      </c>
      <c r="BK200" t="inlineStr">
        <is>
          <t>pareigūnas, kiekvienoje institucijoje atsakingas už įplaukų ir išlaidų vykdymą, vadovaujantis patikimo finansų valdymo principais, ir už tai, kad būtų laikomasi teisėtumo bei tvarkingumo reikalavimų</t>
        </is>
      </c>
      <c r="BL200" s="2" t="inlineStr">
        <is>
          <t>kredītrīkotājs</t>
        </is>
      </c>
      <c r="BM200" s="2" t="inlineStr">
        <is>
          <t>3</t>
        </is>
      </c>
      <c r="BN200" s="2" t="inlineStr">
        <is>
          <t/>
        </is>
      </c>
      <c r="BO200" t="inlineStr">
        <is>
          <t>persona, kura ES iestādē ir atbildīga par ieņēmumu un izdevumu izpildi saskaņā ar pareizas finanšu pārvaldības principiem, kā arī par to, lai būtu nodrošināts, ka tiek ievērotas prasības attiecībāuz likumību un pareizību</t>
        </is>
      </c>
      <c r="BP200" s="2" t="inlineStr">
        <is>
          <t>uffiċjal tal-awtorizzazzjoni</t>
        </is>
      </c>
      <c r="BQ200" s="2" t="inlineStr">
        <is>
          <t>3</t>
        </is>
      </c>
      <c r="BR200" s="2" t="inlineStr">
        <is>
          <t/>
        </is>
      </c>
      <c r="BS200" t="inlineStr">
        <is>
          <t>Uffiċjal li għandu jkun responsabbli, f'kull istituzzjoni, għall-implimentazzjoni tad-dħul u l-infiq skont il-prinċipji ta' amministrazzjoni finanzjajra soda u biex jiżgura li r-rekwiżiti tal-legalità u r-regolarità jkunu rrispettati</t>
        </is>
      </c>
      <c r="BT200" s="2" t="inlineStr">
        <is>
          <t>ordonnateur</t>
        </is>
      </c>
      <c r="BU200" s="2" t="inlineStr">
        <is>
          <t>4</t>
        </is>
      </c>
      <c r="BV200" s="2" t="inlineStr">
        <is>
          <t/>
        </is>
      </c>
      <c r="BW200" t="inlineStr">
        <is>
          <t>persoon die bij elke instelling belast is met het innen van de ontvangsten en het verrichten van de uitgaven overeenkomstig het beginsel van goed financieel beheer en die instaat voor de wettigheid en regelmatigheid ervan</t>
        </is>
      </c>
      <c r="BX200" s="2" t="inlineStr">
        <is>
          <t>urzędnik zatwierdzający</t>
        </is>
      </c>
      <c r="BY200" s="2" t="inlineStr">
        <is>
          <t>3</t>
        </is>
      </c>
      <c r="BZ200" s="2" t="inlineStr">
        <is>
          <t/>
        </is>
      </c>
      <c r="CA200" t="inlineStr">
        <is>
          <t>urzędnik odpowiedzialny w każdej z instytucji za wykonanie dochodów i wydatków zgodnie z zasadami należytego zarządzania finansami oraz za zapewnienie przestrzegania wymogów legalności i prawidłowości rozliczeń</t>
        </is>
      </c>
      <c r="CB200" s="2" t="inlineStr">
        <is>
          <t>gestor orçamental</t>
        </is>
      </c>
      <c r="CC200" s="2" t="inlineStr">
        <is>
          <t>4</t>
        </is>
      </c>
      <c r="CD200" s="2" t="inlineStr">
        <is>
          <t/>
        </is>
      </c>
      <c r="CE200" t="inlineStr">
        <is>
          <t>&lt;div&gt;Agente responsável, por delegação, em cada instituição da União, por executar as operações relativas às receitas e às
despesas de acordo com o princípio da boa gestão financeira e por assegurar a
legalidade e a regularidade e a igualdade de tratamento dos destinatários.&lt;/div&gt;</t>
        </is>
      </c>
      <c r="CF200" s="2" t="inlineStr">
        <is>
          <t>ordonator|
ordonator de credite</t>
        </is>
      </c>
      <c r="CG200" s="2" t="inlineStr">
        <is>
          <t>3|
3</t>
        </is>
      </c>
      <c r="CH200" s="2" t="inlineStr">
        <is>
          <t xml:space="preserve">|
</t>
        </is>
      </c>
      <c r="CI200" t="inlineStr">
        <is>
          <t>Ordonatorul de credite răspunde în fiecare instituție de execuția veniturilor și a cheltuielilor în conformitate cu principiul bunei gestiuni financiare, precum și de asigurarea respectării cerințelor de legalitate și regularitate.</t>
        </is>
      </c>
      <c r="CJ200" s="2" t="inlineStr">
        <is>
          <t>povoľujúci úradník</t>
        </is>
      </c>
      <c r="CK200" s="2" t="inlineStr">
        <is>
          <t>3</t>
        </is>
      </c>
      <c r="CL200" s="2" t="inlineStr">
        <is>
          <t/>
        </is>
      </c>
      <c r="CM200" t="inlineStr">
        <is>
          <t>&lt;div&gt;
 osoba, ktorá je v každej inštitúcii Únie zodpovedná za implementáciu príjmov a výdavkov v súlade so zásadou správneho finančného riadenia, ako aj za zabezpečovanie súladu s požiadavkami zákonnosti a správnosti a rovnakého zaobchádzania s príjemcami finančných prostriedkov&lt;/div&gt;</t>
        </is>
      </c>
      <c r="CN200" s="2" t="inlineStr">
        <is>
          <t>odredbodajalec</t>
        </is>
      </c>
      <c r="CO200" s="2" t="inlineStr">
        <is>
          <t>3</t>
        </is>
      </c>
      <c r="CP200" s="2" t="inlineStr">
        <is>
          <t/>
        </is>
      </c>
      <c r="CQ200" t="inlineStr">
        <is>
          <t>oseba, ki je v vsaki instituciji odgovorna za izvrševanje prihodkov in odhodkov v skladu z načeli dobrega finančnega poslovodenja in za zagotavljanje, da se upoštevajo zahteve po zakonitosti in pravilnosti</t>
        </is>
      </c>
      <c r="CR200" s="2" t="inlineStr">
        <is>
          <t>utanordnare</t>
        </is>
      </c>
      <c r="CS200" s="2" t="inlineStr">
        <is>
          <t>3</t>
        </is>
      </c>
      <c r="CT200" s="2" t="inlineStr">
        <is>
          <t/>
        </is>
      </c>
      <c r="CU200" t="inlineStr">
        <is>
          <t/>
        </is>
      </c>
    </row>
    <row r="201">
      <c r="A201" s="1" t="str">
        <f>HYPERLINK("https://iate.europa.eu/entry/result/3627180/all", "3627180")</f>
        <v>3627180</v>
      </c>
      <c r="B201" t="inlineStr">
        <is>
          <t>GEOGRAPHY</t>
        </is>
      </c>
      <c r="C201" t="inlineStr">
        <is>
          <t>GEOGRAPHY|Europe|Eastern Europe|Ukraine</t>
        </is>
      </c>
      <c r="D201" s="2" t="inlineStr">
        <is>
          <t>Чернигов</t>
        </is>
      </c>
      <c r="E201" s="2" t="inlineStr">
        <is>
          <t>3</t>
        </is>
      </c>
      <c r="F201" s="2" t="inlineStr">
        <is>
          <t/>
        </is>
      </c>
      <c r="G201" t="inlineStr">
        <is>
          <t>град в Северна Украйна, административен център на Черниговска област</t>
        </is>
      </c>
      <c r="H201" s="2" t="inlineStr">
        <is>
          <t>Černigov</t>
        </is>
      </c>
      <c r="I201" s="2" t="inlineStr">
        <is>
          <t>3</t>
        </is>
      </c>
      <c r="J201" s="2" t="inlineStr">
        <is>
          <t/>
        </is>
      </c>
      <c r="K201" t="inlineStr">
        <is>
          <t>staroslovanské město na území dnešní Ukrajiny v regionu Polesí v severní části země</t>
        </is>
      </c>
      <c r="L201" s="2" t="inlineStr">
        <is>
          <t>Tjernihiv</t>
        </is>
      </c>
      <c r="M201" s="2" t="inlineStr">
        <is>
          <t>3</t>
        </is>
      </c>
      <c r="N201" s="2" t="inlineStr">
        <is>
          <t/>
        </is>
      </c>
      <c r="O201" t="inlineStr">
        <is>
          <t>by i den nordlige del af den centrale Ukraine, nordøst for Kyiv</t>
        </is>
      </c>
      <c r="P201" s="2" t="inlineStr">
        <is>
          <t>Tschernihiw</t>
        </is>
      </c>
      <c r="Q201" s="2" t="inlineStr">
        <is>
          <t>3</t>
        </is>
      </c>
      <c r="R201" s="2" t="inlineStr">
        <is>
          <t/>
        </is>
      </c>
      <c r="S201" t="inlineStr">
        <is>
          <t>Großstadt am Ufer der Desna in der Ukraine und Hauptstadt der Oblast Tschernihiw</t>
        </is>
      </c>
      <c r="T201" t="inlineStr">
        <is>
          <t/>
        </is>
      </c>
      <c r="U201" t="inlineStr">
        <is>
          <t/>
        </is>
      </c>
      <c r="V201" t="inlineStr">
        <is>
          <t/>
        </is>
      </c>
      <c r="W201" t="inlineStr">
        <is>
          <t/>
        </is>
      </c>
      <c r="X201" s="2" t="inlineStr">
        <is>
          <t>Chernihiv</t>
        </is>
      </c>
      <c r="Y201" s="2" t="inlineStr">
        <is>
          <t>3</t>
        </is>
      </c>
      <c r="Z201" s="2" t="inlineStr">
        <is>
          <t/>
        </is>
      </c>
      <c r="AA201" t="inlineStr">
        <is>
          <t>city in north-central Ukraine, northeast of Kyiv</t>
        </is>
      </c>
      <c r="AB201" s="2" t="inlineStr">
        <is>
          <t>Cherníhiv</t>
        </is>
      </c>
      <c r="AC201" s="2" t="inlineStr">
        <is>
          <t>3</t>
        </is>
      </c>
      <c r="AD201" s="2" t="inlineStr">
        <is>
          <t/>
        </is>
      </c>
      <c r="AE201" t="inlineStr">
        <is>
          <t>&lt;div&gt;&lt;div&gt;&lt;div&gt;&lt;div&gt;&lt;div&gt;Ciudad del norte de &lt;a href="https://iate.europa.eu/entry/result/861209/es" target="_blank"&gt;Ucrania&lt;/a&gt; y capital de la provincia del mismo nombre.&lt;/div&gt;&lt;/div&gt;&lt;/div&gt;&lt;/div&gt;&lt;/div&gt;</t>
        </is>
      </c>
      <c r="AF201" s="2" t="inlineStr">
        <is>
          <t>Tšernihiv</t>
        </is>
      </c>
      <c r="AG201" s="2" t="inlineStr">
        <is>
          <t>3</t>
        </is>
      </c>
      <c r="AH201" s="2" t="inlineStr">
        <is>
          <t/>
        </is>
      </c>
      <c r="AI201" t="inlineStr">
        <is>
          <t>oblastilinn Ukraina põhjaosas Desna jõe paremkaldal</t>
        </is>
      </c>
      <c r="AJ201" s="2" t="inlineStr">
        <is>
          <t>Tšernihiv</t>
        </is>
      </c>
      <c r="AK201" s="2" t="inlineStr">
        <is>
          <t>3</t>
        </is>
      </c>
      <c r="AL201" s="2" t="inlineStr">
        <is>
          <t/>
        </is>
      </c>
      <c r="AM201" t="inlineStr">
        <is>
          <t>kaupunki Ukrainan keskiosassa</t>
        </is>
      </c>
      <c r="AN201" s="2" t="inlineStr">
        <is>
          <t>Tchernihiv</t>
        </is>
      </c>
      <c r="AO201" s="2" t="inlineStr">
        <is>
          <t>3</t>
        </is>
      </c>
      <c r="AP201" s="2" t="inlineStr">
        <is>
          <t/>
        </is>
      </c>
      <c r="AQ201" t="inlineStr">
        <is>
          <t>ville du nord de l'Ukraine, située sur la rive droite de la Desna, au nord de Kiev</t>
        </is>
      </c>
      <c r="AR201" s="2" t="inlineStr">
        <is>
          <t>Chernihiv</t>
        </is>
      </c>
      <c r="AS201" s="2" t="inlineStr">
        <is>
          <t>3</t>
        </is>
      </c>
      <c r="AT201" s="2" t="inlineStr">
        <is>
          <t/>
        </is>
      </c>
      <c r="AU201" t="inlineStr">
        <is>
          <t>cathair i dtuaisceart na hÚcráine, gar don teorainn leis an mBealarúis</t>
        </is>
      </c>
      <c r="AV201" s="2" t="inlineStr">
        <is>
          <t>Černihiv</t>
        </is>
      </c>
      <c r="AW201" s="2" t="inlineStr">
        <is>
          <t>3</t>
        </is>
      </c>
      <c r="AX201" s="2" t="inlineStr">
        <is>
          <t/>
        </is>
      </c>
      <c r="AY201" t="inlineStr">
        <is>
          <t>grad u Ukrajini, smješten sjeveroistočno od Kijiva</t>
        </is>
      </c>
      <c r="AZ201" s="2" t="inlineStr">
        <is>
          <t>Csernyihiv</t>
        </is>
      </c>
      <c r="BA201" s="2" t="inlineStr">
        <is>
          <t>3</t>
        </is>
      </c>
      <c r="BB201" s="2" t="inlineStr">
        <is>
          <t/>
        </is>
      </c>
      <c r="BC201" t="inlineStr">
        <is>
          <t/>
        </is>
      </c>
      <c r="BD201" t="inlineStr">
        <is>
          <t/>
        </is>
      </c>
      <c r="BE201" t="inlineStr">
        <is>
          <t/>
        </is>
      </c>
      <c r="BF201" t="inlineStr">
        <is>
          <t/>
        </is>
      </c>
      <c r="BG201" t="inlineStr">
        <is>
          <t/>
        </is>
      </c>
      <c r="BH201" s="2" t="inlineStr">
        <is>
          <t>Černihivas</t>
        </is>
      </c>
      <c r="BI201" s="2" t="inlineStr">
        <is>
          <t>3</t>
        </is>
      </c>
      <c r="BJ201" s="2" t="inlineStr">
        <is>
          <t/>
        </is>
      </c>
      <c r="BK201" t="inlineStr">
        <is>
          <t>miestas šiaurės rytų Ukrainoje, srities centras</t>
        </is>
      </c>
      <c r="BL201" s="2" t="inlineStr">
        <is>
          <t>Čerņihiva</t>
        </is>
      </c>
      <c r="BM201" s="2" t="inlineStr">
        <is>
          <t>3</t>
        </is>
      </c>
      <c r="BN201" s="2" t="inlineStr">
        <is>
          <t/>
        </is>
      </c>
      <c r="BO201" t="inlineStr">
        <is>
          <t/>
        </is>
      </c>
      <c r="BP201" s="2" t="inlineStr">
        <is>
          <t>Chernihiv</t>
        </is>
      </c>
      <c r="BQ201" s="2" t="inlineStr">
        <is>
          <t>3</t>
        </is>
      </c>
      <c r="BR201" s="2" t="inlineStr">
        <is>
          <t/>
        </is>
      </c>
      <c r="BS201" t="inlineStr">
        <is>
          <t>belt fit-Tramuntana tal-Ukrajna</t>
        </is>
      </c>
      <c r="BT201" s="2" t="inlineStr">
        <is>
          <t>Chernihiv|
Tsjernihiv</t>
        </is>
      </c>
      <c r="BU201" s="2" t="inlineStr">
        <is>
          <t>3|
3</t>
        </is>
      </c>
      <c r="BV201" s="2" t="inlineStr">
        <is>
          <t xml:space="preserve">|
</t>
        </is>
      </c>
      <c r="BW201" t="inlineStr">
        <is>
          <t>stad in het noorden van Oekraine</t>
        </is>
      </c>
      <c r="BX201" s="2" t="inlineStr">
        <is>
          <t>Czernihów</t>
        </is>
      </c>
      <c r="BY201" s="2" t="inlineStr">
        <is>
          <t>3</t>
        </is>
      </c>
      <c r="BZ201" s="2" t="inlineStr">
        <is>
          <t/>
        </is>
      </c>
      <c r="CA201" t="inlineStr">
        <is>
          <t>miasto obwodowe w północnej części Ukrainy, nad środkową Desną</t>
        </is>
      </c>
      <c r="CB201" t="inlineStr">
        <is>
          <t/>
        </is>
      </c>
      <c r="CC201" t="inlineStr">
        <is>
          <t/>
        </is>
      </c>
      <c r="CD201" t="inlineStr">
        <is>
          <t/>
        </is>
      </c>
      <c r="CE201" t="inlineStr">
        <is>
          <t/>
        </is>
      </c>
      <c r="CF201" s="2" t="inlineStr">
        <is>
          <t>Cernigău</t>
        </is>
      </c>
      <c r="CG201" s="2" t="inlineStr">
        <is>
          <t>3</t>
        </is>
      </c>
      <c r="CH201" s="2" t="inlineStr">
        <is>
          <t/>
        </is>
      </c>
      <c r="CI201" t="inlineStr">
        <is>
          <t>oraș în Ucraina, pe Desna</t>
        </is>
      </c>
      <c r="CJ201" t="inlineStr">
        <is>
          <t/>
        </is>
      </c>
      <c r="CK201" t="inlineStr">
        <is>
          <t/>
        </is>
      </c>
      <c r="CL201" t="inlineStr">
        <is>
          <t/>
        </is>
      </c>
      <c r="CM201" t="inlineStr">
        <is>
          <t/>
        </is>
      </c>
      <c r="CN201" t="inlineStr">
        <is>
          <t/>
        </is>
      </c>
      <c r="CO201" t="inlineStr">
        <is>
          <t/>
        </is>
      </c>
      <c r="CP201" t="inlineStr">
        <is>
          <t/>
        </is>
      </c>
      <c r="CQ201" t="inlineStr">
        <is>
          <t/>
        </is>
      </c>
      <c r="CR201" s="2" t="inlineStr">
        <is>
          <t>Tjernihiv</t>
        </is>
      </c>
      <c r="CS201" s="2" t="inlineStr">
        <is>
          <t>3</t>
        </is>
      </c>
      <c r="CT201" s="2" t="inlineStr">
        <is>
          <t/>
        </is>
      </c>
      <c r="CU201" t="inlineStr">
        <is>
          <t>Huvudstad i länet med samma namn i norra Ukraina.</t>
        </is>
      </c>
    </row>
    <row r="202">
      <c r="A202" s="1" t="str">
        <f>HYPERLINK("https://iate.europa.eu/entry/result/2245704/all", "2245704")</f>
        <v>2245704</v>
      </c>
      <c r="B202" t="inlineStr">
        <is>
          <t>GEOGRAPHY;ENVIRONMENT</t>
        </is>
      </c>
      <c r="C202" t="inlineStr">
        <is>
          <t>GEOGRAPHY|Europe|Eastern Europe;ENVIRONMENT|natural environment|geophysical environment|sea</t>
        </is>
      </c>
      <c r="D202" s="2" t="inlineStr">
        <is>
          <t>Азовско море</t>
        </is>
      </c>
      <c r="E202" s="2" t="inlineStr">
        <is>
          <t>4</t>
        </is>
      </c>
      <c r="F202" s="2" t="inlineStr">
        <is>
          <t/>
        </is>
      </c>
      <c r="G202" t="inlineStr">
        <is>
          <t>вътрешноконтинентално море, граничещо с Украйна на север, Русия на изток и Кримския полуостров на югозапад, свързано с Черно море чрез Креченския проток</t>
        </is>
      </c>
      <c r="H202" s="2" t="inlineStr">
        <is>
          <t>Azovské moře</t>
        </is>
      </c>
      <c r="I202" s="2" t="inlineStr">
        <is>
          <t>3</t>
        </is>
      </c>
      <c r="J202" s="2" t="inlineStr">
        <is>
          <t/>
        </is>
      </c>
      <c r="K202" t="inlineStr">
        <is>
          <t>vnitřní moře
Černého
moře</t>
        </is>
      </c>
      <c r="L202" s="2" t="inlineStr">
        <is>
          <t>Det Asovske Hav</t>
        </is>
      </c>
      <c r="M202" s="2" t="inlineStr">
        <is>
          <t>3</t>
        </is>
      </c>
      <c r="N202" s="2" t="inlineStr">
        <is>
          <t/>
        </is>
      </c>
      <c r="O202" t="inlineStr">
        <is>
          <t>Azovskoje More, bihav til Sortehavet mellem Ukraine og Rusland.</t>
        </is>
      </c>
      <c r="P202" s="2" t="inlineStr">
        <is>
          <t>Asowsches Meer</t>
        </is>
      </c>
      <c r="Q202" s="2" t="inlineStr">
        <is>
          <t>3</t>
        </is>
      </c>
      <c r="R202" s="2" t="inlineStr">
        <is>
          <t/>
        </is>
      </c>
      <c r="S202" t="inlineStr">
        <is>
          <t>Nebenmeer des Schwarzen Meeres, mit dem es durch die Straße von Kertsch verbunden ist</t>
        </is>
      </c>
      <c r="T202" s="2" t="inlineStr">
        <is>
          <t>Αζοφική Θάλασσα</t>
        </is>
      </c>
      <c r="U202" s="2" t="inlineStr">
        <is>
          <t>3</t>
        </is>
      </c>
      <c r="V202" s="2" t="inlineStr">
        <is>
          <t/>
        </is>
      </c>
      <c r="W202" t="inlineStr">
        <is>
          <t/>
        </is>
      </c>
      <c r="X202" s="2" t="inlineStr">
        <is>
          <t>Azov Sea|
Sea of Azov</t>
        </is>
      </c>
      <c r="Y202" s="2" t="inlineStr">
        <is>
          <t>1|
3</t>
        </is>
      </c>
      <c r="Z202" s="2" t="inlineStr">
        <is>
          <t xml:space="preserve">|
</t>
        </is>
      </c>
      <c r="AA202" t="inlineStr">
        <is>
          <t>inland sea, situated off the southern shores of Ukraine and Russia, which forms a northern extension of the Black Sea, to which it is linked to the south by the Kerch Strait</t>
        </is>
      </c>
      <c r="AB202" s="2" t="inlineStr">
        <is>
          <t>mar de Azov</t>
        </is>
      </c>
      <c r="AC202" s="2" t="inlineStr">
        <is>
          <t>3</t>
        </is>
      </c>
      <c r="AD202" s="2" t="inlineStr">
        <is>
          <t/>
        </is>
      </c>
      <c r="AE202" t="inlineStr">
        <is>
          <t>Mar interior situado al noreste de la península de Crimea [ &lt;a href="/entry/result/3557543/all" id="ENTRY_TO_ENTRY_CONVERTER" target="_blank"&gt;IATE:3557543&lt;/a&gt; ], entre Ucrania meridional y Rusia. En él desembocan el río Don y el río Kubán. Se comunica con el mar Negro por el estrecho de Kerch [ &lt;a href="/entry/result/932044/all" id="ENTRY_TO_ENTRY_CONVERTER" target="_blank"&gt;IATE:932044&lt;/a&gt; ].</t>
        </is>
      </c>
      <c r="AF202" s="2" t="inlineStr">
        <is>
          <t>Aasovi meri</t>
        </is>
      </c>
      <c r="AG202" s="2" t="inlineStr">
        <is>
          <t>3</t>
        </is>
      </c>
      <c r="AH202" s="2" t="inlineStr">
        <is>
          <t/>
        </is>
      </c>
      <c r="AI202" t="inlineStr">
        <is>
          <t>sisemeri Ukraina kagu- ja Venemaa läänepiiril, mis on &lt;i&gt;Kertši väina&lt;/i&gt; [ &lt;a href="/entry/result/932044/all" id="ENTRY_TO_ENTRY_CONVERTER" target="_blank"&gt;IATE:932044&lt;/a&gt; ] kaudu ühenduses Musta merega</t>
        </is>
      </c>
      <c r="AJ202" s="2" t="inlineStr">
        <is>
          <t>Asovanmeri</t>
        </is>
      </c>
      <c r="AK202" s="2" t="inlineStr">
        <is>
          <t>3</t>
        </is>
      </c>
      <c r="AL202" s="2" t="inlineStr">
        <is>
          <t/>
        </is>
      </c>
      <c r="AM202" t="inlineStr">
        <is>
          <t>Mustanmeren lahti Venäjän ja Ukrainan rajalla Euroopan puolella</t>
        </is>
      </c>
      <c r="AN202" s="2" t="inlineStr">
        <is>
          <t>mer d'Azov</t>
        </is>
      </c>
      <c r="AO202" s="2" t="inlineStr">
        <is>
          <t>2</t>
        </is>
      </c>
      <c r="AP202" s="2" t="inlineStr">
        <is>
          <t/>
        </is>
      </c>
      <c r="AQ202" t="inlineStr">
        <is>
          <t/>
        </is>
      </c>
      <c r="AR202" s="2" t="inlineStr">
        <is>
          <t>Muir Mheoid</t>
        </is>
      </c>
      <c r="AS202" s="2" t="inlineStr">
        <is>
          <t>3</t>
        </is>
      </c>
      <c r="AT202" s="2" t="inlineStr">
        <is>
          <t/>
        </is>
      </c>
      <c r="AU202" t="inlineStr">
        <is>
          <t/>
        </is>
      </c>
      <c r="AV202" s="2" t="inlineStr">
        <is>
          <t>Azovsko more</t>
        </is>
      </c>
      <c r="AW202" s="2" t="inlineStr">
        <is>
          <t>3</t>
        </is>
      </c>
      <c r="AX202" s="2" t="inlineStr">
        <is>
          <t/>
        </is>
      </c>
      <c r="AY202" t="inlineStr">
        <is>
          <t>more, koje na sjeveru i zapadu omeđuje Ukrajina, a na istoku Rusija, povezano je na jugu Kerčkim vratima s Crnim morem.</t>
        </is>
      </c>
      <c r="AZ202" s="2" t="inlineStr">
        <is>
          <t>Azovi-tenger</t>
        </is>
      </c>
      <c r="BA202" s="2" t="inlineStr">
        <is>
          <t>4</t>
        </is>
      </c>
      <c r="BB202" s="2" t="inlineStr">
        <is>
          <t/>
        </is>
      </c>
      <c r="BC202" t="inlineStr">
        <is>
          <t>a Fekete-tenger északi öble, amelyet a Kercsi-szoros [ &lt;a href="/entry/result/932044/all" id="ENTRY_TO_ENTRY_CONVERTER" target="_blank"&gt;IATE:932044&lt;/a&gt; ] köt össze a Fekete-tengerrel</t>
        </is>
      </c>
      <c r="BD202" s="2" t="inlineStr">
        <is>
          <t>Mar d'Azov</t>
        </is>
      </c>
      <c r="BE202" s="2" t="inlineStr">
        <is>
          <t>3</t>
        </is>
      </c>
      <c r="BF202" s="2" t="inlineStr">
        <is>
          <t/>
        </is>
      </c>
      <c r="BG202" t="inlineStr">
        <is>
          <t>sezione del Mar Nero, con cui comunica per mezzo dello stretto di Kerch, compresa fra l'Ucraina a nord, la Russia a est e la penisola di Crimea a ovest</t>
        </is>
      </c>
      <c r="BH202" s="2" t="inlineStr">
        <is>
          <t>Azovo jūra</t>
        </is>
      </c>
      <c r="BI202" s="2" t="inlineStr">
        <is>
          <t>3</t>
        </is>
      </c>
      <c r="BJ202" s="2" t="inlineStr">
        <is>
          <t/>
        </is>
      </c>
      <c r="BK202" t="inlineStr">
        <is>
          <t/>
        </is>
      </c>
      <c r="BL202" s="2" t="inlineStr">
        <is>
          <t>Azovas jūra</t>
        </is>
      </c>
      <c r="BM202" s="2" t="inlineStr">
        <is>
          <t>3</t>
        </is>
      </c>
      <c r="BN202" s="2" t="inlineStr">
        <is>
          <t/>
        </is>
      </c>
      <c r="BO202" t="inlineStr">
        <is>
          <t>Atlantijas okeāna iekšējā jūra, Kerčas šaurums to savieno ar Melno jūru</t>
        </is>
      </c>
      <c r="BP202" s="2" t="inlineStr">
        <is>
          <t>Baħar ta' Azov</t>
        </is>
      </c>
      <c r="BQ202" s="2" t="inlineStr">
        <is>
          <t>3</t>
        </is>
      </c>
      <c r="BR202" s="2" t="inlineStr">
        <is>
          <t/>
        </is>
      </c>
      <c r="BS202" t="inlineStr">
        <is>
          <t>baħar intern li jinsab lil hinn mix-xtut tan-nofsinhar tal-Ukrajna u r-Russja, li jifforma estensjoni fit-tramuntana tal-Baħar l-Iswed u li jingħaqad miegħu min-Nofsinhar permezz tal-Istrett ta' Kerch</t>
        </is>
      </c>
      <c r="BT202" s="2" t="inlineStr">
        <is>
          <t>Zee van Azov</t>
        </is>
      </c>
      <c r="BU202" s="2" t="inlineStr">
        <is>
          <t>3</t>
        </is>
      </c>
      <c r="BV202" s="2" t="inlineStr">
        <is>
          <t/>
        </is>
      </c>
      <c r="BW202" t="inlineStr">
        <is>
          <t/>
        </is>
      </c>
      <c r="BX202" s="2" t="inlineStr">
        <is>
          <t>Morze Azowskie</t>
        </is>
      </c>
      <c r="BY202" s="2" t="inlineStr">
        <is>
          <t>3</t>
        </is>
      </c>
      <c r="BZ202" s="2" t="inlineStr">
        <is>
          <t/>
        </is>
      </c>
      <c r="CA202" t="inlineStr">
        <is>
          <t/>
        </is>
      </c>
      <c r="CB202" s="2" t="inlineStr">
        <is>
          <t>mar de Azov</t>
        </is>
      </c>
      <c r="CC202" s="2" t="inlineStr">
        <is>
          <t>3</t>
        </is>
      </c>
      <c r="CD202" s="2" t="inlineStr">
        <is>
          <t/>
        </is>
      </c>
      <c r="CE202" t="inlineStr">
        <is>
          <t/>
        </is>
      </c>
      <c r="CF202" s="2" t="inlineStr">
        <is>
          <t>Marea Azov</t>
        </is>
      </c>
      <c r="CG202" s="2" t="inlineStr">
        <is>
          <t>3</t>
        </is>
      </c>
      <c r="CH202" s="2" t="inlineStr">
        <is>
          <t/>
        </is>
      </c>
      <c r="CI202" t="inlineStr">
        <is>
          <t>întindere de apă situată între Peninsula Crimeea și teritoriul rus, în nordul Mării Negre cu care comunică prin strâmtoarea Kerci</t>
        </is>
      </c>
      <c r="CJ202" s="2" t="inlineStr">
        <is>
          <t>Azovské more</t>
        </is>
      </c>
      <c r="CK202" s="2" t="inlineStr">
        <is>
          <t>3</t>
        </is>
      </c>
      <c r="CL202" s="2" t="inlineStr">
        <is>
          <t/>
        </is>
      </c>
      <c r="CM202" t="inlineStr">
        <is>
          <t>vnútrozemské more, v podstate záliv Čierneho mora, ktoré leží medzi Ukrajinou a Ruskom</t>
        </is>
      </c>
      <c r="CN202" s="2" t="inlineStr">
        <is>
          <t>Azovsko morje</t>
        </is>
      </c>
      <c r="CO202" s="2" t="inlineStr">
        <is>
          <t>3</t>
        </is>
      </c>
      <c r="CP202" s="2" t="inlineStr">
        <is>
          <t/>
        </is>
      </c>
      <c r="CQ202" t="inlineStr">
        <is>
          <t/>
        </is>
      </c>
      <c r="CR202" s="2" t="inlineStr">
        <is>
          <t>Azovska sjön</t>
        </is>
      </c>
      <c r="CS202" s="2" t="inlineStr">
        <is>
          <t>4</t>
        </is>
      </c>
      <c r="CT202" s="2" t="inlineStr">
        <is>
          <t/>
        </is>
      </c>
      <c r="CU202" t="inlineStr">
        <is>
          <t>bihav till Svarta havet, förbundet med detta genom det smala Kertjsundet</t>
        </is>
      </c>
    </row>
    <row r="203">
      <c r="A203" s="1" t="str">
        <f>HYPERLINK("https://iate.europa.eu/entry/result/920731/all", "920731")</f>
        <v>920731</v>
      </c>
      <c r="B203" t="inlineStr">
        <is>
          <t>TRANSPORT;EUROPEAN UNION</t>
        </is>
      </c>
      <c r="C203" t="inlineStr">
        <is>
          <t>TRANSPORT|air and space transport|air transport;EUROPEAN UNION|European construction|EU relations;EUROPEAN UNION|European construction|European Union</t>
        </is>
      </c>
      <c r="D203" t="inlineStr">
        <is>
          <t/>
        </is>
      </c>
      <c r="E203" t="inlineStr">
        <is>
          <t/>
        </is>
      </c>
      <c r="F203" t="inlineStr">
        <is>
          <t/>
        </is>
      </c>
      <c r="G203" t="inlineStr">
        <is>
          <t/>
        </is>
      </c>
      <c r="H203" t="inlineStr">
        <is>
          <t/>
        </is>
      </c>
      <c r="I203" t="inlineStr">
        <is>
          <t/>
        </is>
      </c>
      <c r="J203" t="inlineStr">
        <is>
          <t/>
        </is>
      </c>
      <c r="K203" t="inlineStr">
        <is>
          <t/>
        </is>
      </c>
      <c r="L203" t="inlineStr">
        <is>
          <t/>
        </is>
      </c>
      <c r="M203" t="inlineStr">
        <is>
          <t/>
        </is>
      </c>
      <c r="N203" t="inlineStr">
        <is>
          <t/>
        </is>
      </c>
      <c r="O203" t="inlineStr">
        <is>
          <t/>
        </is>
      </c>
      <c r="P203" s="2" t="inlineStr">
        <is>
          <t>Flugverbot</t>
        </is>
      </c>
      <c r="Q203" s="2" t="inlineStr">
        <is>
          <t>2</t>
        </is>
      </c>
      <c r="R203" s="2" t="inlineStr">
        <is>
          <t/>
        </is>
      </c>
      <c r="S203" t="inlineStr">
        <is>
          <t/>
        </is>
      </c>
      <c r="T203" t="inlineStr">
        <is>
          <t/>
        </is>
      </c>
      <c r="U203" t="inlineStr">
        <is>
          <t/>
        </is>
      </c>
      <c r="V203" t="inlineStr">
        <is>
          <t/>
        </is>
      </c>
      <c r="W203" t="inlineStr">
        <is>
          <t/>
        </is>
      </c>
      <c r="X203" s="2" t="inlineStr">
        <is>
          <t>flight embargo|
flight ban|
air embargo</t>
        </is>
      </c>
      <c r="Y203" s="2" t="inlineStr">
        <is>
          <t>1|
1|
1</t>
        </is>
      </c>
      <c r="Z203" s="2" t="inlineStr">
        <is>
          <t xml:space="preserve">|
|
</t>
        </is>
      </c>
      <c r="AA203" t="inlineStr">
        <is>
          <t/>
        </is>
      </c>
      <c r="AB203" t="inlineStr">
        <is>
          <t/>
        </is>
      </c>
      <c r="AC203" t="inlineStr">
        <is>
          <t/>
        </is>
      </c>
      <c r="AD203" t="inlineStr">
        <is>
          <t/>
        </is>
      </c>
      <c r="AE203" t="inlineStr">
        <is>
          <t/>
        </is>
      </c>
      <c r="AF203" t="inlineStr">
        <is>
          <t/>
        </is>
      </c>
      <c r="AG203" t="inlineStr">
        <is>
          <t/>
        </is>
      </c>
      <c r="AH203" t="inlineStr">
        <is>
          <t/>
        </is>
      </c>
      <c r="AI203" t="inlineStr">
        <is>
          <t/>
        </is>
      </c>
      <c r="AJ203" s="2" t="inlineStr">
        <is>
          <t>lentokielto</t>
        </is>
      </c>
      <c r="AK203" s="2" t="inlineStr">
        <is>
          <t>3</t>
        </is>
      </c>
      <c r="AL203" s="2" t="inlineStr">
        <is>
          <t/>
        </is>
      </c>
      <c r="AM203" t="inlineStr">
        <is>
          <t/>
        </is>
      </c>
      <c r="AN203" s="2" t="inlineStr">
        <is>
          <t>interdiction des vols|
embargo aérien</t>
        </is>
      </c>
      <c r="AO203" s="2" t="inlineStr">
        <is>
          <t>1|
1</t>
        </is>
      </c>
      <c r="AP203" s="2" t="inlineStr">
        <is>
          <t xml:space="preserve">|
</t>
        </is>
      </c>
      <c r="AQ203" t="inlineStr">
        <is>
          <t/>
        </is>
      </c>
      <c r="AR203" t="inlineStr">
        <is>
          <t/>
        </is>
      </c>
      <c r="AS203" t="inlineStr">
        <is>
          <t/>
        </is>
      </c>
      <c r="AT203" t="inlineStr">
        <is>
          <t/>
        </is>
      </c>
      <c r="AU203" t="inlineStr">
        <is>
          <t/>
        </is>
      </c>
      <c r="AV203" t="inlineStr">
        <is>
          <t/>
        </is>
      </c>
      <c r="AW203" t="inlineStr">
        <is>
          <t/>
        </is>
      </c>
      <c r="AX203" t="inlineStr">
        <is>
          <t/>
        </is>
      </c>
      <c r="AY203" t="inlineStr">
        <is>
          <t/>
        </is>
      </c>
      <c r="AZ203" t="inlineStr">
        <is>
          <t/>
        </is>
      </c>
      <c r="BA203" t="inlineStr">
        <is>
          <t/>
        </is>
      </c>
      <c r="BB203" t="inlineStr">
        <is>
          <t/>
        </is>
      </c>
      <c r="BC203" t="inlineStr">
        <is>
          <t/>
        </is>
      </c>
      <c r="BD203" s="2" t="inlineStr">
        <is>
          <t>embargo aereo|
divieto di volo</t>
        </is>
      </c>
      <c r="BE203" s="2" t="inlineStr">
        <is>
          <t>2|
2</t>
        </is>
      </c>
      <c r="BF203" s="2" t="inlineStr">
        <is>
          <t xml:space="preserve">|
</t>
        </is>
      </c>
      <c r="BG203" t="inlineStr">
        <is>
          <t/>
        </is>
      </c>
      <c r="BH203" t="inlineStr">
        <is>
          <t/>
        </is>
      </c>
      <c r="BI203" t="inlineStr">
        <is>
          <t/>
        </is>
      </c>
      <c r="BJ203" t="inlineStr">
        <is>
          <t/>
        </is>
      </c>
      <c r="BK203" t="inlineStr">
        <is>
          <t/>
        </is>
      </c>
      <c r="BL203" t="inlineStr">
        <is>
          <t/>
        </is>
      </c>
      <c r="BM203" t="inlineStr">
        <is>
          <t/>
        </is>
      </c>
      <c r="BN203" t="inlineStr">
        <is>
          <t/>
        </is>
      </c>
      <c r="BO203" t="inlineStr">
        <is>
          <t/>
        </is>
      </c>
      <c r="BP203" t="inlineStr">
        <is>
          <t/>
        </is>
      </c>
      <c r="BQ203" t="inlineStr">
        <is>
          <t/>
        </is>
      </c>
      <c r="BR203" t="inlineStr">
        <is>
          <t/>
        </is>
      </c>
      <c r="BS203" t="inlineStr">
        <is>
          <t/>
        </is>
      </c>
      <c r="BT203" s="2" t="inlineStr">
        <is>
          <t>vliegverbod</t>
        </is>
      </c>
      <c r="BU203" s="2" t="inlineStr">
        <is>
          <t>3</t>
        </is>
      </c>
      <c r="BV203" s="2" t="inlineStr">
        <is>
          <t/>
        </is>
      </c>
      <c r="BW203" t="inlineStr">
        <is>
          <t/>
        </is>
      </c>
      <c r="BX203" s="2" t="inlineStr">
        <is>
          <t>zakaz lotów</t>
        </is>
      </c>
      <c r="BY203" s="2" t="inlineStr">
        <is>
          <t>3</t>
        </is>
      </c>
      <c r="BZ203" s="2" t="inlineStr">
        <is>
          <t/>
        </is>
      </c>
      <c r="CA203" t="inlineStr">
        <is>
          <t/>
        </is>
      </c>
      <c r="CB203" t="inlineStr">
        <is>
          <t/>
        </is>
      </c>
      <c r="CC203" t="inlineStr">
        <is>
          <t/>
        </is>
      </c>
      <c r="CD203" t="inlineStr">
        <is>
          <t/>
        </is>
      </c>
      <c r="CE203" t="inlineStr">
        <is>
          <t/>
        </is>
      </c>
      <c r="CF203" t="inlineStr">
        <is>
          <t/>
        </is>
      </c>
      <c r="CG203" t="inlineStr">
        <is>
          <t/>
        </is>
      </c>
      <c r="CH203" t="inlineStr">
        <is>
          <t/>
        </is>
      </c>
      <c r="CI203" t="inlineStr">
        <is>
          <t/>
        </is>
      </c>
      <c r="CJ203" t="inlineStr">
        <is>
          <t/>
        </is>
      </c>
      <c r="CK203" t="inlineStr">
        <is>
          <t/>
        </is>
      </c>
      <c r="CL203" t="inlineStr">
        <is>
          <t/>
        </is>
      </c>
      <c r="CM203" t="inlineStr">
        <is>
          <t/>
        </is>
      </c>
      <c r="CN203" t="inlineStr">
        <is>
          <t/>
        </is>
      </c>
      <c r="CO203" t="inlineStr">
        <is>
          <t/>
        </is>
      </c>
      <c r="CP203" t="inlineStr">
        <is>
          <t/>
        </is>
      </c>
      <c r="CQ203" t="inlineStr">
        <is>
          <t/>
        </is>
      </c>
      <c r="CR203" t="inlineStr">
        <is>
          <t/>
        </is>
      </c>
      <c r="CS203" t="inlineStr">
        <is>
          <t/>
        </is>
      </c>
      <c r="CT203" t="inlineStr">
        <is>
          <t/>
        </is>
      </c>
      <c r="CU203" t="inlineStr">
        <is>
          <t/>
        </is>
      </c>
    </row>
    <row r="204">
      <c r="A204" s="1" t="str">
        <f>HYPERLINK("https://iate.europa.eu/entry/result/1868486/all", "1868486")</f>
        <v>1868486</v>
      </c>
      <c r="B204" t="inlineStr">
        <is>
          <t>GEOGRAPHY;INTERNATIONAL RELATIONS</t>
        </is>
      </c>
      <c r="C204" t="inlineStr">
        <is>
          <t>GEOGRAPHY;INTERNATIONAL RELATIONS</t>
        </is>
      </c>
      <c r="D204" t="inlineStr">
        <is>
          <t/>
        </is>
      </c>
      <c r="E204" t="inlineStr">
        <is>
          <t/>
        </is>
      </c>
      <c r="F204" t="inlineStr">
        <is>
          <t/>
        </is>
      </c>
      <c r="G204" t="inlineStr">
        <is>
          <t/>
        </is>
      </c>
      <c r="H204" t="inlineStr">
        <is>
          <t/>
        </is>
      </c>
      <c r="I204" t="inlineStr">
        <is>
          <t/>
        </is>
      </c>
      <c r="J204" t="inlineStr">
        <is>
          <t/>
        </is>
      </c>
      <c r="K204" t="inlineStr">
        <is>
          <t/>
        </is>
      </c>
      <c r="L204" t="inlineStr">
        <is>
          <t/>
        </is>
      </c>
      <c r="M204" t="inlineStr">
        <is>
          <t/>
        </is>
      </c>
      <c r="N204" t="inlineStr">
        <is>
          <t/>
        </is>
      </c>
      <c r="O204" t="inlineStr">
        <is>
          <t/>
        </is>
      </c>
      <c r="P204" t="inlineStr">
        <is>
          <t/>
        </is>
      </c>
      <c r="Q204" t="inlineStr">
        <is>
          <t/>
        </is>
      </c>
      <c r="R204" t="inlineStr">
        <is>
          <t/>
        </is>
      </c>
      <c r="S204" t="inlineStr">
        <is>
          <t/>
        </is>
      </c>
      <c r="T204" t="inlineStr">
        <is>
          <t/>
        </is>
      </c>
      <c r="U204" t="inlineStr">
        <is>
          <t/>
        </is>
      </c>
      <c r="V204" t="inlineStr">
        <is>
          <t/>
        </is>
      </c>
      <c r="W204" t="inlineStr">
        <is>
          <t/>
        </is>
      </c>
      <c r="X204" s="2" t="inlineStr">
        <is>
          <t>LOC|
Line of Control</t>
        </is>
      </c>
      <c r="Y204" s="2" t="inlineStr">
        <is>
          <t>3|
3</t>
        </is>
      </c>
      <c r="Z204" s="2" t="inlineStr">
        <is>
          <t xml:space="preserve">|
</t>
        </is>
      </c>
      <c r="AA204" t="inlineStr">
        <is>
          <t/>
        </is>
      </c>
      <c r="AB204" t="inlineStr">
        <is>
          <t/>
        </is>
      </c>
      <c r="AC204" t="inlineStr">
        <is>
          <t/>
        </is>
      </c>
      <c r="AD204" t="inlineStr">
        <is>
          <t/>
        </is>
      </c>
      <c r="AE204" t="inlineStr">
        <is>
          <t/>
        </is>
      </c>
      <c r="AF204" t="inlineStr">
        <is>
          <t/>
        </is>
      </c>
      <c r="AG204" t="inlineStr">
        <is>
          <t/>
        </is>
      </c>
      <c r="AH204" t="inlineStr">
        <is>
          <t/>
        </is>
      </c>
      <c r="AI204" t="inlineStr">
        <is>
          <t/>
        </is>
      </c>
      <c r="AJ204" t="inlineStr">
        <is>
          <t/>
        </is>
      </c>
      <c r="AK204" t="inlineStr">
        <is>
          <t/>
        </is>
      </c>
      <c r="AL204" t="inlineStr">
        <is>
          <t/>
        </is>
      </c>
      <c r="AM204" t="inlineStr">
        <is>
          <t/>
        </is>
      </c>
      <c r="AN204" s="2" t="inlineStr">
        <is>
          <t>Ligne de contrôle</t>
        </is>
      </c>
      <c r="AO204" s="2" t="inlineStr">
        <is>
          <t>3</t>
        </is>
      </c>
      <c r="AP204" s="2" t="inlineStr">
        <is>
          <t/>
        </is>
      </c>
      <c r="AQ204" t="inlineStr">
        <is>
          <t>elle sépare, au Cachemire, l'Inde du Pakistan</t>
        </is>
      </c>
      <c r="AR204" t="inlineStr">
        <is>
          <t/>
        </is>
      </c>
      <c r="AS204" t="inlineStr">
        <is>
          <t/>
        </is>
      </c>
      <c r="AT204" t="inlineStr">
        <is>
          <t/>
        </is>
      </c>
      <c r="AU204" t="inlineStr">
        <is>
          <t/>
        </is>
      </c>
      <c r="AV204" t="inlineStr">
        <is>
          <t/>
        </is>
      </c>
      <c r="AW204" t="inlineStr">
        <is>
          <t/>
        </is>
      </c>
      <c r="AX204" t="inlineStr">
        <is>
          <t/>
        </is>
      </c>
      <c r="AY204" t="inlineStr">
        <is>
          <t/>
        </is>
      </c>
      <c r="AZ204" t="inlineStr">
        <is>
          <t/>
        </is>
      </c>
      <c r="BA204" t="inlineStr">
        <is>
          <t/>
        </is>
      </c>
      <c r="BB204" t="inlineStr">
        <is>
          <t/>
        </is>
      </c>
      <c r="BC204" t="inlineStr">
        <is>
          <t/>
        </is>
      </c>
      <c r="BD204" t="inlineStr">
        <is>
          <t/>
        </is>
      </c>
      <c r="BE204" t="inlineStr">
        <is>
          <t/>
        </is>
      </c>
      <c r="BF204" t="inlineStr">
        <is>
          <t/>
        </is>
      </c>
      <c r="BG204" t="inlineStr">
        <is>
          <t/>
        </is>
      </c>
      <c r="BH204" t="inlineStr">
        <is>
          <t/>
        </is>
      </c>
      <c r="BI204" t="inlineStr">
        <is>
          <t/>
        </is>
      </c>
      <c r="BJ204" t="inlineStr">
        <is>
          <t/>
        </is>
      </c>
      <c r="BK204" t="inlineStr">
        <is>
          <t/>
        </is>
      </c>
      <c r="BL204" t="inlineStr">
        <is>
          <t/>
        </is>
      </c>
      <c r="BM204" t="inlineStr">
        <is>
          <t/>
        </is>
      </c>
      <c r="BN204" t="inlineStr">
        <is>
          <t/>
        </is>
      </c>
      <c r="BO204" t="inlineStr">
        <is>
          <t/>
        </is>
      </c>
      <c r="BP204" t="inlineStr">
        <is>
          <t/>
        </is>
      </c>
      <c r="BQ204" t="inlineStr">
        <is>
          <t/>
        </is>
      </c>
      <c r="BR204" t="inlineStr">
        <is>
          <t/>
        </is>
      </c>
      <c r="BS204" t="inlineStr">
        <is>
          <t/>
        </is>
      </c>
      <c r="BT204" t="inlineStr">
        <is>
          <t/>
        </is>
      </c>
      <c r="BU204" t="inlineStr">
        <is>
          <t/>
        </is>
      </c>
      <c r="BV204" t="inlineStr">
        <is>
          <t/>
        </is>
      </c>
      <c r="BW204" t="inlineStr">
        <is>
          <t/>
        </is>
      </c>
      <c r="BX204" t="inlineStr">
        <is>
          <t/>
        </is>
      </c>
      <c r="BY204" t="inlineStr">
        <is>
          <t/>
        </is>
      </c>
      <c r="BZ204" t="inlineStr">
        <is>
          <t/>
        </is>
      </c>
      <c r="CA204" t="inlineStr">
        <is>
          <t/>
        </is>
      </c>
      <c r="CB204" t="inlineStr">
        <is>
          <t/>
        </is>
      </c>
      <c r="CC204" t="inlineStr">
        <is>
          <t/>
        </is>
      </c>
      <c r="CD204" t="inlineStr">
        <is>
          <t/>
        </is>
      </c>
      <c r="CE204" t="inlineStr">
        <is>
          <t/>
        </is>
      </c>
      <c r="CF204" t="inlineStr">
        <is>
          <t/>
        </is>
      </c>
      <c r="CG204" t="inlineStr">
        <is>
          <t/>
        </is>
      </c>
      <c r="CH204" t="inlineStr">
        <is>
          <t/>
        </is>
      </c>
      <c r="CI204" t="inlineStr">
        <is>
          <t/>
        </is>
      </c>
      <c r="CJ204" t="inlineStr">
        <is>
          <t/>
        </is>
      </c>
      <c r="CK204" t="inlineStr">
        <is>
          <t/>
        </is>
      </c>
      <c r="CL204" t="inlineStr">
        <is>
          <t/>
        </is>
      </c>
      <c r="CM204" t="inlineStr">
        <is>
          <t/>
        </is>
      </c>
      <c r="CN204" t="inlineStr">
        <is>
          <t/>
        </is>
      </c>
      <c r="CO204" t="inlineStr">
        <is>
          <t/>
        </is>
      </c>
      <c r="CP204" t="inlineStr">
        <is>
          <t/>
        </is>
      </c>
      <c r="CQ204" t="inlineStr">
        <is>
          <t/>
        </is>
      </c>
      <c r="CR204" t="inlineStr">
        <is>
          <t/>
        </is>
      </c>
      <c r="CS204" t="inlineStr">
        <is>
          <t/>
        </is>
      </c>
      <c r="CT204" t="inlineStr">
        <is>
          <t/>
        </is>
      </c>
      <c r="CU204" t="inlineStr">
        <is>
          <t/>
        </is>
      </c>
    </row>
    <row r="205">
      <c r="A205" s="1" t="str">
        <f>HYPERLINK("https://iate.europa.eu/entry/result/3557543/all", "3557543")</f>
        <v>3557543</v>
      </c>
      <c r="B205" t="inlineStr">
        <is>
          <t>GEOGRAPHY</t>
        </is>
      </c>
      <c r="C205" t="inlineStr">
        <is>
          <t>GEOGRAPHY|Europe|Eastern Europe|Ukraine</t>
        </is>
      </c>
      <c r="D205" s="2" t="inlineStr">
        <is>
          <t>Кримски полуостров|
Крим</t>
        </is>
      </c>
      <c r="E205" s="2" t="inlineStr">
        <is>
          <t>3|
3</t>
        </is>
      </c>
      <c r="F205" s="2" t="inlineStr">
        <is>
          <t xml:space="preserve">|
</t>
        </is>
      </c>
      <c r="G205" t="inlineStr">
        <is>
          <t>полуостров в северната част на Черно море, разположен на югозапад от Азовско море</t>
        </is>
      </c>
      <c r="H205" s="2" t="inlineStr">
        <is>
          <t>Krym|
Krymský poloostrov</t>
        </is>
      </c>
      <c r="I205" s="2" t="inlineStr">
        <is>
          <t>4|
3</t>
        </is>
      </c>
      <c r="J205" s="2" t="inlineStr">
        <is>
          <t xml:space="preserve">|
</t>
        </is>
      </c>
      <c r="K205" t="inlineStr">
        <is>
          <t/>
        </is>
      </c>
      <c r="L205" s="2" t="inlineStr">
        <is>
          <t>Krimhalvøen|
Krim</t>
        </is>
      </c>
      <c r="M205" s="2" t="inlineStr">
        <is>
          <t>3|
4</t>
        </is>
      </c>
      <c r="N205" s="2" t="inlineStr">
        <is>
          <t xml:space="preserve">|
</t>
        </is>
      </c>
      <c r="O205" t="inlineStr">
        <is>
          <t>Halvø i den nordlige del af Sortehavet.</t>
        </is>
      </c>
      <c r="P205" s="2" t="inlineStr">
        <is>
          <t>Halbinsel Krim|
Krim</t>
        </is>
      </c>
      <c r="Q205" s="2" t="inlineStr">
        <is>
          <t>2|
3</t>
        </is>
      </c>
      <c r="R205" s="2" t="inlineStr">
        <is>
          <t xml:space="preserve">|
</t>
        </is>
      </c>
      <c r="S205" t="inlineStr">
        <is>
          <t>Halbinsel im nördlichen Schwarzen Meer</t>
        </is>
      </c>
      <c r="T205" s="2" t="inlineStr">
        <is>
          <t>Χερσόνησος της Κριμαίας|
Κριμαία</t>
        </is>
      </c>
      <c r="U205" s="2" t="inlineStr">
        <is>
          <t>3|
3</t>
        </is>
      </c>
      <c r="V205" s="2" t="inlineStr">
        <is>
          <t xml:space="preserve">|
</t>
        </is>
      </c>
      <c r="W205" t="inlineStr">
        <is>
          <t/>
        </is>
      </c>
      <c r="X205" s="2" t="inlineStr">
        <is>
          <t>Krim|
Crimea|
Crimean peninsula|
Krym|
Krimea|
Krymsky Pivostriv|
Krymskiy Poluostrov</t>
        </is>
      </c>
      <c r="Y205" s="2" t="inlineStr">
        <is>
          <t>1|
3|
3|
1|
1|
1|
1</t>
        </is>
      </c>
      <c r="Z205" s="2" t="inlineStr">
        <is>
          <t xml:space="preserve">|
|
|
|
|
|
</t>
        </is>
      </c>
      <c r="AA205" t="inlineStr">
        <is>
          <t>land mass that extends out from the south of Ukraine between the Sea of Azov and the Black Sea; it is almost completely surrounded by water and is separated from Russia to the east by the narrow Kerch Strait</t>
        </is>
      </c>
      <c r="AB205" s="2" t="inlineStr">
        <is>
          <t>Crimea|
Península de Crimea</t>
        </is>
      </c>
      <c r="AC205" s="2" t="inlineStr">
        <is>
          <t>3|
3</t>
        </is>
      </c>
      <c r="AD205" s="2" t="inlineStr">
        <is>
          <t xml:space="preserve">|
</t>
        </is>
      </c>
      <c r="AE205" t="inlineStr">
        <is>
          <t/>
        </is>
      </c>
      <c r="AF205" s="2" t="inlineStr">
        <is>
          <t>Krimm</t>
        </is>
      </c>
      <c r="AG205" s="2" t="inlineStr">
        <is>
          <t>3</t>
        </is>
      </c>
      <c r="AH205" s="2" t="inlineStr">
        <is>
          <t/>
        </is>
      </c>
      <c r="AI205" t="inlineStr">
        <is>
          <t/>
        </is>
      </c>
      <c r="AJ205" s="2" t="inlineStr">
        <is>
          <t>Krimin niemimaa|
Krim</t>
        </is>
      </c>
      <c r="AK205" s="2" t="inlineStr">
        <is>
          <t>3|
3</t>
        </is>
      </c>
      <c r="AL205" s="2" t="inlineStr">
        <is>
          <t xml:space="preserve">|
</t>
        </is>
      </c>
      <c r="AM205" t="inlineStr">
        <is>
          <t/>
        </is>
      </c>
      <c r="AN205" s="2" t="inlineStr">
        <is>
          <t>péninsule de Crimée|
Crimée</t>
        </is>
      </c>
      <c r="AO205" s="2" t="inlineStr">
        <is>
          <t>2|
3</t>
        </is>
      </c>
      <c r="AP205" s="2" t="inlineStr">
        <is>
          <t xml:space="preserve">|
</t>
        </is>
      </c>
      <c r="AQ205" t="inlineStr">
        <is>
          <t>Bordée, au sud et à l'ouest par la mer Noire, à l'est par la mer d'Azov et au nord-est, le Syvach, la &lt;b&gt;Crimée&lt;/b&gt; est une péninsule située au sud de l'Ukraine et à l'ouest de la région du Kouban en Russie, qui s'avance dans la mer Noire.</t>
        </is>
      </c>
      <c r="AR205" s="2" t="inlineStr">
        <is>
          <t>an Chrimé</t>
        </is>
      </c>
      <c r="AS205" s="2" t="inlineStr">
        <is>
          <t>3</t>
        </is>
      </c>
      <c r="AT205" s="2" t="inlineStr">
        <is>
          <t/>
        </is>
      </c>
      <c r="AU205" t="inlineStr">
        <is>
          <t/>
        </is>
      </c>
      <c r="AV205" s="2" t="inlineStr">
        <is>
          <t>Krim|
poluotok Krim</t>
        </is>
      </c>
      <c r="AW205" s="2" t="inlineStr">
        <is>
          <t>3|
3</t>
        </is>
      </c>
      <c r="AX205" s="2" t="inlineStr">
        <is>
          <t xml:space="preserve">|
</t>
        </is>
      </c>
      <c r="AY205" t="inlineStr">
        <is>
          <t>poluotok između Crnog i Azovskoga mora</t>
        </is>
      </c>
      <c r="AZ205" s="2" t="inlineStr">
        <is>
          <t>Krím|
Krím félsziget</t>
        </is>
      </c>
      <c r="BA205" s="2" t="inlineStr">
        <is>
          <t>3|
3</t>
        </is>
      </c>
      <c r="BB205" s="2" t="inlineStr">
        <is>
          <t xml:space="preserve">|
</t>
        </is>
      </c>
      <c r="BC205" t="inlineStr">
        <is>
          <t>A Fekete- és Azovi-tenger között elhelyezkedő félsziget, melyet a 30 km hosszú és 9 km széles Perekopi-földszoros csatol a kontinenshez és amely kelet felé a hosszan elnyúló Kercsi-félszigetben, a Kercsi-szorosnál végződik.</t>
        </is>
      </c>
      <c r="BD205" s="2" t="inlineStr">
        <is>
          <t>Crimea</t>
        </is>
      </c>
      <c r="BE205" s="2" t="inlineStr">
        <is>
          <t>2</t>
        </is>
      </c>
      <c r="BF205" s="2" t="inlineStr">
        <is>
          <t/>
        </is>
      </c>
      <c r="BG205" t="inlineStr">
        <is>
          <t/>
        </is>
      </c>
      <c r="BH205" s="2" t="inlineStr">
        <is>
          <t>Krymo pusiasalis|
Krymas</t>
        </is>
      </c>
      <c r="BI205" s="2" t="inlineStr">
        <is>
          <t>4|
4</t>
        </is>
      </c>
      <c r="BJ205" s="2" t="inlineStr">
        <is>
          <t xml:space="preserve">|
</t>
        </is>
      </c>
      <c r="BK205" t="inlineStr">
        <is>
          <t>pusiasalis į pietus nuo pietų Ukrainos (Chersono srities), prie Juodosios ir Azovo jūrų, nuo Rusijos skiriamas Kerčės sąsiaurio</t>
        </is>
      </c>
      <c r="BL205" s="2" t="inlineStr">
        <is>
          <t>Krimas pussala|
Krima</t>
        </is>
      </c>
      <c r="BM205" s="2" t="inlineStr">
        <is>
          <t>3|
3</t>
        </is>
      </c>
      <c r="BN205" s="2" t="inlineStr">
        <is>
          <t xml:space="preserve">|
</t>
        </is>
      </c>
      <c r="BO205" t="inlineStr">
        <is>
          <t>pussala Melnās jūras ziemeļu piekrastē Ukrainas dienvidos</t>
        </is>
      </c>
      <c r="BP205" s="2" t="inlineStr">
        <is>
          <t>il-Krimea</t>
        </is>
      </c>
      <c r="BQ205" s="2" t="inlineStr">
        <is>
          <t>3</t>
        </is>
      </c>
      <c r="BR205" s="2" t="inlineStr">
        <is>
          <t/>
        </is>
      </c>
      <c r="BS205" t="inlineStr">
        <is>
          <t>Ir-Repubblika tal-Krimea hi waħda mir-repubbliki tar-Russja. Il-Krimea kisbet l-indipendenza mill-Ukraina f'Marzu tal-2014 wara referendum. B'hekk ir-Repubblika Awtonoma tal-Krimea u l-belt ta' Sevastopol ingħaqdu bħala stat indipendenti magħruf bħala r-Repubblika tal-Krimea. Ftit jiem wara l-mexxejja tal-istat il-ġdid talbu li jsiru parti mir-Russja. Il-belt ta' Sevastopol saret belt federali u l-kumplament tal-Krimea saret repubblika fi ħdan il-Federazzjoni Russa. Madankollu dan mhu rikonoxut mill-ebda pajjiż, u l-kumplament tad-dinja għadha tqis kemm il-Krimea kif ukoll Sevastopol bħala parti mill-Ukraina.</t>
        </is>
      </c>
      <c r="BT205" s="2" t="inlineStr">
        <is>
          <t>de Krim|
schiereiland de Krim</t>
        </is>
      </c>
      <c r="BU205" s="2" t="inlineStr">
        <is>
          <t>3|
3</t>
        </is>
      </c>
      <c r="BV205" s="2" t="inlineStr">
        <is>
          <t xml:space="preserve">|
</t>
        </is>
      </c>
      <c r="BW205" t="inlineStr">
        <is>
          <t>"schiereiland in de Zwarte Zee en de Zee van Azov"</t>
        </is>
      </c>
      <c r="BX205" s="2" t="inlineStr">
        <is>
          <t>Krym</t>
        </is>
      </c>
      <c r="BY205" s="2" t="inlineStr">
        <is>
          <t>4</t>
        </is>
      </c>
      <c r="BZ205" s="2" t="inlineStr">
        <is>
          <t/>
        </is>
      </c>
      <c r="CA205" t="inlineStr">
        <is>
          <t/>
        </is>
      </c>
      <c r="CB205" s="2" t="inlineStr">
        <is>
          <t>Crimeia</t>
        </is>
      </c>
      <c r="CC205" s="2" t="inlineStr">
        <is>
          <t>3</t>
        </is>
      </c>
      <c r="CD205" s="2" t="inlineStr">
        <is>
          <t/>
        </is>
      </c>
      <c r="CE205" t="inlineStr">
        <is>
          <t>Península situada na costa setentrional do mar Negro.</t>
        </is>
      </c>
      <c r="CF205" s="2" t="inlineStr">
        <is>
          <t>Crimeea</t>
        </is>
      </c>
      <c r="CG205" s="2" t="inlineStr">
        <is>
          <t>3</t>
        </is>
      </c>
      <c r="CH205" s="2" t="inlineStr">
        <is>
          <t/>
        </is>
      </c>
      <c r="CI205" t="inlineStr">
        <is>
          <t/>
        </is>
      </c>
      <c r="CJ205" s="2" t="inlineStr">
        <is>
          <t>Krym</t>
        </is>
      </c>
      <c r="CK205" s="2" t="inlineStr">
        <is>
          <t>3</t>
        </is>
      </c>
      <c r="CL205" s="2" t="inlineStr">
        <is>
          <t/>
        </is>
      </c>
      <c r="CM205" t="inlineStr">
        <is>
          <t>polostrov ležiaci na severnom pobreží Čierneho mora na juhu Ukrajiny</t>
        </is>
      </c>
      <c r="CN205" s="2" t="inlineStr">
        <is>
          <t>Krim|
Krimski polotok</t>
        </is>
      </c>
      <c r="CO205" s="2" t="inlineStr">
        <is>
          <t>3|
3</t>
        </is>
      </c>
      <c r="CP205" s="2" t="inlineStr">
        <is>
          <t xml:space="preserve">|
</t>
        </is>
      </c>
      <c r="CQ205" t="inlineStr">
        <is>
          <t>polotok v Ukrajini ob Črnem morju</t>
        </is>
      </c>
      <c r="CR205" s="2" t="inlineStr">
        <is>
          <t>Krim|
Krimhalvön</t>
        </is>
      </c>
      <c r="CS205" s="2" t="inlineStr">
        <is>
          <t>3|
3</t>
        </is>
      </c>
      <c r="CT205" s="2" t="inlineStr">
        <is>
          <t xml:space="preserve">|
</t>
        </is>
      </c>
      <c r="CU205" t="inlineStr">
        <is>
          <t>Halvö i södra Ukraina.</t>
        </is>
      </c>
    </row>
    <row r="206">
      <c r="A206" s="1" t="str">
        <f>HYPERLINK("https://iate.europa.eu/entry/result/168974/all", "168974")</f>
        <v>168974</v>
      </c>
      <c r="B206" t="inlineStr">
        <is>
          <t>POLITICS;INTERNATIONAL RELATIONS</t>
        </is>
      </c>
      <c r="C206" t="inlineStr">
        <is>
          <t>POLITICS;INTERNATIONAL RELATIONS|defence;POLITICS|executive power and public service|administrative law</t>
        </is>
      </c>
      <c r="D206" t="inlineStr">
        <is>
          <t/>
        </is>
      </c>
      <c r="E206" t="inlineStr">
        <is>
          <t/>
        </is>
      </c>
      <c r="F206" t="inlineStr">
        <is>
          <t/>
        </is>
      </c>
      <c r="G206" t="inlineStr">
        <is>
          <t/>
        </is>
      </c>
      <c r="H206" t="inlineStr">
        <is>
          <t/>
        </is>
      </c>
      <c r="I206" t="inlineStr">
        <is>
          <t/>
        </is>
      </c>
      <c r="J206" t="inlineStr">
        <is>
          <t/>
        </is>
      </c>
      <c r="K206" t="inlineStr">
        <is>
          <t/>
        </is>
      </c>
      <c r="L206" t="inlineStr">
        <is>
          <t/>
        </is>
      </c>
      <c r="M206" t="inlineStr">
        <is>
          <t/>
        </is>
      </c>
      <c r="N206" t="inlineStr">
        <is>
          <t/>
        </is>
      </c>
      <c r="O206" t="inlineStr">
        <is>
          <t/>
        </is>
      </c>
      <c r="P206" t="inlineStr">
        <is>
          <t/>
        </is>
      </c>
      <c r="Q206" t="inlineStr">
        <is>
          <t/>
        </is>
      </c>
      <c r="R206" t="inlineStr">
        <is>
          <t/>
        </is>
      </c>
      <c r="S206" t="inlineStr">
        <is>
          <t/>
        </is>
      </c>
      <c r="T206" t="inlineStr">
        <is>
          <t/>
        </is>
      </c>
      <c r="U206" t="inlineStr">
        <is>
          <t/>
        </is>
      </c>
      <c r="V206" t="inlineStr">
        <is>
          <t/>
        </is>
      </c>
      <c r="W206" t="inlineStr">
        <is>
          <t/>
        </is>
      </c>
      <c r="X206" s="2" t="inlineStr">
        <is>
          <t>Line of Control|
LOC|
LAC|
Line of Actual Control</t>
        </is>
      </c>
      <c r="Y206" s="2" t="inlineStr">
        <is>
          <t>1|
1|
1|
1</t>
        </is>
      </c>
      <c r="Z206" s="2" t="inlineStr">
        <is>
          <t xml:space="preserve">|
|
|
</t>
        </is>
      </c>
      <c r="AA206" t="inlineStr">
        <is>
          <t/>
        </is>
      </c>
      <c r="AB206" s="2" t="inlineStr">
        <is>
          <t>Línea de Control|
LOC</t>
        </is>
      </c>
      <c r="AC206" s="2" t="inlineStr">
        <is>
          <t>1|
1</t>
        </is>
      </c>
      <c r="AD206" s="2" t="inlineStr">
        <is>
          <t xml:space="preserve">|
</t>
        </is>
      </c>
      <c r="AE206" t="inlineStr">
        <is>
          <t/>
        </is>
      </c>
      <c r="AF206" t="inlineStr">
        <is>
          <t/>
        </is>
      </c>
      <c r="AG206" t="inlineStr">
        <is>
          <t/>
        </is>
      </c>
      <c r="AH206" t="inlineStr">
        <is>
          <t/>
        </is>
      </c>
      <c r="AI206" t="inlineStr">
        <is>
          <t/>
        </is>
      </c>
      <c r="AJ206" t="inlineStr">
        <is>
          <t/>
        </is>
      </c>
      <c r="AK206" t="inlineStr">
        <is>
          <t/>
        </is>
      </c>
      <c r="AL206" t="inlineStr">
        <is>
          <t/>
        </is>
      </c>
      <c r="AM206" t="inlineStr">
        <is>
          <t/>
        </is>
      </c>
      <c r="AN206" s="2" t="inlineStr">
        <is>
          <t>LAC|
LOC|
ligne de contrôle</t>
        </is>
      </c>
      <c r="AO206" s="2" t="inlineStr">
        <is>
          <t>1|
1|
1</t>
        </is>
      </c>
      <c r="AP206" s="2" t="inlineStr">
        <is>
          <t xml:space="preserve">|
|
</t>
        </is>
      </c>
      <c r="AQ206" t="inlineStr">
        <is>
          <t/>
        </is>
      </c>
      <c r="AR206" t="inlineStr">
        <is>
          <t/>
        </is>
      </c>
      <c r="AS206" t="inlineStr">
        <is>
          <t/>
        </is>
      </c>
      <c r="AT206" t="inlineStr">
        <is>
          <t/>
        </is>
      </c>
      <c r="AU206" t="inlineStr">
        <is>
          <t/>
        </is>
      </c>
      <c r="AV206" t="inlineStr">
        <is>
          <t/>
        </is>
      </c>
      <c r="AW206" t="inlineStr">
        <is>
          <t/>
        </is>
      </c>
      <c r="AX206" t="inlineStr">
        <is>
          <t/>
        </is>
      </c>
      <c r="AY206" t="inlineStr">
        <is>
          <t/>
        </is>
      </c>
      <c r="AZ206" t="inlineStr">
        <is>
          <t/>
        </is>
      </c>
      <c r="BA206" t="inlineStr">
        <is>
          <t/>
        </is>
      </c>
      <c r="BB206" t="inlineStr">
        <is>
          <t/>
        </is>
      </c>
      <c r="BC206" t="inlineStr">
        <is>
          <t/>
        </is>
      </c>
      <c r="BD206" t="inlineStr">
        <is>
          <t/>
        </is>
      </c>
      <c r="BE206" t="inlineStr">
        <is>
          <t/>
        </is>
      </c>
      <c r="BF206" t="inlineStr">
        <is>
          <t/>
        </is>
      </c>
      <c r="BG206" t="inlineStr">
        <is>
          <t/>
        </is>
      </c>
      <c r="BH206" t="inlineStr">
        <is>
          <t/>
        </is>
      </c>
      <c r="BI206" t="inlineStr">
        <is>
          <t/>
        </is>
      </c>
      <c r="BJ206" t="inlineStr">
        <is>
          <t/>
        </is>
      </c>
      <c r="BK206" t="inlineStr">
        <is>
          <t/>
        </is>
      </c>
      <c r="BL206" t="inlineStr">
        <is>
          <t/>
        </is>
      </c>
      <c r="BM206" t="inlineStr">
        <is>
          <t/>
        </is>
      </c>
      <c r="BN206" t="inlineStr">
        <is>
          <t/>
        </is>
      </c>
      <c r="BO206" t="inlineStr">
        <is>
          <t/>
        </is>
      </c>
      <c r="BP206" t="inlineStr">
        <is>
          <t/>
        </is>
      </c>
      <c r="BQ206" t="inlineStr">
        <is>
          <t/>
        </is>
      </c>
      <c r="BR206" t="inlineStr">
        <is>
          <t/>
        </is>
      </c>
      <c r="BS206" t="inlineStr">
        <is>
          <t/>
        </is>
      </c>
      <c r="BT206" t="inlineStr">
        <is>
          <t/>
        </is>
      </c>
      <c r="BU206" t="inlineStr">
        <is>
          <t/>
        </is>
      </c>
      <c r="BV206" t="inlineStr">
        <is>
          <t/>
        </is>
      </c>
      <c r="BW206" t="inlineStr">
        <is>
          <t/>
        </is>
      </c>
      <c r="BX206" t="inlineStr">
        <is>
          <t/>
        </is>
      </c>
      <c r="BY206" t="inlineStr">
        <is>
          <t/>
        </is>
      </c>
      <c r="BZ206" t="inlineStr">
        <is>
          <t/>
        </is>
      </c>
      <c r="CA206" t="inlineStr">
        <is>
          <t/>
        </is>
      </c>
      <c r="CB206" s="2" t="inlineStr">
        <is>
          <t>Linha de Controlo</t>
        </is>
      </c>
      <c r="CC206" s="2" t="inlineStr">
        <is>
          <t>1</t>
        </is>
      </c>
      <c r="CD206" s="2" t="inlineStr">
        <is>
          <t/>
        </is>
      </c>
      <c r="CE206" t="inlineStr">
        <is>
          <t/>
        </is>
      </c>
      <c r="CF206" t="inlineStr">
        <is>
          <t/>
        </is>
      </c>
      <c r="CG206" t="inlineStr">
        <is>
          <t/>
        </is>
      </c>
      <c r="CH206" t="inlineStr">
        <is>
          <t/>
        </is>
      </c>
      <c r="CI206" t="inlineStr">
        <is>
          <t/>
        </is>
      </c>
      <c r="CJ206" t="inlineStr">
        <is>
          <t/>
        </is>
      </c>
      <c r="CK206" t="inlineStr">
        <is>
          <t/>
        </is>
      </c>
      <c r="CL206" t="inlineStr">
        <is>
          <t/>
        </is>
      </c>
      <c r="CM206" t="inlineStr">
        <is>
          <t/>
        </is>
      </c>
      <c r="CN206" t="inlineStr">
        <is>
          <t/>
        </is>
      </c>
      <c r="CO206" t="inlineStr">
        <is>
          <t/>
        </is>
      </c>
      <c r="CP206" t="inlineStr">
        <is>
          <t/>
        </is>
      </c>
      <c r="CQ206" t="inlineStr">
        <is>
          <t/>
        </is>
      </c>
      <c r="CR206" t="inlineStr">
        <is>
          <t/>
        </is>
      </c>
      <c r="CS206" t="inlineStr">
        <is>
          <t/>
        </is>
      </c>
      <c r="CT206" t="inlineStr">
        <is>
          <t/>
        </is>
      </c>
      <c r="CU206" t="inlineStr">
        <is>
          <t/>
        </is>
      </c>
    </row>
    <row r="207">
      <c r="A207" s="1" t="str">
        <f>HYPERLINK("https://iate.europa.eu/entry/result/924539/all", "924539")</f>
        <v>924539</v>
      </c>
      <c r="B207" t="inlineStr">
        <is>
          <t>INTERNATIONAL RELATIONS</t>
        </is>
      </c>
      <c r="C207" t="inlineStr">
        <is>
          <t>INTERNATIONAL RELATIONS|international balance|international conflict;INTERNATIONAL RELATIONS|defence</t>
        </is>
      </c>
      <c r="D207" t="inlineStr">
        <is>
          <t/>
        </is>
      </c>
      <c r="E207" t="inlineStr">
        <is>
          <t/>
        </is>
      </c>
      <c r="F207" t="inlineStr">
        <is>
          <t/>
        </is>
      </c>
      <c r="G207" t="inlineStr">
        <is>
          <t/>
        </is>
      </c>
      <c r="H207" t="inlineStr">
        <is>
          <t/>
        </is>
      </c>
      <c r="I207" t="inlineStr">
        <is>
          <t/>
        </is>
      </c>
      <c r="J207" t="inlineStr">
        <is>
          <t/>
        </is>
      </c>
      <c r="K207" t="inlineStr">
        <is>
          <t/>
        </is>
      </c>
      <c r="L207" t="inlineStr">
        <is>
          <t/>
        </is>
      </c>
      <c r="M207" t="inlineStr">
        <is>
          <t/>
        </is>
      </c>
      <c r="N207" t="inlineStr">
        <is>
          <t/>
        </is>
      </c>
      <c r="O207" t="inlineStr">
        <is>
          <t/>
        </is>
      </c>
      <c r="P207" s="2" t="inlineStr">
        <is>
          <t>Überwachungslinie</t>
        </is>
      </c>
      <c r="Q207" s="2" t="inlineStr">
        <is>
          <t>2</t>
        </is>
      </c>
      <c r="R207" s="2" t="inlineStr">
        <is>
          <t/>
        </is>
      </c>
      <c r="S207" t="inlineStr">
        <is>
          <t>zwischen dem von Indien und dem von Pakistan kontrollierten Teil von Kaschmir</t>
        </is>
      </c>
      <c r="T207" s="2" t="inlineStr">
        <is>
          <t>γραμμή ελέγχου</t>
        </is>
      </c>
      <c r="U207" s="2" t="inlineStr">
        <is>
          <t>3</t>
        </is>
      </c>
      <c r="V207" s="2" t="inlineStr">
        <is>
          <t/>
        </is>
      </c>
      <c r="W207" t="inlineStr">
        <is>
          <t/>
        </is>
      </c>
      <c r="X207" s="2" t="inlineStr">
        <is>
          <t>LoC|
Line of Control</t>
        </is>
      </c>
      <c r="Y207" s="2" t="inlineStr">
        <is>
          <t>3|
3</t>
        </is>
      </c>
      <c r="Z207" s="2" t="inlineStr">
        <is>
          <t xml:space="preserve">|
</t>
        </is>
      </c>
      <c r="AA207" t="inlineStr">
        <is>
          <t/>
        </is>
      </c>
      <c r="AB207" t="inlineStr">
        <is>
          <t/>
        </is>
      </c>
      <c r="AC207" t="inlineStr">
        <is>
          <t/>
        </is>
      </c>
      <c r="AD207" t="inlineStr">
        <is>
          <t/>
        </is>
      </c>
      <c r="AE207" t="inlineStr">
        <is>
          <t/>
        </is>
      </c>
      <c r="AF207" t="inlineStr">
        <is>
          <t/>
        </is>
      </c>
      <c r="AG207" t="inlineStr">
        <is>
          <t/>
        </is>
      </c>
      <c r="AH207" t="inlineStr">
        <is>
          <t/>
        </is>
      </c>
      <c r="AI207" t="inlineStr">
        <is>
          <t/>
        </is>
      </c>
      <c r="AJ207" s="2" t="inlineStr">
        <is>
          <t>valvontalinja</t>
        </is>
      </c>
      <c r="AK207" s="2" t="inlineStr">
        <is>
          <t>2</t>
        </is>
      </c>
      <c r="AL207" s="2" t="inlineStr">
        <is>
          <t/>
        </is>
      </c>
      <c r="AM207" t="inlineStr">
        <is>
          <t>Kashmirin alueen kahteen Intialle ja Pakistanille kuuluvaan osaan jakava rajalinja</t>
        </is>
      </c>
      <c r="AN207" s="2" t="inlineStr">
        <is>
          <t>ligne de contrôle</t>
        </is>
      </c>
      <c r="AO207" s="2" t="inlineStr">
        <is>
          <t>2</t>
        </is>
      </c>
      <c r="AP207" s="2" t="inlineStr">
        <is>
          <t/>
        </is>
      </c>
      <c r="AQ207" t="inlineStr">
        <is>
          <t/>
        </is>
      </c>
      <c r="AR207" t="inlineStr">
        <is>
          <t/>
        </is>
      </c>
      <c r="AS207" t="inlineStr">
        <is>
          <t/>
        </is>
      </c>
      <c r="AT207" t="inlineStr">
        <is>
          <t/>
        </is>
      </c>
      <c r="AU207" t="inlineStr">
        <is>
          <t/>
        </is>
      </c>
      <c r="AV207" t="inlineStr">
        <is>
          <t/>
        </is>
      </c>
      <c r="AW207" t="inlineStr">
        <is>
          <t/>
        </is>
      </c>
      <c r="AX207" t="inlineStr">
        <is>
          <t/>
        </is>
      </c>
      <c r="AY207" t="inlineStr">
        <is>
          <t/>
        </is>
      </c>
      <c r="AZ207" t="inlineStr">
        <is>
          <t/>
        </is>
      </c>
      <c r="BA207" t="inlineStr">
        <is>
          <t/>
        </is>
      </c>
      <c r="BB207" t="inlineStr">
        <is>
          <t/>
        </is>
      </c>
      <c r="BC207" t="inlineStr">
        <is>
          <t/>
        </is>
      </c>
      <c r="BD207" s="2" t="inlineStr">
        <is>
          <t>linea di controllo|
LoC</t>
        </is>
      </c>
      <c r="BE207" s="2" t="inlineStr">
        <is>
          <t>3|
3</t>
        </is>
      </c>
      <c r="BF207" s="2" t="inlineStr">
        <is>
          <t xml:space="preserve">|
</t>
        </is>
      </c>
      <c r="BG207" t="inlineStr">
        <is>
          <t>Linea di cessate il fuoco, istituita dall'ONU dopo il conflitto indo-pakistano del 1971, per separare la regione del Kashmir contesa da India e Pakistan. La LoC divide il 45 per cento del Kashmir controllato dall'India dal 30 per cento sotto il controllo del Pakistan. Il restante 25 per cento è occupato dal governo cinese.</t>
        </is>
      </c>
      <c r="BH207" t="inlineStr">
        <is>
          <t/>
        </is>
      </c>
      <c r="BI207" t="inlineStr">
        <is>
          <t/>
        </is>
      </c>
      <c r="BJ207" t="inlineStr">
        <is>
          <t/>
        </is>
      </c>
      <c r="BK207" t="inlineStr">
        <is>
          <t/>
        </is>
      </c>
      <c r="BL207" t="inlineStr">
        <is>
          <t/>
        </is>
      </c>
      <c r="BM207" t="inlineStr">
        <is>
          <t/>
        </is>
      </c>
      <c r="BN207" t="inlineStr">
        <is>
          <t/>
        </is>
      </c>
      <c r="BO207" t="inlineStr">
        <is>
          <t/>
        </is>
      </c>
      <c r="BP207" t="inlineStr">
        <is>
          <t/>
        </is>
      </c>
      <c r="BQ207" t="inlineStr">
        <is>
          <t/>
        </is>
      </c>
      <c r="BR207" t="inlineStr">
        <is>
          <t/>
        </is>
      </c>
      <c r="BS207" t="inlineStr">
        <is>
          <t/>
        </is>
      </c>
      <c r="BT207" t="inlineStr">
        <is>
          <t/>
        </is>
      </c>
      <c r="BU207" t="inlineStr">
        <is>
          <t/>
        </is>
      </c>
      <c r="BV207" t="inlineStr">
        <is>
          <t/>
        </is>
      </c>
      <c r="BW207" t="inlineStr">
        <is>
          <t/>
        </is>
      </c>
      <c r="BX207" t="inlineStr">
        <is>
          <t/>
        </is>
      </c>
      <c r="BY207" t="inlineStr">
        <is>
          <t/>
        </is>
      </c>
      <c r="BZ207" t="inlineStr">
        <is>
          <t/>
        </is>
      </c>
      <c r="CA207" t="inlineStr">
        <is>
          <t/>
        </is>
      </c>
      <c r="CB207" s="2" t="inlineStr">
        <is>
          <t>LC|
linha de controlo</t>
        </is>
      </c>
      <c r="CC207" s="2" t="inlineStr">
        <is>
          <t>2|
2</t>
        </is>
      </c>
      <c r="CD207" s="2" t="inlineStr">
        <is>
          <t xml:space="preserve">|
</t>
        </is>
      </c>
      <c r="CE207" t="inlineStr">
        <is>
          <t>Linha divisória entre a Índia e o Paquistão, que, após o cessar-fogo de 1971, os dois países estabeleceram no Acordo de Simla, comprometendo-se a respeitá-la.</t>
        </is>
      </c>
      <c r="CF207" t="inlineStr">
        <is>
          <t/>
        </is>
      </c>
      <c r="CG207" t="inlineStr">
        <is>
          <t/>
        </is>
      </c>
      <c r="CH207" t="inlineStr">
        <is>
          <t/>
        </is>
      </c>
      <c r="CI207" t="inlineStr">
        <is>
          <t/>
        </is>
      </c>
      <c r="CJ207" t="inlineStr">
        <is>
          <t/>
        </is>
      </c>
      <c r="CK207" t="inlineStr">
        <is>
          <t/>
        </is>
      </c>
      <c r="CL207" t="inlineStr">
        <is>
          <t/>
        </is>
      </c>
      <c r="CM207" t="inlineStr">
        <is>
          <t/>
        </is>
      </c>
      <c r="CN207" t="inlineStr">
        <is>
          <t/>
        </is>
      </c>
      <c r="CO207" t="inlineStr">
        <is>
          <t/>
        </is>
      </c>
      <c r="CP207" t="inlineStr">
        <is>
          <t/>
        </is>
      </c>
      <c r="CQ207" t="inlineStr">
        <is>
          <t/>
        </is>
      </c>
      <c r="CR207" t="inlineStr">
        <is>
          <t/>
        </is>
      </c>
      <c r="CS207" t="inlineStr">
        <is>
          <t/>
        </is>
      </c>
      <c r="CT207" t="inlineStr">
        <is>
          <t/>
        </is>
      </c>
      <c r="CU207" t="inlineStr">
        <is>
          <t/>
        </is>
      </c>
    </row>
    <row r="208">
      <c r="A208" s="1" t="str">
        <f>HYPERLINK("https://iate.europa.eu/entry/result/1466982/all", "1466982")</f>
        <v>1466982</v>
      </c>
      <c r="B208" t="inlineStr">
        <is>
          <t>INTERNATIONAL RELATIONS</t>
        </is>
      </c>
      <c r="C208" t="inlineStr">
        <is>
          <t>INTERNATIONAL RELATIONS|defence</t>
        </is>
      </c>
      <c r="D208" t="inlineStr">
        <is>
          <t/>
        </is>
      </c>
      <c r="E208" t="inlineStr">
        <is>
          <t/>
        </is>
      </c>
      <c r="F208" t="inlineStr">
        <is>
          <t/>
        </is>
      </c>
      <c r="G208" t="inlineStr">
        <is>
          <t/>
        </is>
      </c>
      <c r="H208" t="inlineStr">
        <is>
          <t/>
        </is>
      </c>
      <c r="I208" t="inlineStr">
        <is>
          <t/>
        </is>
      </c>
      <c r="J208" t="inlineStr">
        <is>
          <t/>
        </is>
      </c>
      <c r="K208" t="inlineStr">
        <is>
          <t/>
        </is>
      </c>
      <c r="L208" s="2" t="inlineStr">
        <is>
          <t>amfibieangreb</t>
        </is>
      </c>
      <c r="M208" s="2" t="inlineStr">
        <is>
          <t>2</t>
        </is>
      </c>
      <c r="N208" s="2" t="inlineStr">
        <is>
          <t/>
        </is>
      </c>
      <c r="O208" t="inlineStr">
        <is>
          <t/>
        </is>
      </c>
      <c r="P208" t="inlineStr">
        <is>
          <t/>
        </is>
      </c>
      <c r="Q208" t="inlineStr">
        <is>
          <t/>
        </is>
      </c>
      <c r="R208" t="inlineStr">
        <is>
          <t/>
        </is>
      </c>
      <c r="S208" t="inlineStr">
        <is>
          <t/>
        </is>
      </c>
      <c r="T208" t="inlineStr">
        <is>
          <t/>
        </is>
      </c>
      <c r="U208" t="inlineStr">
        <is>
          <t/>
        </is>
      </c>
      <c r="V208" t="inlineStr">
        <is>
          <t/>
        </is>
      </c>
      <c r="W208" t="inlineStr">
        <is>
          <t/>
        </is>
      </c>
      <c r="X208" s="2" t="inlineStr">
        <is>
          <t>amphibious assault</t>
        </is>
      </c>
      <c r="Y208" s="2" t="inlineStr">
        <is>
          <t>2</t>
        </is>
      </c>
      <c r="Z208" s="2" t="inlineStr">
        <is>
          <t/>
        </is>
      </c>
      <c r="AA208" t="inlineStr">
        <is>
          <t>the principal type of amphibious operation which involves establishing a force on a hostile shore</t>
        </is>
      </c>
      <c r="AB208" t="inlineStr">
        <is>
          <t/>
        </is>
      </c>
      <c r="AC208" t="inlineStr">
        <is>
          <t/>
        </is>
      </c>
      <c r="AD208" t="inlineStr">
        <is>
          <t/>
        </is>
      </c>
      <c r="AE208" t="inlineStr">
        <is>
          <t/>
        </is>
      </c>
      <c r="AF208" t="inlineStr">
        <is>
          <t/>
        </is>
      </c>
      <c r="AG208" t="inlineStr">
        <is>
          <t/>
        </is>
      </c>
      <c r="AH208" t="inlineStr">
        <is>
          <t/>
        </is>
      </c>
      <c r="AI208" t="inlineStr">
        <is>
          <t/>
        </is>
      </c>
      <c r="AJ208" t="inlineStr">
        <is>
          <t/>
        </is>
      </c>
      <c r="AK208" t="inlineStr">
        <is>
          <t/>
        </is>
      </c>
      <c r="AL208" t="inlineStr">
        <is>
          <t/>
        </is>
      </c>
      <c r="AM208" t="inlineStr">
        <is>
          <t/>
        </is>
      </c>
      <c r="AN208" s="2" t="inlineStr">
        <is>
          <t>assaut amphibie</t>
        </is>
      </c>
      <c r="AO208" s="2" t="inlineStr">
        <is>
          <t>2</t>
        </is>
      </c>
      <c r="AP208" s="2" t="inlineStr">
        <is>
          <t/>
        </is>
      </c>
      <c r="AQ208" t="inlineStr">
        <is>
          <t>forme principale d'opération amphibie;il comporte l'implantation d'une force sur une côte ennemie</t>
        </is>
      </c>
      <c r="AR208" t="inlineStr">
        <is>
          <t/>
        </is>
      </c>
      <c r="AS208" t="inlineStr">
        <is>
          <t/>
        </is>
      </c>
      <c r="AT208" t="inlineStr">
        <is>
          <t/>
        </is>
      </c>
      <c r="AU208" t="inlineStr">
        <is>
          <t/>
        </is>
      </c>
      <c r="AV208" t="inlineStr">
        <is>
          <t/>
        </is>
      </c>
      <c r="AW208" t="inlineStr">
        <is>
          <t/>
        </is>
      </c>
      <c r="AX208" t="inlineStr">
        <is>
          <t/>
        </is>
      </c>
      <c r="AY208" t="inlineStr">
        <is>
          <t/>
        </is>
      </c>
      <c r="AZ208" t="inlineStr">
        <is>
          <t/>
        </is>
      </c>
      <c r="BA208" t="inlineStr">
        <is>
          <t/>
        </is>
      </c>
      <c r="BB208" t="inlineStr">
        <is>
          <t/>
        </is>
      </c>
      <c r="BC208" t="inlineStr">
        <is>
          <t/>
        </is>
      </c>
      <c r="BD208" t="inlineStr">
        <is>
          <t/>
        </is>
      </c>
      <c r="BE208" t="inlineStr">
        <is>
          <t/>
        </is>
      </c>
      <c r="BF208" t="inlineStr">
        <is>
          <t/>
        </is>
      </c>
      <c r="BG208" t="inlineStr">
        <is>
          <t/>
        </is>
      </c>
      <c r="BH208" t="inlineStr">
        <is>
          <t/>
        </is>
      </c>
      <c r="BI208" t="inlineStr">
        <is>
          <t/>
        </is>
      </c>
      <c r="BJ208" t="inlineStr">
        <is>
          <t/>
        </is>
      </c>
      <c r="BK208" t="inlineStr">
        <is>
          <t/>
        </is>
      </c>
      <c r="BL208" s="2" t="inlineStr">
        <is>
          <t>jūras desanta izcelšana</t>
        </is>
      </c>
      <c r="BM208" s="2" t="inlineStr">
        <is>
          <t>2</t>
        </is>
      </c>
      <c r="BN208" s="2" t="inlineStr">
        <is>
          <t/>
        </is>
      </c>
      <c r="BO208" t="inlineStr">
        <is>
          <t>Galvenais jūras desanta spēku operācijas veids, kuras mērķis ir nostiprināt spēkus pretinieka vai potenciālā pretinieka piekrastē.</t>
        </is>
      </c>
      <c r="BP208" t="inlineStr">
        <is>
          <t/>
        </is>
      </c>
      <c r="BQ208" t="inlineStr">
        <is>
          <t/>
        </is>
      </c>
      <c r="BR208" t="inlineStr">
        <is>
          <t/>
        </is>
      </c>
      <c r="BS208" t="inlineStr">
        <is>
          <t/>
        </is>
      </c>
      <c r="BT208" t="inlineStr">
        <is>
          <t/>
        </is>
      </c>
      <c r="BU208" t="inlineStr">
        <is>
          <t/>
        </is>
      </c>
      <c r="BV208" t="inlineStr">
        <is>
          <t/>
        </is>
      </c>
      <c r="BW208" t="inlineStr">
        <is>
          <t/>
        </is>
      </c>
      <c r="BX208" s="2" t="inlineStr">
        <is>
          <t>desant morski</t>
        </is>
      </c>
      <c r="BY208" s="2" t="inlineStr">
        <is>
          <t>3</t>
        </is>
      </c>
      <c r="BZ208" s="2" t="inlineStr">
        <is>
          <t/>
        </is>
      </c>
      <c r="CA208" t="inlineStr">
        <is>
          <t>zasadniczy rodzaj morskich działań desantowych polegający na usadowieniu sił własnych na brzegu wrogim lub potencjalnie wrogim</t>
        </is>
      </c>
      <c r="CB208" t="inlineStr">
        <is>
          <t/>
        </is>
      </c>
      <c r="CC208" t="inlineStr">
        <is>
          <t/>
        </is>
      </c>
      <c r="CD208" t="inlineStr">
        <is>
          <t/>
        </is>
      </c>
      <c r="CE208" t="inlineStr">
        <is>
          <t/>
        </is>
      </c>
      <c r="CF208" t="inlineStr">
        <is>
          <t/>
        </is>
      </c>
      <c r="CG208" t="inlineStr">
        <is>
          <t/>
        </is>
      </c>
      <c r="CH208" t="inlineStr">
        <is>
          <t/>
        </is>
      </c>
      <c r="CI208" t="inlineStr">
        <is>
          <t/>
        </is>
      </c>
      <c r="CJ208" t="inlineStr">
        <is>
          <t/>
        </is>
      </c>
      <c r="CK208" t="inlineStr">
        <is>
          <t/>
        </is>
      </c>
      <c r="CL208" t="inlineStr">
        <is>
          <t/>
        </is>
      </c>
      <c r="CM208" t="inlineStr">
        <is>
          <t/>
        </is>
      </c>
      <c r="CN208" t="inlineStr">
        <is>
          <t/>
        </is>
      </c>
      <c r="CO208" t="inlineStr">
        <is>
          <t/>
        </is>
      </c>
      <c r="CP208" t="inlineStr">
        <is>
          <t/>
        </is>
      </c>
      <c r="CQ208" t="inlineStr">
        <is>
          <t/>
        </is>
      </c>
      <c r="CR208" t="inlineStr">
        <is>
          <t/>
        </is>
      </c>
      <c r="CS208" t="inlineStr">
        <is>
          <t/>
        </is>
      </c>
      <c r="CT208" t="inlineStr">
        <is>
          <t/>
        </is>
      </c>
      <c r="CU208" t="inlineStr">
        <is>
          <t/>
        </is>
      </c>
    </row>
    <row r="209">
      <c r="A209" s="1" t="str">
        <f>HYPERLINK("https://iate.europa.eu/entry/result/385239/all", "385239")</f>
        <v>385239</v>
      </c>
      <c r="B209" t="inlineStr">
        <is>
          <t>POLITICS;INTERNATIONAL RELATIONS;GEOGRAPHY</t>
        </is>
      </c>
      <c r="C209" t="inlineStr">
        <is>
          <t>POLITICS;INTERNATIONAL RELATIONS|defence;GEOGRAPHY|political geography|Nordic Council countries;POLITICS|executive power and public service|administrative law</t>
        </is>
      </c>
      <c r="D209" s="2" t="inlineStr">
        <is>
          <t>Съвет НАТО-Русия</t>
        </is>
      </c>
      <c r="E209" s="2" t="inlineStr">
        <is>
          <t>3</t>
        </is>
      </c>
      <c r="F209" s="2" t="inlineStr">
        <is>
          <t/>
        </is>
      </c>
      <c r="G209" t="inlineStr">
        <is>
          <t/>
        </is>
      </c>
      <c r="H209" t="inlineStr">
        <is>
          <t/>
        </is>
      </c>
      <c r="I209" t="inlineStr">
        <is>
          <t/>
        </is>
      </c>
      <c r="J209" t="inlineStr">
        <is>
          <t/>
        </is>
      </c>
      <c r="K209" t="inlineStr">
        <is>
          <t/>
        </is>
      </c>
      <c r="L209" t="inlineStr">
        <is>
          <t/>
        </is>
      </c>
      <c r="M209" t="inlineStr">
        <is>
          <t/>
        </is>
      </c>
      <c r="N209" t="inlineStr">
        <is>
          <t/>
        </is>
      </c>
      <c r="O209" t="inlineStr">
        <is>
          <t/>
        </is>
      </c>
      <c r="P209" t="inlineStr">
        <is>
          <t/>
        </is>
      </c>
      <c r="Q209" t="inlineStr">
        <is>
          <t/>
        </is>
      </c>
      <c r="R209" t="inlineStr">
        <is>
          <t/>
        </is>
      </c>
      <c r="S209" t="inlineStr">
        <is>
          <t/>
        </is>
      </c>
      <c r="T209" t="inlineStr">
        <is>
          <t/>
        </is>
      </c>
      <c r="U209" t="inlineStr">
        <is>
          <t/>
        </is>
      </c>
      <c r="V209" t="inlineStr">
        <is>
          <t/>
        </is>
      </c>
      <c r="W209" t="inlineStr">
        <is>
          <t/>
        </is>
      </c>
      <c r="X209" s="2" t="inlineStr">
        <is>
          <t>NRC|
NATO-Russia Council</t>
        </is>
      </c>
      <c r="Y209" s="2" t="inlineStr">
        <is>
          <t>1|
1</t>
        </is>
      </c>
      <c r="Z209" s="2" t="inlineStr">
        <is>
          <t xml:space="preserve">|
</t>
        </is>
      </c>
      <c r="AA209" t="inlineStr">
        <is>
          <t/>
        </is>
      </c>
      <c r="AB209" t="inlineStr">
        <is>
          <t/>
        </is>
      </c>
      <c r="AC209" t="inlineStr">
        <is>
          <t/>
        </is>
      </c>
      <c r="AD209" t="inlineStr">
        <is>
          <t/>
        </is>
      </c>
      <c r="AE209" t="inlineStr">
        <is>
          <t/>
        </is>
      </c>
      <c r="AF209" t="inlineStr">
        <is>
          <t/>
        </is>
      </c>
      <c r="AG209" t="inlineStr">
        <is>
          <t/>
        </is>
      </c>
      <c r="AH209" t="inlineStr">
        <is>
          <t/>
        </is>
      </c>
      <c r="AI209" t="inlineStr">
        <is>
          <t/>
        </is>
      </c>
      <c r="AJ209" t="inlineStr">
        <is>
          <t/>
        </is>
      </c>
      <c r="AK209" t="inlineStr">
        <is>
          <t/>
        </is>
      </c>
      <c r="AL209" t="inlineStr">
        <is>
          <t/>
        </is>
      </c>
      <c r="AM209" t="inlineStr">
        <is>
          <t/>
        </is>
      </c>
      <c r="AN209" s="2" t="inlineStr">
        <is>
          <t>COR|
Conseil OTAN-Russie</t>
        </is>
      </c>
      <c r="AO209" s="2" t="inlineStr">
        <is>
          <t>1|
1</t>
        </is>
      </c>
      <c r="AP209" s="2" t="inlineStr">
        <is>
          <t xml:space="preserve">|
</t>
        </is>
      </c>
      <c r="AQ209" t="inlineStr">
        <is>
          <t/>
        </is>
      </c>
      <c r="AR209" t="inlineStr">
        <is>
          <t/>
        </is>
      </c>
      <c r="AS209" t="inlineStr">
        <is>
          <t/>
        </is>
      </c>
      <c r="AT209" t="inlineStr">
        <is>
          <t/>
        </is>
      </c>
      <c r="AU209" t="inlineStr">
        <is>
          <t/>
        </is>
      </c>
      <c r="AV209" t="inlineStr">
        <is>
          <t/>
        </is>
      </c>
      <c r="AW209" t="inlineStr">
        <is>
          <t/>
        </is>
      </c>
      <c r="AX209" t="inlineStr">
        <is>
          <t/>
        </is>
      </c>
      <c r="AY209" t="inlineStr">
        <is>
          <t/>
        </is>
      </c>
      <c r="AZ209" t="inlineStr">
        <is>
          <t/>
        </is>
      </c>
      <c r="BA209" t="inlineStr">
        <is>
          <t/>
        </is>
      </c>
      <c r="BB209" t="inlineStr">
        <is>
          <t/>
        </is>
      </c>
      <c r="BC209" t="inlineStr">
        <is>
          <t/>
        </is>
      </c>
      <c r="BD209" t="inlineStr">
        <is>
          <t/>
        </is>
      </c>
      <c r="BE209" t="inlineStr">
        <is>
          <t/>
        </is>
      </c>
      <c r="BF209" t="inlineStr">
        <is>
          <t/>
        </is>
      </c>
      <c r="BG209" t="inlineStr">
        <is>
          <t/>
        </is>
      </c>
      <c r="BH209" t="inlineStr">
        <is>
          <t/>
        </is>
      </c>
      <c r="BI209" t="inlineStr">
        <is>
          <t/>
        </is>
      </c>
      <c r="BJ209" t="inlineStr">
        <is>
          <t/>
        </is>
      </c>
      <c r="BK209" t="inlineStr">
        <is>
          <t/>
        </is>
      </c>
      <c r="BL209" t="inlineStr">
        <is>
          <t/>
        </is>
      </c>
      <c r="BM209" t="inlineStr">
        <is>
          <t/>
        </is>
      </c>
      <c r="BN209" t="inlineStr">
        <is>
          <t/>
        </is>
      </c>
      <c r="BO209" t="inlineStr">
        <is>
          <t/>
        </is>
      </c>
      <c r="BP209" t="inlineStr">
        <is>
          <t/>
        </is>
      </c>
      <c r="BQ209" t="inlineStr">
        <is>
          <t/>
        </is>
      </c>
      <c r="BR209" t="inlineStr">
        <is>
          <t/>
        </is>
      </c>
      <c r="BS209" t="inlineStr">
        <is>
          <t/>
        </is>
      </c>
      <c r="BT209" t="inlineStr">
        <is>
          <t/>
        </is>
      </c>
      <c r="BU209" t="inlineStr">
        <is>
          <t/>
        </is>
      </c>
      <c r="BV209" t="inlineStr">
        <is>
          <t/>
        </is>
      </c>
      <c r="BW209" t="inlineStr">
        <is>
          <t/>
        </is>
      </c>
      <c r="BX209" t="inlineStr">
        <is>
          <t/>
        </is>
      </c>
      <c r="BY209" t="inlineStr">
        <is>
          <t/>
        </is>
      </c>
      <c r="BZ209" t="inlineStr">
        <is>
          <t/>
        </is>
      </c>
      <c r="CA209" t="inlineStr">
        <is>
          <t/>
        </is>
      </c>
      <c r="CB209" t="inlineStr">
        <is>
          <t/>
        </is>
      </c>
      <c r="CC209" t="inlineStr">
        <is>
          <t/>
        </is>
      </c>
      <c r="CD209" t="inlineStr">
        <is>
          <t/>
        </is>
      </c>
      <c r="CE209" t="inlineStr">
        <is>
          <t/>
        </is>
      </c>
      <c r="CF209" t="inlineStr">
        <is>
          <t/>
        </is>
      </c>
      <c r="CG209" t="inlineStr">
        <is>
          <t/>
        </is>
      </c>
      <c r="CH209" t="inlineStr">
        <is>
          <t/>
        </is>
      </c>
      <c r="CI209" t="inlineStr">
        <is>
          <t/>
        </is>
      </c>
      <c r="CJ209" t="inlineStr">
        <is>
          <t/>
        </is>
      </c>
      <c r="CK209" t="inlineStr">
        <is>
          <t/>
        </is>
      </c>
      <c r="CL209" t="inlineStr">
        <is>
          <t/>
        </is>
      </c>
      <c r="CM209" t="inlineStr">
        <is>
          <t/>
        </is>
      </c>
      <c r="CN209" t="inlineStr">
        <is>
          <t/>
        </is>
      </c>
      <c r="CO209" t="inlineStr">
        <is>
          <t/>
        </is>
      </c>
      <c r="CP209" t="inlineStr">
        <is>
          <t/>
        </is>
      </c>
      <c r="CQ209" t="inlineStr">
        <is>
          <t/>
        </is>
      </c>
      <c r="CR209" t="inlineStr">
        <is>
          <t/>
        </is>
      </c>
      <c r="CS209" t="inlineStr">
        <is>
          <t/>
        </is>
      </c>
      <c r="CT209" t="inlineStr">
        <is>
          <t/>
        </is>
      </c>
      <c r="CU209" t="inlineStr">
        <is>
          <t/>
        </is>
      </c>
    </row>
    <row r="210">
      <c r="A210" s="1" t="str">
        <f>HYPERLINK("https://iate.europa.eu/entry/result/3627184/all", "3627184")</f>
        <v>3627184</v>
      </c>
      <c r="B210" t="inlineStr">
        <is>
          <t>GEOGRAPHY</t>
        </is>
      </c>
      <c r="C210" t="inlineStr">
        <is>
          <t>GEOGRAPHY|Europe|Eastern Europe|Ukraine</t>
        </is>
      </c>
      <c r="D210" s="2" t="inlineStr">
        <is>
          <t>Суми</t>
        </is>
      </c>
      <c r="E210" s="2" t="inlineStr">
        <is>
          <t>3</t>
        </is>
      </c>
      <c r="F210" s="2" t="inlineStr">
        <is>
          <t/>
        </is>
      </c>
      <c r="G210" t="inlineStr">
        <is>
          <t>град в Северна Украйна, административен център на Сумска област</t>
        </is>
      </c>
      <c r="H210" s="2" t="inlineStr">
        <is>
          <t>Sumy</t>
        </is>
      </c>
      <c r="I210" s="2" t="inlineStr">
        <is>
          <t>3</t>
        </is>
      </c>
      <c r="J210" s="2" t="inlineStr">
        <is>
          <t/>
        </is>
      </c>
      <c r="K210" t="inlineStr">
        <is>
          <t>hlavní město Sumské oblasti na severovýchodní Ukrajině</t>
        </is>
      </c>
      <c r="L210" s="2" t="inlineStr">
        <is>
          <t>Sumy</t>
        </is>
      </c>
      <c r="M210" s="2" t="inlineStr">
        <is>
          <t>3</t>
        </is>
      </c>
      <c r="N210" s="2" t="inlineStr">
        <is>
          <t/>
        </is>
      </c>
      <c r="O210" t="inlineStr">
        <is>
          <t>by i det nordøstlige Ukraine</t>
        </is>
      </c>
      <c r="P210" s="2" t="inlineStr">
        <is>
          <t>Sumy</t>
        </is>
      </c>
      <c r="Q210" s="2" t="inlineStr">
        <is>
          <t>3</t>
        </is>
      </c>
      <c r="R210" s="2" t="inlineStr">
        <is>
          <t/>
        </is>
      </c>
      <c r="S210" t="inlineStr">
        <is>
          <t>Stadt in der Oblast Sumy (Region Sumy) im Nordosten der Ukraine</t>
        </is>
      </c>
      <c r="T210" t="inlineStr">
        <is>
          <t/>
        </is>
      </c>
      <c r="U210" t="inlineStr">
        <is>
          <t/>
        </is>
      </c>
      <c r="V210" t="inlineStr">
        <is>
          <t/>
        </is>
      </c>
      <c r="W210" t="inlineStr">
        <is>
          <t/>
        </is>
      </c>
      <c r="X210" s="2" t="inlineStr">
        <is>
          <t>Sumy</t>
        </is>
      </c>
      <c r="Y210" s="2" t="inlineStr">
        <is>
          <t>3</t>
        </is>
      </c>
      <c r="Z210" s="2" t="inlineStr">
        <is>
          <t/>
        </is>
      </c>
      <c r="AA210" t="inlineStr">
        <is>
          <t>city in northeastern Ukraine</t>
        </is>
      </c>
      <c r="AB210" s="2" t="inlineStr">
        <is>
          <t>Sumy</t>
        </is>
      </c>
      <c r="AC210" s="2" t="inlineStr">
        <is>
          <t>3</t>
        </is>
      </c>
      <c r="AD210" s="2" t="inlineStr">
        <is>
          <t/>
        </is>
      </c>
      <c r="AE210" t="inlineStr">
        <is>
          <t>Ciudad del noreste de &lt;a href="https://iate.europa.eu/entry/result/861209/es" target="_blank"&gt;Ucrania&lt;/a&gt; y capital de la provincia del mismo nombre.</t>
        </is>
      </c>
      <c r="AF210" s="2" t="inlineStr">
        <is>
          <t>Sumõ</t>
        </is>
      </c>
      <c r="AG210" s="2" t="inlineStr">
        <is>
          <t>3</t>
        </is>
      </c>
      <c r="AH210" s="2" t="inlineStr">
        <is>
          <t/>
        </is>
      </c>
      <c r="AI210" t="inlineStr">
        <is>
          <t>oblastilinn Ukraina kirdeosas Pseli jõe ääres</t>
        </is>
      </c>
      <c r="AJ210" s="2" t="inlineStr">
        <is>
          <t>Sumy</t>
        </is>
      </c>
      <c r="AK210" s="2" t="inlineStr">
        <is>
          <t>3</t>
        </is>
      </c>
      <c r="AL210" s="2" t="inlineStr">
        <is>
          <t/>
        </is>
      </c>
      <c r="AM210" t="inlineStr">
        <is>
          <t>kaupunki Ukrainan koillisosassa</t>
        </is>
      </c>
      <c r="AN210" s="2" t="inlineStr">
        <is>
          <t>Soumy</t>
        </is>
      </c>
      <c r="AO210" s="2" t="inlineStr">
        <is>
          <t>3</t>
        </is>
      </c>
      <c r="AP210" s="2" t="inlineStr">
        <is>
          <t/>
        </is>
      </c>
      <c r="AQ210" t="inlineStr">
        <is>
          <t>ville du nord-est de l'Ukraine</t>
        </is>
      </c>
      <c r="AR210" s="2" t="inlineStr">
        <is>
          <t>Sumy</t>
        </is>
      </c>
      <c r="AS210" s="2" t="inlineStr">
        <is>
          <t>3</t>
        </is>
      </c>
      <c r="AT210" s="2" t="inlineStr">
        <is>
          <t/>
        </is>
      </c>
      <c r="AU210" t="inlineStr">
        <is>
          <t>cathair in oirthuaisceart na hÚcráine</t>
        </is>
      </c>
      <c r="AV210" s="2" t="inlineStr">
        <is>
          <t>Sumi</t>
        </is>
      </c>
      <c r="AW210" s="2" t="inlineStr">
        <is>
          <t>3</t>
        </is>
      </c>
      <c r="AX210" s="2" t="inlineStr">
        <is>
          <t/>
        </is>
      </c>
      <c r="AY210" t="inlineStr">
        <is>
          <t>grad na sjeveroistoku Ukrajine</t>
        </is>
      </c>
      <c r="AZ210" s="2" t="inlineStr">
        <is>
          <t>Szumi</t>
        </is>
      </c>
      <c r="BA210" s="2" t="inlineStr">
        <is>
          <t>3</t>
        </is>
      </c>
      <c r="BB210" s="2" t="inlineStr">
        <is>
          <t/>
        </is>
      </c>
      <c r="BC210" t="inlineStr">
        <is>
          <t/>
        </is>
      </c>
      <c r="BD210" t="inlineStr">
        <is>
          <t/>
        </is>
      </c>
      <c r="BE210" t="inlineStr">
        <is>
          <t/>
        </is>
      </c>
      <c r="BF210" t="inlineStr">
        <is>
          <t/>
        </is>
      </c>
      <c r="BG210" t="inlineStr">
        <is>
          <t/>
        </is>
      </c>
      <c r="BH210" s="2" t="inlineStr">
        <is>
          <t>Sumai</t>
        </is>
      </c>
      <c r="BI210" s="2" t="inlineStr">
        <is>
          <t>3</t>
        </is>
      </c>
      <c r="BJ210" s="2" t="inlineStr">
        <is>
          <t/>
        </is>
      </c>
      <c r="BK210" t="inlineStr">
        <is>
          <t>miestas Ukrainos šiaurės rytuose, srities centras</t>
        </is>
      </c>
      <c r="BL210" s="2" t="inlineStr">
        <is>
          <t>Sumi</t>
        </is>
      </c>
      <c r="BM210" s="2" t="inlineStr">
        <is>
          <t>3</t>
        </is>
      </c>
      <c r="BN210" s="2" t="inlineStr">
        <is>
          <t/>
        </is>
      </c>
      <c r="BO210" t="inlineStr">
        <is>
          <t/>
        </is>
      </c>
      <c r="BP210" s="2" t="inlineStr">
        <is>
          <t>Sumy</t>
        </is>
      </c>
      <c r="BQ210" s="2" t="inlineStr">
        <is>
          <t>3</t>
        </is>
      </c>
      <c r="BR210" s="2" t="inlineStr">
        <is>
          <t/>
        </is>
      </c>
      <c r="BS210" t="inlineStr">
        <is>
          <t>belt fil-Grigal tal-Ukrajna</t>
        </is>
      </c>
      <c r="BT210" s="2" t="inlineStr">
        <is>
          <t>Soemy|
Sumy</t>
        </is>
      </c>
      <c r="BU210" s="2" t="inlineStr">
        <is>
          <t>3|
3</t>
        </is>
      </c>
      <c r="BV210" s="2" t="inlineStr">
        <is>
          <t xml:space="preserve">|
</t>
        </is>
      </c>
      <c r="BW210" t="inlineStr">
        <is>
          <t>stad in noord-oost Oekraine, zo'n 30 km van de Russische grens</t>
        </is>
      </c>
      <c r="BX210" s="2" t="inlineStr">
        <is>
          <t>Sumy</t>
        </is>
      </c>
      <c r="BY210" s="2" t="inlineStr">
        <is>
          <t>3</t>
        </is>
      </c>
      <c r="BZ210" s="2" t="inlineStr">
        <is>
          <t/>
        </is>
      </c>
      <c r="CA210" t="inlineStr">
        <is>
          <t>miasto obwodowe na północnym wschodzie Ukrainy, nad Psiołem (dopływ Dniepru)</t>
        </is>
      </c>
      <c r="CB210" t="inlineStr">
        <is>
          <t/>
        </is>
      </c>
      <c r="CC210" t="inlineStr">
        <is>
          <t/>
        </is>
      </c>
      <c r="CD210" t="inlineStr">
        <is>
          <t/>
        </is>
      </c>
      <c r="CE210" t="inlineStr">
        <is>
          <t/>
        </is>
      </c>
      <c r="CF210" s="2" t="inlineStr">
        <is>
          <t>Sumî</t>
        </is>
      </c>
      <c r="CG210" s="2" t="inlineStr">
        <is>
          <t>3</t>
        </is>
      </c>
      <c r="CH210" s="2" t="inlineStr">
        <is>
          <t/>
        </is>
      </c>
      <c r="CI210" t="inlineStr">
        <is>
          <t>oraș în nord-estul Ucrainei</t>
        </is>
      </c>
      <c r="CJ210" t="inlineStr">
        <is>
          <t/>
        </is>
      </c>
      <c r="CK210" t="inlineStr">
        <is>
          <t/>
        </is>
      </c>
      <c r="CL210" t="inlineStr">
        <is>
          <t/>
        </is>
      </c>
      <c r="CM210" t="inlineStr">
        <is>
          <t/>
        </is>
      </c>
      <c r="CN210" s="2" t="inlineStr">
        <is>
          <t>Sumi</t>
        </is>
      </c>
      <c r="CO210" s="2" t="inlineStr">
        <is>
          <t>3</t>
        </is>
      </c>
      <c r="CP210" s="2" t="inlineStr">
        <is>
          <t/>
        </is>
      </c>
      <c r="CQ210" t="inlineStr">
        <is>
          <t>mesto na severovzhodu Ukrajine</t>
        </is>
      </c>
      <c r="CR210" s="2" t="inlineStr">
        <is>
          <t>Sumy</t>
        </is>
      </c>
      <c r="CS210" s="2" t="inlineStr">
        <is>
          <t>3</t>
        </is>
      </c>
      <c r="CT210" s="2" t="inlineStr">
        <is>
          <t/>
        </is>
      </c>
      <c r="CU210" t="inlineStr">
        <is>
          <t>Stad och län i Ukraina.</t>
        </is>
      </c>
    </row>
    <row r="211">
      <c r="A211" s="1" t="str">
        <f>HYPERLINK("https://iate.europa.eu/entry/result/3593060/all", "3593060")</f>
        <v>3593060</v>
      </c>
      <c r="B211" t="inlineStr">
        <is>
          <t>GEOGRAPHY</t>
        </is>
      </c>
      <c r="C211" t="inlineStr">
        <is>
          <t>GEOGRAPHY|Europe|Eastern Europe|Ukraine</t>
        </is>
      </c>
      <c r="D211" s="2" t="inlineStr">
        <is>
          <t>Днипро</t>
        </is>
      </c>
      <c r="E211" s="2" t="inlineStr">
        <is>
          <t>3</t>
        </is>
      </c>
      <c r="F211" s="2" t="inlineStr">
        <is>
          <t/>
        </is>
      </c>
      <c r="G211" t="inlineStr">
        <is>
          <t>град в Югоизточна Украйна, разположен на река Днепър</t>
        </is>
      </c>
      <c r="H211" s="2" t="inlineStr">
        <is>
          <t>Dnipro</t>
        </is>
      </c>
      <c r="I211" s="2" t="inlineStr">
        <is>
          <t>3</t>
        </is>
      </c>
      <c r="J211" s="2" t="inlineStr">
        <is>
          <t/>
        </is>
      </c>
      <c r="K211" t="inlineStr">
        <is>
          <t>třetí největší město dnešní Ukrajiny, důležité průmyslové centrum a středisko Dněpropetrovské oblasti ležící
mírně na východ od středu země na obou březích řeky Dněpr</t>
        </is>
      </c>
      <c r="L211" s="2" t="inlineStr">
        <is>
          <t>Dnipro</t>
        </is>
      </c>
      <c r="M211" s="2" t="inlineStr">
        <is>
          <t>3</t>
        </is>
      </c>
      <c r="N211" s="2" t="inlineStr">
        <is>
          <t/>
        </is>
      </c>
      <c r="O211" t="inlineStr">
        <is>
          <t>by i den sydlige del af det centrale Ukraine</t>
        </is>
      </c>
      <c r="P211" s="2" t="inlineStr">
        <is>
          <t>Dnipro</t>
        </is>
      </c>
      <c r="Q211" s="2" t="inlineStr">
        <is>
          <t>3</t>
        </is>
      </c>
      <c r="R211" s="2" t="inlineStr">
        <is>
          <t/>
        </is>
      </c>
      <c r="S211" t="inlineStr">
        <is>
          <t>viertgrößte Stadt der Ukraine</t>
        </is>
      </c>
      <c r="T211" t="inlineStr">
        <is>
          <t/>
        </is>
      </c>
      <c r="U211" t="inlineStr">
        <is>
          <t/>
        </is>
      </c>
      <c r="V211" t="inlineStr">
        <is>
          <t/>
        </is>
      </c>
      <c r="W211" t="inlineStr">
        <is>
          <t/>
        </is>
      </c>
      <c r="X211" s="2" t="inlineStr">
        <is>
          <t>Ekaterinoslav|
Dnipro|
Dnepr|
Dnipropetrovsk|
Dniepropetrovsk|
Katerinoslav</t>
        </is>
      </c>
      <c r="Y211" s="2" t="inlineStr">
        <is>
          <t>1|
3|
1|
1|
1|
1</t>
        </is>
      </c>
      <c r="Z211" s="2" t="inlineStr">
        <is>
          <t xml:space="preserve">|
|
|
|
|
</t>
        </is>
      </c>
      <c r="AA211" t="inlineStr">
        <is>
          <t>city in south-central Ukraine</t>
        </is>
      </c>
      <c r="AB211" s="2" t="inlineStr">
        <is>
          <t>Dnipro</t>
        </is>
      </c>
      <c r="AC211" s="2" t="inlineStr">
        <is>
          <t>3</t>
        </is>
      </c>
      <c r="AD211" s="2" t="inlineStr">
        <is>
          <t/>
        </is>
      </c>
      <c r="AE211" t="inlineStr">
        <is>
          <t>Ciudad del centro de &lt;a href="https://iate.europa.eu/entry/result/861209/es" target="_blank"&gt;Ucrania&lt;/a&gt; y capital de la provincia del mismo nombre.</t>
        </is>
      </c>
      <c r="AF211" s="2" t="inlineStr">
        <is>
          <t>Dnipro</t>
        </is>
      </c>
      <c r="AG211" s="2" t="inlineStr">
        <is>
          <t>3</t>
        </is>
      </c>
      <c r="AH211" s="2" t="inlineStr">
        <is>
          <t/>
        </is>
      </c>
      <c r="AI211" t="inlineStr">
        <is>
          <t>linn Ukraina idaosas, Dnipropetrovski oblasti keskus</t>
        </is>
      </c>
      <c r="AJ211" s="2" t="inlineStr">
        <is>
          <t>Dnipro</t>
        </is>
      </c>
      <c r="AK211" s="2" t="inlineStr">
        <is>
          <t>3</t>
        </is>
      </c>
      <c r="AL211" s="2" t="inlineStr">
        <is>
          <t/>
        </is>
      </c>
      <c r="AM211" t="inlineStr">
        <is>
          <t>kaupunki Ukrainassa Kiovan eteläpuolella</t>
        </is>
      </c>
      <c r="AN211" s="2" t="inlineStr">
        <is>
          <t>Dniepr|
Dnipro|
Dnipropetrovsk</t>
        </is>
      </c>
      <c r="AO211" s="2" t="inlineStr">
        <is>
          <t>3|
3|
3</t>
        </is>
      </c>
      <c r="AP211" s="2" t="inlineStr">
        <is>
          <t xml:space="preserve">|
|
</t>
        </is>
      </c>
      <c r="AQ211" t="inlineStr">
        <is>
          <t>ville du centre de l'Ukraine, sur le fleuve Dniepr</t>
        </is>
      </c>
      <c r="AR211" s="2" t="inlineStr">
        <is>
          <t>Dnipro</t>
        </is>
      </c>
      <c r="AS211" s="2" t="inlineStr">
        <is>
          <t>3</t>
        </is>
      </c>
      <c r="AT211" s="2" t="inlineStr">
        <is>
          <t/>
        </is>
      </c>
      <c r="AU211" t="inlineStr">
        <is>
          <t>baile lár tíre san Úcráin, suite ar bhruach na Dnípire</t>
        </is>
      </c>
      <c r="AV211" s="2" t="inlineStr">
        <is>
          <t>Dnipro</t>
        </is>
      </c>
      <c r="AW211" s="2" t="inlineStr">
        <is>
          <t>3</t>
        </is>
      </c>
      <c r="AX211" s="2" t="inlineStr">
        <is>
          <t/>
        </is>
      </c>
      <c r="AY211" t="inlineStr">
        <is>
          <t>grad u središnjoj Ukrajini</t>
        </is>
      </c>
      <c r="AZ211" s="2" t="inlineStr">
        <is>
          <t>Dnyipro</t>
        </is>
      </c>
      <c r="BA211" s="2" t="inlineStr">
        <is>
          <t>3</t>
        </is>
      </c>
      <c r="BB211" s="2" t="inlineStr">
        <is>
          <t/>
        </is>
      </c>
      <c r="BC211" t="inlineStr">
        <is>
          <t>város Ukrajna keleti részén</t>
        </is>
      </c>
      <c r="BD211" t="inlineStr">
        <is>
          <t/>
        </is>
      </c>
      <c r="BE211" t="inlineStr">
        <is>
          <t/>
        </is>
      </c>
      <c r="BF211" t="inlineStr">
        <is>
          <t/>
        </is>
      </c>
      <c r="BG211" t="inlineStr">
        <is>
          <t/>
        </is>
      </c>
      <c r="BH211" s="2" t="inlineStr">
        <is>
          <t>Dnipras</t>
        </is>
      </c>
      <c r="BI211" s="2" t="inlineStr">
        <is>
          <t>3</t>
        </is>
      </c>
      <c r="BJ211" s="2" t="inlineStr">
        <is>
          <t/>
        </is>
      </c>
      <c r="BK211" t="inlineStr">
        <is>
          <t>miestas vidurio - rytų Ukrainoje, srities centras</t>
        </is>
      </c>
      <c r="BL211" s="2" t="inlineStr">
        <is>
          <t>Dņipro</t>
        </is>
      </c>
      <c r="BM211" s="2" t="inlineStr">
        <is>
          <t>3</t>
        </is>
      </c>
      <c r="BN211" s="2" t="inlineStr">
        <is>
          <t/>
        </is>
      </c>
      <c r="BO211" t="inlineStr">
        <is>
          <t>pilsēta Ukrainā, apgabala administratīvais centrs</t>
        </is>
      </c>
      <c r="BP211" t="inlineStr">
        <is>
          <t/>
        </is>
      </c>
      <c r="BQ211" t="inlineStr">
        <is>
          <t/>
        </is>
      </c>
      <c r="BR211" t="inlineStr">
        <is>
          <t/>
        </is>
      </c>
      <c r="BS211" t="inlineStr">
        <is>
          <t/>
        </is>
      </c>
      <c r="BT211" s="2" t="inlineStr">
        <is>
          <t>Dnipro</t>
        </is>
      </c>
      <c r="BU211" s="2" t="inlineStr">
        <is>
          <t>3</t>
        </is>
      </c>
      <c r="BV211" s="2" t="inlineStr">
        <is>
          <t/>
        </is>
      </c>
      <c r="BW211" t="inlineStr">
        <is>
          <t>stad in het centrale oostelijke deel van Oekraïne, qua inwonersaantal de 3e stad</t>
        </is>
      </c>
      <c r="BX211" s="2" t="inlineStr">
        <is>
          <t>Dniepr</t>
        </is>
      </c>
      <c r="BY211" s="2" t="inlineStr">
        <is>
          <t>3</t>
        </is>
      </c>
      <c r="BZ211" s="2" t="inlineStr">
        <is>
          <t/>
        </is>
      </c>
      <c r="CA211" t="inlineStr">
        <is>
          <t>miasto położone w południowo-środkowej części Ukrainy, na obu brzegach Dniepru, u ujścia Samary; na początku 2020 roku, z liczbą mieszkańców wynoszącą około 990 tys., czwarte na liście najludniejszych ukraińskich miast</t>
        </is>
      </c>
      <c r="CB211" t="inlineStr">
        <is>
          <t/>
        </is>
      </c>
      <c r="CC211" t="inlineStr">
        <is>
          <t/>
        </is>
      </c>
      <c r="CD211" t="inlineStr">
        <is>
          <t/>
        </is>
      </c>
      <c r="CE211" t="inlineStr">
        <is>
          <t/>
        </is>
      </c>
      <c r="CF211" s="2" t="inlineStr">
        <is>
          <t>Dnipro</t>
        </is>
      </c>
      <c r="CG211" s="2" t="inlineStr">
        <is>
          <t>3</t>
        </is>
      </c>
      <c r="CH211" s="2" t="inlineStr">
        <is>
          <t/>
        </is>
      </c>
      <c r="CI211" t="inlineStr">
        <is>
          <t>oraș din Ucraina, capitala raionului Dnipro și a regiunii Dnipropetrovsk, situat pe fluviul Nipru</t>
        </is>
      </c>
      <c r="CJ211" s="2" t="inlineStr">
        <is>
          <t>Dnipro</t>
        </is>
      </c>
      <c r="CK211" s="2" t="inlineStr">
        <is>
          <t>3</t>
        </is>
      </c>
      <c r="CL211" s="2" t="inlineStr">
        <is>
          <t/>
        </is>
      </c>
      <c r="CM211" t="inlineStr">
        <is>
          <t>oblastné mesto a dôležitý prístav na rieke Dneper, štvrté najväčšie mesto na Ukrajine</t>
        </is>
      </c>
      <c r="CN211" t="inlineStr">
        <is>
          <t/>
        </is>
      </c>
      <c r="CO211" t="inlineStr">
        <is>
          <t/>
        </is>
      </c>
      <c r="CP211" t="inlineStr">
        <is>
          <t/>
        </is>
      </c>
      <c r="CQ211" t="inlineStr">
        <is>
          <t/>
        </is>
      </c>
      <c r="CR211" s="2" t="inlineStr">
        <is>
          <t>Dnipro</t>
        </is>
      </c>
      <c r="CS211" s="2" t="inlineStr">
        <is>
          <t>3</t>
        </is>
      </c>
      <c r="CT211" s="2" t="inlineStr">
        <is>
          <t/>
        </is>
      </c>
      <c r="CU211" t="inlineStr">
        <is>
          <t>Stad i mellersta Ukraina.</t>
        </is>
      </c>
    </row>
    <row r="212">
      <c r="A212" s="1" t="str">
        <f>HYPERLINK("https://iate.europa.eu/entry/result/1468094/all", "1468094")</f>
        <v>1468094</v>
      </c>
      <c r="B212" t="inlineStr">
        <is>
          <t>INTERNATIONAL RELATIONS;TRANSPORT</t>
        </is>
      </c>
      <c r="C212" t="inlineStr">
        <is>
          <t>INTERNATIONAL RELATIONS|defence;TRANSPORT;TRANSPORT|land transport|land transport</t>
        </is>
      </c>
      <c r="D212" t="inlineStr">
        <is>
          <t/>
        </is>
      </c>
      <c r="E212" t="inlineStr">
        <is>
          <t/>
        </is>
      </c>
      <c r="F212" t="inlineStr">
        <is>
          <t/>
        </is>
      </c>
      <c r="G212" t="inlineStr">
        <is>
          <t/>
        </is>
      </c>
      <c r="H212" t="inlineStr">
        <is>
          <t/>
        </is>
      </c>
      <c r="I212" t="inlineStr">
        <is>
          <t/>
        </is>
      </c>
      <c r="J212" t="inlineStr">
        <is>
          <t/>
        </is>
      </c>
      <c r="K212" t="inlineStr">
        <is>
          <t/>
        </is>
      </c>
      <c r="L212" s="2" t="inlineStr">
        <is>
          <t>militærkonvoj</t>
        </is>
      </c>
      <c r="M212" s="2" t="inlineStr">
        <is>
          <t>2</t>
        </is>
      </c>
      <c r="N212" s="2" t="inlineStr">
        <is>
          <t/>
        </is>
      </c>
      <c r="O212" t="inlineStr">
        <is>
          <t/>
        </is>
      </c>
      <c r="P212" t="inlineStr">
        <is>
          <t/>
        </is>
      </c>
      <c r="Q212" t="inlineStr">
        <is>
          <t/>
        </is>
      </c>
      <c r="R212" t="inlineStr">
        <is>
          <t/>
        </is>
      </c>
      <c r="S212" t="inlineStr">
        <is>
          <t/>
        </is>
      </c>
      <c r="T212" t="inlineStr">
        <is>
          <t/>
        </is>
      </c>
      <c r="U212" t="inlineStr">
        <is>
          <t/>
        </is>
      </c>
      <c r="V212" t="inlineStr">
        <is>
          <t/>
        </is>
      </c>
      <c r="W212" t="inlineStr">
        <is>
          <t/>
        </is>
      </c>
      <c r="X212" s="2" t="inlineStr">
        <is>
          <t>non-mercantile convoy|
military convoy</t>
        </is>
      </c>
      <c r="Y212" s="2" t="inlineStr">
        <is>
          <t>2|
2</t>
        </is>
      </c>
      <c r="Z212" s="2" t="inlineStr">
        <is>
          <t xml:space="preserve">|
</t>
        </is>
      </c>
      <c r="AA212" t="inlineStr">
        <is>
          <t>a convoy consisting of auxiliaries and/or merchant ships under military charter of reequisition.It is constituted for special purposes such as sealift or reinforcement operations,logistic support,or as follow-up to amphibious operations.It is controlled and reported as a military unit</t>
        </is>
      </c>
      <c r="AB212" t="inlineStr">
        <is>
          <t/>
        </is>
      </c>
      <c r="AC212" t="inlineStr">
        <is>
          <t/>
        </is>
      </c>
      <c r="AD212" t="inlineStr">
        <is>
          <t/>
        </is>
      </c>
      <c r="AE212" t="inlineStr">
        <is>
          <t/>
        </is>
      </c>
      <c r="AF212" t="inlineStr">
        <is>
          <t/>
        </is>
      </c>
      <c r="AG212" t="inlineStr">
        <is>
          <t/>
        </is>
      </c>
      <c r="AH212" t="inlineStr">
        <is>
          <t/>
        </is>
      </c>
      <c r="AI212" t="inlineStr">
        <is>
          <t/>
        </is>
      </c>
      <c r="AJ212" t="inlineStr">
        <is>
          <t/>
        </is>
      </c>
      <c r="AK212" t="inlineStr">
        <is>
          <t/>
        </is>
      </c>
      <c r="AL212" t="inlineStr">
        <is>
          <t/>
        </is>
      </c>
      <c r="AM212" t="inlineStr">
        <is>
          <t/>
        </is>
      </c>
      <c r="AN212" s="2" t="inlineStr">
        <is>
          <t>convoi militaire</t>
        </is>
      </c>
      <c r="AO212" s="2" t="inlineStr">
        <is>
          <t>2</t>
        </is>
      </c>
      <c r="AP212" s="2" t="inlineStr">
        <is>
          <t/>
        </is>
      </c>
      <c r="AQ212" t="inlineStr">
        <is>
          <t>convoi constitué de navires auxiliaires et, ou, de navires marchands affrétés ou réquisitionnés par l'autorité militaire. Un tel convoi est destiné à des opérations spéciales telles que transbordements maritimes, renforcement, soutien logistique ou appui nécessaire à la poursuite d'une opération amphibie. Ce type de convoi est contrôlé et signalé comme une unité militaire</t>
        </is>
      </c>
      <c r="AR212" t="inlineStr">
        <is>
          <t/>
        </is>
      </c>
      <c r="AS212" t="inlineStr">
        <is>
          <t/>
        </is>
      </c>
      <c r="AT212" t="inlineStr">
        <is>
          <t/>
        </is>
      </c>
      <c r="AU212" t="inlineStr">
        <is>
          <t/>
        </is>
      </c>
      <c r="AV212" t="inlineStr">
        <is>
          <t/>
        </is>
      </c>
      <c r="AW212" t="inlineStr">
        <is>
          <t/>
        </is>
      </c>
      <c r="AX212" t="inlineStr">
        <is>
          <t/>
        </is>
      </c>
      <c r="AY212" t="inlineStr">
        <is>
          <t/>
        </is>
      </c>
      <c r="AZ212" t="inlineStr">
        <is>
          <t/>
        </is>
      </c>
      <c r="BA212" t="inlineStr">
        <is>
          <t/>
        </is>
      </c>
      <c r="BB212" t="inlineStr">
        <is>
          <t/>
        </is>
      </c>
      <c r="BC212" t="inlineStr">
        <is>
          <t/>
        </is>
      </c>
      <c r="BD212" t="inlineStr">
        <is>
          <t/>
        </is>
      </c>
      <c r="BE212" t="inlineStr">
        <is>
          <t/>
        </is>
      </c>
      <c r="BF212" t="inlineStr">
        <is>
          <t/>
        </is>
      </c>
      <c r="BG212" t="inlineStr">
        <is>
          <t/>
        </is>
      </c>
      <c r="BH212" t="inlineStr">
        <is>
          <t/>
        </is>
      </c>
      <c r="BI212" t="inlineStr">
        <is>
          <t/>
        </is>
      </c>
      <c r="BJ212" t="inlineStr">
        <is>
          <t/>
        </is>
      </c>
      <c r="BK212" t="inlineStr">
        <is>
          <t/>
        </is>
      </c>
      <c r="BL212" t="inlineStr">
        <is>
          <t/>
        </is>
      </c>
      <c r="BM212" t="inlineStr">
        <is>
          <t/>
        </is>
      </c>
      <c r="BN212" t="inlineStr">
        <is>
          <t/>
        </is>
      </c>
      <c r="BO212" t="inlineStr">
        <is>
          <t/>
        </is>
      </c>
      <c r="BP212" t="inlineStr">
        <is>
          <t/>
        </is>
      </c>
      <c r="BQ212" t="inlineStr">
        <is>
          <t/>
        </is>
      </c>
      <c r="BR212" t="inlineStr">
        <is>
          <t/>
        </is>
      </c>
      <c r="BS212" t="inlineStr">
        <is>
          <t/>
        </is>
      </c>
      <c r="BT212" t="inlineStr">
        <is>
          <t/>
        </is>
      </c>
      <c r="BU212" t="inlineStr">
        <is>
          <t/>
        </is>
      </c>
      <c r="BV212" t="inlineStr">
        <is>
          <t/>
        </is>
      </c>
      <c r="BW212" t="inlineStr">
        <is>
          <t/>
        </is>
      </c>
      <c r="BX212" s="2" t="inlineStr">
        <is>
          <t>konwój wojskowy</t>
        </is>
      </c>
      <c r="BY212" s="2" t="inlineStr">
        <is>
          <t>3</t>
        </is>
      </c>
      <c r="BZ212" s="2" t="inlineStr">
        <is>
          <t/>
        </is>
      </c>
      <c r="CA212" t="inlineStr">
        <is>
          <t>konwój lądowy lub morski, który jest dowodzony i określany jako jednostka wojskowa. Konwój morski może składać się z dowolnej grupy statków handlowych, jednostek pomocniczych lub innych</t>
        </is>
      </c>
      <c r="CB212" t="inlineStr">
        <is>
          <t/>
        </is>
      </c>
      <c r="CC212" t="inlineStr">
        <is>
          <t/>
        </is>
      </c>
      <c r="CD212" t="inlineStr">
        <is>
          <t/>
        </is>
      </c>
      <c r="CE212" t="inlineStr">
        <is>
          <t/>
        </is>
      </c>
      <c r="CF212" t="inlineStr">
        <is>
          <t/>
        </is>
      </c>
      <c r="CG212" t="inlineStr">
        <is>
          <t/>
        </is>
      </c>
      <c r="CH212" t="inlineStr">
        <is>
          <t/>
        </is>
      </c>
      <c r="CI212" t="inlineStr">
        <is>
          <t/>
        </is>
      </c>
      <c r="CJ212" t="inlineStr">
        <is>
          <t/>
        </is>
      </c>
      <c r="CK212" t="inlineStr">
        <is>
          <t/>
        </is>
      </c>
      <c r="CL212" t="inlineStr">
        <is>
          <t/>
        </is>
      </c>
      <c r="CM212" t="inlineStr">
        <is>
          <t/>
        </is>
      </c>
      <c r="CN212" t="inlineStr">
        <is>
          <t/>
        </is>
      </c>
      <c r="CO212" t="inlineStr">
        <is>
          <t/>
        </is>
      </c>
      <c r="CP212" t="inlineStr">
        <is>
          <t/>
        </is>
      </c>
      <c r="CQ212" t="inlineStr">
        <is>
          <t/>
        </is>
      </c>
      <c r="CR212" t="inlineStr">
        <is>
          <t/>
        </is>
      </c>
      <c r="CS212" t="inlineStr">
        <is>
          <t/>
        </is>
      </c>
      <c r="CT212" t="inlineStr">
        <is>
          <t/>
        </is>
      </c>
      <c r="CU212" t="inlineStr">
        <is>
          <t/>
        </is>
      </c>
    </row>
    <row r="213">
      <c r="A213" s="1" t="str">
        <f>HYPERLINK("https://iate.europa.eu/entry/result/929583/all", "929583")</f>
        <v>929583</v>
      </c>
      <c r="B213" t="inlineStr">
        <is>
          <t>INTERNATIONAL RELATIONS</t>
        </is>
      </c>
      <c r="C213" t="inlineStr">
        <is>
          <t>INTERNATIONAL RELATIONS|defence|military equipment</t>
        </is>
      </c>
      <c r="D213" s="2" t="inlineStr">
        <is>
          <t>термобарично оръжие|
вакуумна бомба</t>
        </is>
      </c>
      <c r="E213" s="2" t="inlineStr">
        <is>
          <t>2|
2</t>
        </is>
      </c>
      <c r="F213" s="2" t="inlineStr">
        <is>
          <t xml:space="preserve">|
</t>
        </is>
      </c>
      <c r="G213" t="inlineStr">
        <is>
          <t>оръжие, което изгаря кислород от атмосферата — първоначално чрез малка експлозия се разпръсква облак от прах или течност под формата на аерозол, който се разпространява на голяма площ; след това той се възпламенява чрез повторна детонация и се превръща в огнено кълбо; огненият взрив създава смъртоносен частичен кислороден вакуум</t>
        </is>
      </c>
      <c r="H213" s="2" t="inlineStr">
        <is>
          <t>vakuová bomba|
termobarická bomba</t>
        </is>
      </c>
      <c r="I213" s="2" t="inlineStr">
        <is>
          <t>3|
3</t>
        </is>
      </c>
      <c r="J213" s="2" t="inlineStr">
        <is>
          <t xml:space="preserve">|
</t>
        </is>
      </c>
      <c r="K213" t="inlineStr">
        <is>
          <t>vysoce ničivá bomba, jejíž náplň tvoří tekutá látka, která se po otevření obalu bomby rozptýlí a spolu s okolním vzduchem vytvoří velký oblak vysoce výbušné aerosolové směsi, která se po několika sekundách zapálí a exploduje</t>
        </is>
      </c>
      <c r="L213" s="2" t="inlineStr">
        <is>
          <t>termobarisk våben|
vakuumbombe|
termobarisk bombe</t>
        </is>
      </c>
      <c r="M213" s="2" t="inlineStr">
        <is>
          <t>3|
3|
3</t>
        </is>
      </c>
      <c r="N213" s="2" t="inlineStr">
        <is>
          <t xml:space="preserve">|
|
</t>
        </is>
      </c>
      <c r="O213" t="inlineStr">
        <is>
          <t>En termobarisk bombe er en bombe, som suger luften ud af lukkede rum under intens hede og højt tryk.</t>
        </is>
      </c>
      <c r="P213" s="2" t="inlineStr">
        <is>
          <t>Aerosolbombe|
thermobarische Bombe|
Vakuum-Bombe</t>
        </is>
      </c>
      <c r="Q213" s="2" t="inlineStr">
        <is>
          <t>3|
3|
3</t>
        </is>
      </c>
      <c r="R213" s="2" t="inlineStr">
        <is>
          <t xml:space="preserve">|
|
</t>
        </is>
      </c>
      <c r="S213" t="inlineStr">
        <is>
          <t>Waffe, die ein Benzin-Luft-Gemisch zur Explosion bringt und in geschlossenen Höhlen, Bunkern und unterirdischen Anlagen eine lange anhaltende Druckwelle verursacht, die alles Leben und Material zerstört</t>
        </is>
      </c>
      <c r="T213" s="2" t="inlineStr">
        <is>
          <t>θερμοβαρική βόμβα</t>
        </is>
      </c>
      <c r="U213" s="2" t="inlineStr">
        <is>
          <t>3</t>
        </is>
      </c>
      <c r="V213" s="2" t="inlineStr">
        <is>
          <t/>
        </is>
      </c>
      <c r="W213" t="inlineStr">
        <is>
          <t/>
        </is>
      </c>
      <c r="X213" s="2" t="inlineStr">
        <is>
          <t>thermobaric weapon|
aerosol bomb|
vacuum bomb|
thermobaric bomb</t>
        </is>
      </c>
      <c r="Y213" s="2" t="inlineStr">
        <is>
          <t>3|
1|
3|
3</t>
        </is>
      </c>
      <c r="Z213" s="2" t="inlineStr">
        <is>
          <t xml:space="preserve">|
|
|
</t>
        </is>
      </c>
      <c r="AA213" t="inlineStr">
        <is>
          <t>warhead that scatters an aerosol explosive on
or before impact with the target and then immediately ignites this to create a high-pressure
blast wave, causing a more rapidly expanding blast than a conventional explosion</t>
        </is>
      </c>
      <c r="AB213" s="2" t="inlineStr">
        <is>
          <t>bomba termobárica|
arma termobárica</t>
        </is>
      </c>
      <c r="AC213" s="2" t="inlineStr">
        <is>
          <t>3|
3</t>
        </is>
      </c>
      <c r="AD213" s="2" t="inlineStr">
        <is>
          <t xml:space="preserve">|
</t>
        </is>
      </c>
      <c r="AE213" t="inlineStr">
        <is>
          <t>Arma volumétrica que consta de un depósito de combustible y dos cargas explosivas separadas. Al ser lanzada, se detona la primera carga explosiva y dispersa las partículas de combustible. La segunda carga enciende el combustible dispersado y el oxígeno en el aire, creando una onda expansiva de presión y calor extremos que puede reverberar y crear un vacío parcial en espacios cerrados.</t>
        </is>
      </c>
      <c r="AF213" t="inlineStr">
        <is>
          <t/>
        </is>
      </c>
      <c r="AG213" t="inlineStr">
        <is>
          <t/>
        </is>
      </c>
      <c r="AH213" t="inlineStr">
        <is>
          <t/>
        </is>
      </c>
      <c r="AI213" t="inlineStr">
        <is>
          <t/>
        </is>
      </c>
      <c r="AJ213" s="2" t="inlineStr">
        <is>
          <t>termobaarinen pommi</t>
        </is>
      </c>
      <c r="AK213" s="2" t="inlineStr">
        <is>
          <t>3</t>
        </is>
      </c>
      <c r="AL213" s="2" t="inlineStr">
        <is>
          <t/>
        </is>
      </c>
      <c r="AM213" t="inlineStr">
        <is>
          <t>termobaariseen räjähteeseen perustuva, perinteisiä räjähteitä enemmän vahinkoa tuottava ase, jonka avulla pyritään levittämään mahdollisimman voimakas paine- ja lämpöaalto</t>
        </is>
      </c>
      <c r="AN213" s="2" t="inlineStr">
        <is>
          <t>bombe thermobarique|
arme thermobarique|
arme à surpression thermobarique</t>
        </is>
      </c>
      <c r="AO213" s="2" t="inlineStr">
        <is>
          <t>3|
3|
3</t>
        </is>
      </c>
      <c r="AP213" s="2" t="inlineStr">
        <is>
          <t xml:space="preserve">|
|
</t>
        </is>
      </c>
      <c r="AQ213" t="inlineStr">
        <is>
          <t>arme de type conventionnel, explosive, qui combine des effets thermiques, d’onde de choc et de dépression</t>
        </is>
      </c>
      <c r="AR213" s="2" t="inlineStr">
        <is>
          <t>folúsbhuama|
buama teirmeabarach</t>
        </is>
      </c>
      <c r="AS213" s="2" t="inlineStr">
        <is>
          <t>3|
3</t>
        </is>
      </c>
      <c r="AT213" s="2" t="inlineStr">
        <is>
          <t xml:space="preserve">|
</t>
        </is>
      </c>
      <c r="AU213" t="inlineStr">
        <is>
          <t/>
        </is>
      </c>
      <c r="AV213" s="2" t="inlineStr">
        <is>
          <t>termobarična bomba</t>
        </is>
      </c>
      <c r="AW213" s="2" t="inlineStr">
        <is>
          <t>3</t>
        </is>
      </c>
      <c r="AX213" s="2" t="inlineStr">
        <is>
          <t/>
        </is>
      </c>
      <c r="AY213" t="inlineStr">
        <is>
          <t>oružje koje stvara oblak zapaljive tvari koji se istodobno raspršuje i detonira uz znatno veći radijus uništenja od klasične bombe</t>
        </is>
      </c>
      <c r="AZ213" s="2" t="inlineStr">
        <is>
          <t>vákuumbomba|
termobárikus bomba</t>
        </is>
      </c>
      <c r="BA213" s="2" t="inlineStr">
        <is>
          <t>3|
3</t>
        </is>
      </c>
      <c r="BB213" s="2" t="inlineStr">
        <is>
          <t xml:space="preserve">|
</t>
        </is>
      </c>
      <c r="BC213" t="inlineStr">
        <is>
          <t>a környező közeg – a levegő – oxigéntartalmát felhasználva olyan nagyhőmérsékletű robbanást előidéző bomba, amelynek működési ideje jelentősen 
hosszabb a hagyományos robbanóanyaggal töltött légibombákénál, és amelynek pusztító erejét a robbanáskor keletkező hő és lökéshullám biztosítja</t>
        </is>
      </c>
      <c r="BD213" s="2" t="inlineStr">
        <is>
          <t>bomba termobarica|
bomba a vuoto|
arma termobarica</t>
        </is>
      </c>
      <c r="BE213" s="2" t="inlineStr">
        <is>
          <t>3|
3|
3</t>
        </is>
      </c>
      <c r="BF213" s="2" t="inlineStr">
        <is>
          <t xml:space="preserve">|
|
</t>
        </is>
      </c>
      <c r="BG213" t="inlineStr">
        <is>
          <t>ordigno che, per effetto dell’alta temperatura di esplosione e del vuoto di pressione che si viene a creare, uccide, sottraendogli ossigeno, chiunque sia compreso all’interno del suo raggio d’azione</t>
        </is>
      </c>
      <c r="BH213" s="2" t="inlineStr">
        <is>
          <t>termobarinis ginklas|
termobarinė bomba|
vakuuminė bomba</t>
        </is>
      </c>
      <c r="BI213" s="2" t="inlineStr">
        <is>
          <t>3|
3|
3</t>
        </is>
      </c>
      <c r="BJ213" s="2" t="inlineStr">
        <is>
          <t xml:space="preserve">|
|
</t>
        </is>
      </c>
      <c r="BK213" t="inlineStr">
        <is>
          <t/>
        </is>
      </c>
      <c r="BL213" s="2" t="inlineStr">
        <is>
          <t>termobāriskais ierocis|
termobāriskā bumba|
vakuuma bumba</t>
        </is>
      </c>
      <c r="BM213" s="2" t="inlineStr">
        <is>
          <t>3|
3|
3</t>
        </is>
      </c>
      <c r="BN213" s="2" t="inlineStr">
        <is>
          <t xml:space="preserve">|
|
</t>
        </is>
      </c>
      <c r="BO213" t="inlineStr">
        <is>
          <t>sprāgstierīce, kuras radītā sprādziena rezultātā no vispirms tiek radīts aerosolu vai degošu pulveru mākonis, savukārt otrs lādiņš šo gaisa un degvielu vai cieto daļiņu maisījumu aizdedzina</t>
        </is>
      </c>
      <c r="BP213" t="inlineStr">
        <is>
          <t/>
        </is>
      </c>
      <c r="BQ213" t="inlineStr">
        <is>
          <t/>
        </is>
      </c>
      <c r="BR213" t="inlineStr">
        <is>
          <t/>
        </is>
      </c>
      <c r="BS213" t="inlineStr">
        <is>
          <t/>
        </is>
      </c>
      <c r="BT213" s="2" t="inlineStr">
        <is>
          <t>thermobarisch wapen|
vacuümbom|
thermobarische bom</t>
        </is>
      </c>
      <c r="BU213" s="2" t="inlineStr">
        <is>
          <t>3|
3|
3</t>
        </is>
      </c>
      <c r="BV213" s="2" t="inlineStr">
        <is>
          <t xml:space="preserve">|
|
</t>
        </is>
      </c>
      <c r="BW213" t="inlineStr">
        <is>
          <t>bom die als het ware een vacuüm creëert in de omgeving waardoor alle zuurstof uit de lucht wordt gezogen. Dit werkt in twee stappen. Eerst komt er in een kleine explosie een wolk van kleine metaaldeeltjes en een brandstofmengsel vrij. Deze wolk verspreidt zich in de omgeving, bijvoorbeeld in gebouwen en straten, en mengt met de zuurstof uit de lucht. Daarna volgt er een explosie die de wolk laat ontploffen en een enorme vuurbal veroorzaakt. Deze vuurbal zuigt al het zuurstof uit de omgeving, waardoor iedereen in een straal van ongeveer 200 meter het gevaar loopt te stikken</t>
        </is>
      </c>
      <c r="BX213" s="2" t="inlineStr">
        <is>
          <t>bomba termobaryczna|
bomba paliwowo-powietrzna|
bomba próżniowa</t>
        </is>
      </c>
      <c r="BY213" s="2" t="inlineStr">
        <is>
          <t>3|
3|
2</t>
        </is>
      </c>
      <c r="BZ213" s="2" t="inlineStr">
        <is>
          <t xml:space="preserve">|
preferred|
</t>
        </is>
      </c>
      <c r="CA213" t="inlineStr">
        <is>
          <t>bomba składająca się z paliwa lub materiału wybuchowego, który jest rozpylany w powietrzu</t>
        </is>
      </c>
      <c r="CB213" s="2" t="inlineStr">
        <is>
          <t>arma termobárica|
bomba a vácuo|
bomba termobárica</t>
        </is>
      </c>
      <c r="CC213" s="2" t="inlineStr">
        <is>
          <t>3|
3|
3</t>
        </is>
      </c>
      <c r="CD213" s="2" t="inlineStr">
        <is>
          <t xml:space="preserve">|
|
</t>
        </is>
      </c>
      <c r="CE213" t="inlineStr">
        <is>
          <t>&lt;a href="https://iate.europa.eu/entry/result/902678/pt" target="_blank"&gt;Ogiva &lt;/a&gt;que, no momento do impacto, espalha uma nuvem de material combustível ou de partículas metálicas que reagem com o ar atmosférico, entram em ignição e causam uma explosão, provocando uma bola de fogo e uma onda de choque extremamente destruidora devido ao calor e à pressão.</t>
        </is>
      </c>
      <c r="CF213" s="2" t="inlineStr">
        <is>
          <t>bombă cu vid|
bombă termobarică|
armă termobarică</t>
        </is>
      </c>
      <c r="CG213" s="2" t="inlineStr">
        <is>
          <t>3|
3|
3</t>
        </is>
      </c>
      <c r="CH213" s="2" t="inlineStr">
        <is>
          <t xml:space="preserve">|
|
</t>
        </is>
      </c>
      <c r="CI213" t="inlineStr">
        <is>
          <t/>
        </is>
      </c>
      <c r="CJ213" s="2" t="inlineStr">
        <is>
          <t>termobarická bomba|
vákuová bomba</t>
        </is>
      </c>
      <c r="CK213" s="2" t="inlineStr">
        <is>
          <t>3|
3</t>
        </is>
      </c>
      <c r="CL213" s="2" t="inlineStr">
        <is>
          <t xml:space="preserve">|
</t>
        </is>
      </c>
      <c r="CM213" t="inlineStr">
        <is>
          <t>mimoriadne ničivá zbraň, ktorá v prvej fáze vybuchne v prednastavenej výške nad cieleným miestom a rozptýli aerosól, pričom vznikne zmes atmosférického kyslíka a paliva, ktorá ako jemná hmla ľahko prenikne aj do budov a bunkrov, a následne v druhej fáze počas približne dvoch sekúnd dôjde k zapáleniu tejto zmesi a silnému výbuchu</t>
        </is>
      </c>
      <c r="CN213" s="2" t="inlineStr">
        <is>
          <t>vakuumska bomba|
termobarično orožje</t>
        </is>
      </c>
      <c r="CO213" s="2" t="inlineStr">
        <is>
          <t>2|
2</t>
        </is>
      </c>
      <c r="CP213" s="2" t="inlineStr">
        <is>
          <t xml:space="preserve">|
</t>
        </is>
      </c>
      <c r="CQ213" t="inlineStr">
        <is>
          <t>orožje, pri katerem prvo eksplozivno polnilo odpre ogrodje bombe, in sicer tik nad ciljem, potem pa se iz bombe vsuje oblak vnetljive tekočine, ki popolnoma prekrije ciljni objekt; drugo eksplozivno polnjenje pa povzroči, da vnetljiva tekočina zagori</t>
        </is>
      </c>
      <c r="CR213" s="2" t="inlineStr">
        <is>
          <t>vakuumbomb|
termobariskt vapen|
termobarisk bomb</t>
        </is>
      </c>
      <c r="CS213" s="2" t="inlineStr">
        <is>
          <t>3|
3|
3</t>
        </is>
      </c>
      <c r="CT213" s="2" t="inlineStr">
        <is>
          <t xml:space="preserve">|
|
</t>
        </is>
      </c>
      <c r="CU213" t="inlineStr">
        <is>
          <t>Sprängladdning som verkar genom både värme och tryck.</t>
        </is>
      </c>
    </row>
    <row r="214">
      <c r="A214" s="1" t="str">
        <f>HYPERLINK("https://iate.europa.eu/entry/result/3561862/all", "3561862")</f>
        <v>3561862</v>
      </c>
      <c r="B214" t="inlineStr">
        <is>
          <t>INTERNATIONAL RELATIONS</t>
        </is>
      </c>
      <c r="C214" t="inlineStr">
        <is>
          <t>INTERNATIONAL RELATIONS|defence|defence policy</t>
        </is>
      </c>
      <c r="D214" s="2" t="inlineStr">
        <is>
          <t>хибридна война</t>
        </is>
      </c>
      <c r="E214" s="2" t="inlineStr">
        <is>
          <t>3</t>
        </is>
      </c>
      <c r="F214" s="2" t="inlineStr">
        <is>
          <t/>
        </is>
      </c>
      <c r="G214" t="inlineStr">
        <is>
          <t>включва три етапа:&lt;br&gt;- изостряне на ситуацията в страната обект, върху която се въздейства, а по време на кризата, въз-никнала впоследствие – подпомагане на вътрешния конфликт;&lt;br&gt;- деградация и разпадане на държавността, за да премине страната в т.нар. неуправляемо състояние;&lt;br&gt;- промяна на политическата власт към такава, която да бъде напълно контролирана от агресора</t>
        </is>
      </c>
      <c r="H214" s="2" t="inlineStr">
        <is>
          <t>hybridní válčení|
hybridní válka</t>
        </is>
      </c>
      <c r="I214" s="2" t="inlineStr">
        <is>
          <t>3|
3</t>
        </is>
      </c>
      <c r="J214" s="2" t="inlineStr">
        <is>
          <t xml:space="preserve">|
</t>
        </is>
      </c>
      <c r="K214" t="inlineStr">
        <is>
          <t>centrálně určené a kontrolované použití různých skrytých a otevřených taktik, realizovaných vojenskými či nevojenskými prostředky</t>
        </is>
      </c>
      <c r="L214" s="2" t="inlineStr">
        <is>
          <t>hybrid krig|
hybrid krigsførelse</t>
        </is>
      </c>
      <c r="M214" s="2" t="inlineStr">
        <is>
          <t>3|
3</t>
        </is>
      </c>
      <c r="N214" s="2" t="inlineStr">
        <is>
          <t xml:space="preserve">|
</t>
        </is>
      </c>
      <c r="O214" t="inlineStr">
        <is>
          <t/>
        </is>
      </c>
      <c r="P214" s="2" t="inlineStr">
        <is>
          <t>hybrider Krieg|
hybride Kriegsführung</t>
        </is>
      </c>
      <c r="Q214" s="2" t="inlineStr">
        <is>
          <t>3|
3</t>
        </is>
      </c>
      <c r="R214" s="2" t="inlineStr">
        <is>
          <t xml:space="preserve">|
</t>
        </is>
      </c>
      <c r="S214" t="inlineStr">
        <is>
          <t>Kriegsführung, der ein breites Spektrum an traditionellen und unkonventionellen Mitteln zugrundeliegt, das den Einsatz von Partisanenkämpfern, organisierter Kriminalität, Terrorismus, Massenvernichtungswaffen, Cyberangriffen, Störungen der Energieversorgung, wirtschaftliche Kriegsführung und Propaganda umfasst</t>
        </is>
      </c>
      <c r="T214" s="2" t="inlineStr">
        <is>
          <t>υβριδικός πόλεμος</t>
        </is>
      </c>
      <c r="U214" s="2" t="inlineStr">
        <is>
          <t>3</t>
        </is>
      </c>
      <c r="V214" s="2" t="inlineStr">
        <is>
          <t/>
        </is>
      </c>
      <c r="W214" t="inlineStr">
        <is>
          <t/>
        </is>
      </c>
      <c r="X214" s="2" t="inlineStr">
        <is>
          <t>hybrid war|
hybrid warfare</t>
        </is>
      </c>
      <c r="Y214" s="2" t="inlineStr">
        <is>
          <t>3|
3</t>
        </is>
      </c>
      <c r="Z214" s="2" t="inlineStr">
        <is>
          <t xml:space="preserve">|
</t>
        </is>
      </c>
      <c r="AA214" t="inlineStr">
        <is>
          <t>broad range of hostile actions, of which military force is only a small part, that are invariably executed in concert as part of a flexible strategy with long-term objectives</t>
        </is>
      </c>
      <c r="AB214" s="2" t="inlineStr">
        <is>
          <t>guerra híbrida</t>
        </is>
      </c>
      <c r="AC214" s="2" t="inlineStr">
        <is>
          <t>3</t>
        </is>
      </c>
      <c r="AD214" s="2" t="inlineStr">
        <is>
          <t/>
        </is>
      </c>
      <c r="AE214" t="inlineStr">
        <is>
          <t>Conflicto bélico en el que se utilizan todo tipo de medios y procedimientos, ya sea la fuerza convencional o cualquier otro medio irregular como la insurgencia, el terrorismo, la delincuencia o la desinformación.</t>
        </is>
      </c>
      <c r="AF214" s="2" t="inlineStr">
        <is>
          <t>hübriidsõda</t>
        </is>
      </c>
      <c r="AG214" s="2" t="inlineStr">
        <is>
          <t>3</t>
        </is>
      </c>
      <c r="AH214" s="2" t="inlineStr">
        <is>
          <t/>
        </is>
      </c>
      <c r="AI214" t="inlineStr">
        <is>
          <t>keerulise iseloomuga sõjakäigud, mis ühendavad endas vähese intensiivsusega tavapäraseid ja erioperatsioone, ründava loomuga küberruumitegevust ning psühholoogilisi operatsioone, mis kasutavad ühis- ja traditsioonilist meediat avaliku ja rahvusvahelise arvamuse mõjutamiseks</t>
        </is>
      </c>
      <c r="AJ214" s="2" t="inlineStr">
        <is>
          <t>hybridisota|
hybridisodankäynti</t>
        </is>
      </c>
      <c r="AK214" s="2" t="inlineStr">
        <is>
          <t>2|
3</t>
        </is>
      </c>
      <c r="AL214" s="2" t="inlineStr">
        <is>
          <t xml:space="preserve">|
</t>
        </is>
      </c>
      <c r="AM214" t="inlineStr">
        <is>
          <t>sekä aseellisesti että aseettomin vaikutuskeinoin käytävä julistamaton sota, jossa ero rauhan ja sodan välillä jää hämäräksi</t>
        </is>
      </c>
      <c r="AN214" s="2" t="inlineStr">
        <is>
          <t>guerre hybride</t>
        </is>
      </c>
      <c r="AO214" s="2" t="inlineStr">
        <is>
          <t>3</t>
        </is>
      </c>
      <c r="AP214" s="2" t="inlineStr">
        <is>
          <t/>
        </is>
      </c>
      <c r="AQ214" t="inlineStr">
        <is>
          <t>conflit lié à des menaces intérieures ou extérieures, où plusieurs types d'action hostile sont utilisés simultanément, alliant guerre conventionnelle et asymétrique, forces militaires irrégulières, guerre de l'information et cyberguerre, moyens visibles et dissimulés</t>
        </is>
      </c>
      <c r="AR214" s="2" t="inlineStr">
        <is>
          <t>cogaíocht hibrideach</t>
        </is>
      </c>
      <c r="AS214" s="2" t="inlineStr">
        <is>
          <t>3</t>
        </is>
      </c>
      <c r="AT214" s="2" t="inlineStr">
        <is>
          <t>preferred</t>
        </is>
      </c>
      <c r="AU214" t="inlineStr">
        <is>
          <t/>
        </is>
      </c>
      <c r="AV214" s="2" t="inlineStr">
        <is>
          <t>hibridni rat</t>
        </is>
      </c>
      <c r="AW214" s="2" t="inlineStr">
        <is>
          <t>3</t>
        </is>
      </c>
      <c r="AX214" s="2" t="inlineStr">
        <is>
          <t/>
        </is>
      </c>
      <c r="AY214" t="inlineStr">
        <is>
          <t>centralno osmišljena i kontrolirana uporaba različitih tajnih i otvorenih taktika, vojnim i/ili nevojnim sredstvima</t>
        </is>
      </c>
      <c r="AZ214" s="2" t="inlineStr">
        <is>
          <t>hibrid hadviselés|
hibrid háború</t>
        </is>
      </c>
      <c r="BA214" s="2" t="inlineStr">
        <is>
          <t>3|
3</t>
        </is>
      </c>
      <c r="BB214" s="2" t="inlineStr">
        <is>
          <t xml:space="preserve">|
</t>
        </is>
      </c>
      <c r="BC214" t="inlineStr">
        <is>
          <t>a katonai erő és a nem katonai eszközök integrált
alkalmazásával létrejövő hadviselési forma</t>
        </is>
      </c>
      <c r="BD214" s="2" t="inlineStr">
        <is>
          <t>guerra ibrida</t>
        </is>
      </c>
      <c r="BE214" s="2" t="inlineStr">
        <is>
          <t>2</t>
        </is>
      </c>
      <c r="BF214" s="2" t="inlineStr">
        <is>
          <t/>
        </is>
      </c>
      <c r="BG214" t="inlineStr">
        <is>
          <t>strategia militare che unisce la guerra convenzionale, la guerra irregolare e la guerra fatta di azioni di attacco e sabotaggio cibernetico ricorrendo a metodi di influenza come le fake news, la diplomazia, le guerre legali e gli interventi elettorali stranieri</t>
        </is>
      </c>
      <c r="BH214" s="2" t="inlineStr">
        <is>
          <t>hibridinis karas</t>
        </is>
      </c>
      <c r="BI214" s="2" t="inlineStr">
        <is>
          <t>3</t>
        </is>
      </c>
      <c r="BJ214" s="2" t="inlineStr">
        <is>
          <t/>
        </is>
      </c>
      <c r="BK214" t="inlineStr">
        <is>
          <t>centriniu lygmeniu suplanuotas ir kontroliuojamas įvairių slaptos ir atviros taktikos priemonių naudojimas pasitelkiant karines ir (arba) nekarines priemones</t>
        </is>
      </c>
      <c r="BL214" s="2" t="inlineStr">
        <is>
          <t>hibrīdkarš</t>
        </is>
      </c>
      <c r="BM214" s="2" t="inlineStr">
        <is>
          <t>2</t>
        </is>
      </c>
      <c r="BN214" s="2" t="inlineStr">
        <is>
          <t/>
        </is>
      </c>
      <c r="BO214" t="inlineStr">
        <is>
          <t>kādas valsts slēpta agresija pret citu valsti, izmantojot visdažādākos iespējamos līdzekļus – sākot ar ekonomiska un politiska spiediena izdarīšanu, turpinot ar situācijas destabilizēšanu, kurā iesaista valstij nelojālo vietējo iedzīvotāju grupas, un beidzot ar masīvu propagandas kampaņu un informatīvo karu</t>
        </is>
      </c>
      <c r="BP214" s="2" t="inlineStr">
        <is>
          <t>gwerra ibrida</t>
        </is>
      </c>
      <c r="BQ214" s="2" t="inlineStr">
        <is>
          <t>3</t>
        </is>
      </c>
      <c r="BR214" s="2" t="inlineStr">
        <is>
          <t/>
        </is>
      </c>
      <c r="BS214" t="inlineStr">
        <is>
          <t>firxa wiesgħa ta' azzjonijiet ostili, li l-forza militari hija biss parti żgħira minnhom u li dejjem isiru b'mod konġunt bħala parti minn strateġija flessibbli b'għanijiet fuq tul ta' żmien</t>
        </is>
      </c>
      <c r="BT214" s="2" t="inlineStr">
        <is>
          <t>hybride oorlog|
hybride oorlogvoering</t>
        </is>
      </c>
      <c r="BU214" s="2" t="inlineStr">
        <is>
          <t>3|
3</t>
        </is>
      </c>
      <c r="BV214" s="2" t="inlineStr">
        <is>
          <t xml:space="preserve">|
</t>
        </is>
      </c>
      <c r="BW214" t="inlineStr">
        <is>
          <t>een vorm van oorlogvoering die door de complexiteit van de oorlog, de vele betrokken actoren en het vervagen van de conflictcategorieën een veelzijdige inzet van de krijgsmacht vergt en vaak door samenwerking met niet-conventionele strijdkrachten wordt gekenmerkt</t>
        </is>
      </c>
      <c r="BX214" s="2" t="inlineStr">
        <is>
          <t>wojna hybrydowa</t>
        </is>
      </c>
      <c r="BY214" s="2" t="inlineStr">
        <is>
          <t>3</t>
        </is>
      </c>
      <c r="BZ214" s="2" t="inlineStr">
        <is>
          <t/>
        </is>
      </c>
      <c r="CA214" t="inlineStr">
        <is>
          <t>wojna (nawet faktycznie niewypowiedziana), która jest mieszanką metod klasycznie militarnych oraz elementów walki informacyjnej, ekonomicznej oraz cybernetycznej</t>
        </is>
      </c>
      <c r="CB214" s="2" t="inlineStr">
        <is>
          <t>guerra híbrida</t>
        </is>
      </c>
      <c r="CC214" s="2" t="inlineStr">
        <is>
          <t>3</t>
        </is>
      </c>
      <c r="CD214" s="2" t="inlineStr">
        <is>
          <t/>
        </is>
      </c>
      <c r="CE214" t="inlineStr">
        <is>
          <t>Ação hostil desencadeada por Estados ou atores não estatais e conduzida simultanea ou alternadamente por meio da guerra convencional, da guerra irregular, do terrorismo, da violência e da coerção indiscriminadas, da guerra da informação e da ciberguerra, como parte de uma estratégia flexível ao serviço de objetivos políticos pré-estabelecidos.</t>
        </is>
      </c>
      <c r="CF214" s="2" t="inlineStr">
        <is>
          <t>război hibrid</t>
        </is>
      </c>
      <c r="CG214" s="2" t="inlineStr">
        <is>
          <t>3</t>
        </is>
      </c>
      <c r="CH214" s="2" t="inlineStr">
        <is>
          <t/>
        </is>
      </c>
      <c r="CI214" t="inlineStr">
        <is>
          <t/>
        </is>
      </c>
      <c r="CJ214" s="2" t="inlineStr">
        <is>
          <t>hybridná vojna</t>
        </is>
      </c>
      <c r="CK214" s="2" t="inlineStr">
        <is>
          <t>3</t>
        </is>
      </c>
      <c r="CL214" s="2" t="inlineStr">
        <is>
          <t/>
        </is>
      </c>
      <c r="CM214" t="inlineStr">
        <is>
          <t>ústredne vymedzené a kontrolované použitie rôznej tajnej a verejnej taktiky, realizované vojenskými a/alebo nevojenskými prostriedkami</t>
        </is>
      </c>
      <c r="CN214" s="2" t="inlineStr">
        <is>
          <t>hibridno vojskovanje|
hibridna vojna</t>
        </is>
      </c>
      <c r="CO214" s="2" t="inlineStr">
        <is>
          <t>3|
3</t>
        </is>
      </c>
      <c r="CP214" s="2" t="inlineStr">
        <is>
          <t xml:space="preserve">|
</t>
        </is>
      </c>
      <c r="CQ214" t="inlineStr">
        <is>
          <t>vojaška strategija, ki združuje konvencionalno in kibernetično vojskovanje, kot tudi vojskovanje (neregularnih) enot, ki niso del redne sestave neke vojske, za doseganje skupnega (političnega) cilja</t>
        </is>
      </c>
      <c r="CR214" s="2" t="inlineStr">
        <is>
          <t>hybridkrig|
hybridkrigföring</t>
        </is>
      </c>
      <c r="CS214" s="2" t="inlineStr">
        <is>
          <t>3|
3</t>
        </is>
      </c>
      <c r="CT214" s="2" t="inlineStr">
        <is>
          <t xml:space="preserve">|
</t>
        </is>
      </c>
      <c r="CU214" t="inlineStr">
        <is>
          <t/>
        </is>
      </c>
    </row>
    <row r="215">
      <c r="A215" s="1" t="str">
        <f>HYPERLINK("https://iate.europa.eu/entry/result/3581471/all", "3581471")</f>
        <v>3581471</v>
      </c>
      <c r="B215" t="inlineStr">
        <is>
          <t>SCIENCE;POLITICS</t>
        </is>
      </c>
      <c r="C215" t="inlineStr">
        <is>
          <t>SCIENCE|humanities|social sciences|history|contemporary history;POLITICS</t>
        </is>
      </c>
      <c r="D215" s="2" t="inlineStr">
        <is>
          <t>Евромайдан</t>
        </is>
      </c>
      <c r="E215" s="2" t="inlineStr">
        <is>
          <t>3</t>
        </is>
      </c>
      <c r="F215" s="2" t="inlineStr">
        <is>
          <t/>
        </is>
      </c>
      <c r="G215" t="inlineStr">
        <is>
          <t>вълната от демонстрации и гражданско неподчинение, започнала в нощта на 21 ноември 2013 година, когато украинският президент Виктор Янукович отказва да подпише споразумението за асоцииране с Европейския съюз, за да засили отношенията между Украйна и Евразийския съюз</t>
        </is>
      </c>
      <c r="H215" s="2" t="inlineStr">
        <is>
          <t>Euromajdan</t>
        </is>
      </c>
      <c r="I215" s="2" t="inlineStr">
        <is>
          <t>3</t>
        </is>
      </c>
      <c r="J215" s="2" t="inlineStr">
        <is>
          <t/>
        </is>
      </c>
      <c r="K215" t="inlineStr">
        <is>
          <t>masivní občanské protesty na Ukrajině v reakci na úplné pozastavení reformního procesu po přerušení příprav na podpis dohody o přidružení a na podporu politického přidružení a hospodářské integrace s EU</t>
        </is>
      </c>
      <c r="L215" s="2" t="inlineStr">
        <is>
          <t>Euromaidanrevolutionen|
Euromaidan</t>
        </is>
      </c>
      <c r="M215" s="2" t="inlineStr">
        <is>
          <t>3|
3</t>
        </is>
      </c>
      <c r="N215" s="2" t="inlineStr">
        <is>
          <t xml:space="preserve">|
</t>
        </is>
      </c>
      <c r="O215" t="inlineStr">
        <is>
          <t>masseprotestbevægelse i Ukraine udløst den 21. november 2013 af, at den daværende præsident Viktor Janukovitj nægtede at undertegne en associeringsaftale med EU</t>
        </is>
      </c>
      <c r="P215" s="2" t="inlineStr">
        <is>
          <t>Euromaidan|
Euromajdan|
Euro-Maidan</t>
        </is>
      </c>
      <c r="Q215" s="2" t="inlineStr">
        <is>
          <t>3|
2|
2</t>
        </is>
      </c>
      <c r="R215" s="2" t="inlineStr">
        <is>
          <t xml:space="preserve">|
|
</t>
        </is>
      </c>
      <c r="S215" t="inlineStr">
        <is>
          <t>pro-europäische Protestbewegung,
die Ende 2013 in Kiew entstand, nachdem der ukrainische Präsident Janukowitsch auf
Druck Russlands ein Abkommen mit der EU platzen ließ</t>
        </is>
      </c>
      <c r="T215" s="2" t="inlineStr">
        <is>
          <t>επανάσταση της αξιοπρέπειας|
κίνημα Euromaidan</t>
        </is>
      </c>
      <c r="U215" s="2" t="inlineStr">
        <is>
          <t>2|
2</t>
        </is>
      </c>
      <c r="V215" s="2" t="inlineStr">
        <is>
          <t xml:space="preserve">|
</t>
        </is>
      </c>
      <c r="W215" t="inlineStr">
        <is>
          <t>μαζικές λαϊκές διαδηλώσεις υπέρ της ευρωπαϊκής επιλογής της Ουκρανίας, που ξέσπασαν στην πλατεία Μαϊντάν στο Κίεβο και σε άλλες πόλεις σε ολόκληρη την Ουκρανία, μετά την απόφαση των ουκρανικών
αρχών να μην υπογράψουν τη συμφωνία σύνδεσης στη σύνοδο κορυφής στο Βίλνιους,
στις 28 και 29 Νοεμβρίου 2013</t>
        </is>
      </c>
      <c r="X215" s="2" t="inlineStr">
        <is>
          <t>Euromaidan uprising|
Euromaidan revolution|
Euromaidan protests|
Revolution of Dignity|
Euromaidan|
Euromaydan</t>
        </is>
      </c>
      <c r="Y215" s="2" t="inlineStr">
        <is>
          <t>1|
3|
2|
3|
3|
1</t>
        </is>
      </c>
      <c r="Z215" s="2" t="inlineStr">
        <is>
          <t xml:space="preserve">|
|
|
|
|
</t>
        </is>
      </c>
      <c r="AA215" t="inlineStr">
        <is>
          <t>mass
protest movement in Ukraine that was sparked on 21 November 2013 by the then President
Viktor Yanukovych's refusal to sign an association agreement with the EU</t>
        </is>
      </c>
      <c r="AB215" s="2" t="inlineStr">
        <is>
          <t>Euromaidán|
movimiento Euromaidán</t>
        </is>
      </c>
      <c r="AC215" s="2" t="inlineStr">
        <is>
          <t>3|
3</t>
        </is>
      </c>
      <c r="AD215" s="2" t="inlineStr">
        <is>
          <t xml:space="preserve">|
</t>
        </is>
      </c>
      <c r="AE215" t="inlineStr">
        <is>
          <t>Movimiento
que se inició a finales de 2013 en Ucrania con protestas contra el Gobierno por
su negativa a firmar un Acuerdo de Asociación con la Unión Europea.</t>
        </is>
      </c>
      <c r="AF215" s="2" t="inlineStr">
        <is>
          <t>Maidani meeleavaldused|
Euromaidan|
Maidani revolutsioon|
väärikuse revolutsioon</t>
        </is>
      </c>
      <c r="AG215" s="2" t="inlineStr">
        <is>
          <t>3|
3|
3|
3</t>
        </is>
      </c>
      <c r="AH215" s="2" t="inlineStr">
        <is>
          <t xml:space="preserve">|
|
|
</t>
        </is>
      </c>
      <c r="AI215" t="inlineStr">
        <is>
          <t>meeleavalduste ja rahutuste laine Ukraina pealinnas Kiievis, mis algas 21. novembril 2013 pärast seda, kui Ukraina valitsus peatas ettevalmistused assotsiatsioonilepingu ja vabakaubanduslepingu allakirjutamiseks Euroopa Liiduga</t>
        </is>
      </c>
      <c r="AJ215" s="2" t="inlineStr">
        <is>
          <t>Euromaidan|
Maidanin kansanliike|
Maidan-liike</t>
        </is>
      </c>
      <c r="AK215" s="2" t="inlineStr">
        <is>
          <t>3|
3|
3</t>
        </is>
      </c>
      <c r="AL215" s="2" t="inlineStr">
        <is>
          <t xml:space="preserve">|
|
</t>
        </is>
      </c>
      <c r="AM215" t="inlineStr">
        <is>
          <t>laajat mielenosoitukset, jotka alkoivat Ukrainassa, kun pitkään valmisteltu yhteistyösopimus Euroopan unionin kanssa kaatui</t>
        </is>
      </c>
      <c r="AN215" s="2" t="inlineStr">
        <is>
          <t>Révolution du Maïdan|
Euromaïdan|
Révolution de la dignité</t>
        </is>
      </c>
      <c r="AO215" s="2" t="inlineStr">
        <is>
          <t>3|
3|
3</t>
        </is>
      </c>
      <c r="AP215" s="2" t="inlineStr">
        <is>
          <t xml:space="preserve">|
|
</t>
        </is>
      </c>
      <c r="AQ215" t="inlineStr">
        <is>
          <t>mouvement de protestation populaire pro-européen en Ukraine ayant débuté en novembre 2013 à la suite de la décision du gouvernement ukrainien de ne pas signer un accord d'association négocié avec l'Union européenne</t>
        </is>
      </c>
      <c r="AR215" s="2" t="inlineStr">
        <is>
          <t>Euromaidan</t>
        </is>
      </c>
      <c r="AS215" s="2" t="inlineStr">
        <is>
          <t>3</t>
        </is>
      </c>
      <c r="AT215" s="2" t="inlineStr">
        <is>
          <t/>
        </is>
      </c>
      <c r="AU215" t="inlineStr">
        <is>
          <t/>
        </is>
      </c>
      <c r="AV215" s="2" t="inlineStr">
        <is>
          <t>Revolucija dostojanstva|
Euromajdan</t>
        </is>
      </c>
      <c r="AW215" s="2" t="inlineStr">
        <is>
          <t>3|
3</t>
        </is>
      </c>
      <c r="AX215" s="2" t="inlineStr">
        <is>
          <t xml:space="preserve">|
</t>
        </is>
      </c>
      <c r="AY215" t="inlineStr">
        <is>
          <t/>
        </is>
      </c>
      <c r="AZ215" s="2" t="inlineStr">
        <is>
          <t>Euromajdan</t>
        </is>
      </c>
      <c r="BA215" s="2" t="inlineStr">
        <is>
          <t>3</t>
        </is>
      </c>
      <c r="BB215" s="2" t="inlineStr">
        <is>
          <t/>
        </is>
      </c>
      <c r="BC215" t="inlineStr">
        <is>
          <t>korábbi tömegtiltakozási mozgalom Ukrajnában, amely 2013. november 21-én robbant ki annak hatására, hogy Viktor Janukovics akkori elnök megtagadta az EU-val kötendő társulási megállapodás aláírását</t>
        </is>
      </c>
      <c r="BD215" s="2" t="inlineStr">
        <is>
          <t>rivoluzione della dignità|
Euromaidan|
rivoluzione di Euromaidan</t>
        </is>
      </c>
      <c r="BE215" s="2" t="inlineStr">
        <is>
          <t>3|
3|
3</t>
        </is>
      </c>
      <c r="BF215" s="2" t="inlineStr">
        <is>
          <t xml:space="preserve">|
|
</t>
        </is>
      </c>
      <c r="BG215" t="inlineStr">
        <is>
          <t>movimento di protesta che ha avuto inizio in Ucraina nella notte tra il 21 e il 22 novembre 2013 a seguito della decisione del governo ucraino di sospendere i preparativi che avrebbero portato alla firma di un accordo di associazione con l'UE</t>
        </is>
      </c>
      <c r="BH215" s="2" t="inlineStr">
        <is>
          <t>judėjimas „Euromaidanas“|
„Euromaidano“ revoliucija</t>
        </is>
      </c>
      <c r="BI215" s="2" t="inlineStr">
        <is>
          <t>3|
2</t>
        </is>
      </c>
      <c r="BJ215" s="2" t="inlineStr">
        <is>
          <t xml:space="preserve">|
</t>
        </is>
      </c>
      <c r="BK215" t="inlineStr">
        <is>
          <t>masinis protesto judėjimas Ukrainoje, kurį sukėlė tai, kad 2013 m. lapkričio 21 d. prezidentas Viktoras Janukovičius atsisakė pasirašyti asociacijos susitarimą su ES</t>
        </is>
      </c>
      <c r="BL215" s="2" t="inlineStr">
        <is>
          <t>Eiromaidans|
Pašcieņas revolūcija|
Eiromaidana revolūcija</t>
        </is>
      </c>
      <c r="BM215" s="2" t="inlineStr">
        <is>
          <t>2|
2|
2</t>
        </is>
      </c>
      <c r="BN215" s="2" t="inlineStr">
        <is>
          <t xml:space="preserve">|
|
</t>
        </is>
      </c>
      <c r="BO215" t="inlineStr">
        <is>
          <t>apzīmējums pret Ukrainas valdību vērstajai protesta kustībai, kas sākās 2013. gada 21. novembrī, kad Ukrainas prezidents Viktors Janukovičs publiski paziņoja, ka viņš vairs nevēlas parakstīt asociācijas un tirdzniecības līgumu ar Eiropas Savienības valstīm</t>
        </is>
      </c>
      <c r="BP215" s="2" t="inlineStr">
        <is>
          <t>Rivoluzzjoni tad-Dinjità|
Euromaidan|
Rivoluzzjoni ta' Maidan</t>
        </is>
      </c>
      <c r="BQ215" s="2" t="inlineStr">
        <is>
          <t>3|
3|
3</t>
        </is>
      </c>
      <c r="BR215" s="2" t="inlineStr">
        <is>
          <t xml:space="preserve">|
|
</t>
        </is>
      </c>
      <c r="BS215" t="inlineStr">
        <is>
          <t>moviment ta' protesta fl-Ukrajna li beda f'Novembru 2013 bir-rifjut ta' Viktor Yanukovych, li dak iż-żmien kien il-President tal-pajjiż, li jiffirma Ftehim ta' Assoċjazzjoni mal-UE</t>
        </is>
      </c>
      <c r="BT215" s="2" t="inlineStr">
        <is>
          <t>Euromaidan</t>
        </is>
      </c>
      <c r="BU215" s="2" t="inlineStr">
        <is>
          <t>3</t>
        </is>
      </c>
      <c r="BV215" s="2" t="inlineStr">
        <is>
          <t/>
        </is>
      </c>
      <c r="BW215" t="inlineStr">
        <is>
          <t>protestbeweging in Oekraïne die op 21 november 2013 ontstond tegen de regering van president Viktor Janoekovytsj ar aanleiding van diens niet-ondertekening van het &lt;a href="https://nl.wikipedia.org/wiki/Associatieverdrag_tussen_de_Europese_Unie_en_Oekra%C3%AFne" target="_blank"&gt;associatieverdrag tussen de Europese Unie en Oekraïne&lt;/a&gt;</t>
        </is>
      </c>
      <c r="BX215" s="2" t="inlineStr">
        <is>
          <t>rewolucja godności|
Euromajdan</t>
        </is>
      </c>
      <c r="BY215" s="2" t="inlineStr">
        <is>
          <t>3|
3</t>
        </is>
      </c>
      <c r="BZ215" s="2" t="inlineStr">
        <is>
          <t xml:space="preserve">|
</t>
        </is>
      </c>
      <c r="CA215" t="inlineStr">
        <is>
          <t/>
        </is>
      </c>
      <c r="CB215" s="2" t="inlineStr">
        <is>
          <t>Euromaidan|
movimento da Euromaidan|
revolução da Euromaidan|
Revolução da Dignidade|
protestos da Euromaidan</t>
        </is>
      </c>
      <c r="CC215" s="2" t="inlineStr">
        <is>
          <t>3|
3|
3|
3|
3</t>
        </is>
      </c>
      <c r="CD215" s="2" t="inlineStr">
        <is>
          <t xml:space="preserve">|
|
|
|
</t>
        </is>
      </c>
      <c r="CE215" t="inlineStr">
        <is>
          <t>Movimento de manifestações pró-integração europeia na Ucrânia começado em novembro de 2013 como um protesto pacífico contra a recusa do Governo ucraniano em assinar um acordo de associação com a União Europeia.</t>
        </is>
      </c>
      <c r="CF215" s="2" t="inlineStr">
        <is>
          <t>revoluția Euromaidan|
revoluția demnității|
protestele Euromaidan|
Euromaidan</t>
        </is>
      </c>
      <c r="CG215" s="2" t="inlineStr">
        <is>
          <t>2|
3|
2|
3</t>
        </is>
      </c>
      <c r="CH215" s="2" t="inlineStr">
        <is>
          <t xml:space="preserve">|
|
|
</t>
        </is>
      </c>
      <c r="CI215" t="inlineStr">
        <is>
          <t>proteste proeuropene din Ucraina, începute în noaptea de 21 noiembrie 2013 ca urmare a deciziei guvernului ucrainean de a nu semna acordul de asociere cu UE</t>
        </is>
      </c>
      <c r="CJ215" s="2" t="inlineStr">
        <is>
          <t>Euromajdan</t>
        </is>
      </c>
      <c r="CK215" s="2" t="inlineStr">
        <is>
          <t>3</t>
        </is>
      </c>
      <c r="CL215" s="2" t="inlineStr">
        <is>
          <t/>
        </is>
      </c>
      <c r="CM215" t="inlineStr">
        <is>
          <t>protivládne protesty a občianske nepokoje na Ukrajine, ktoré vypukli 21. novembra 2013 a vyvrcholili v polovici februára 2014 a ktoré boli v počiatočnej fáze dôsledkom nečakaného rozhodnutia najvyšších predstaviteľov Ukrajiny prerušiť proces európskej integrácie</t>
        </is>
      </c>
      <c r="CN215" s="2" t="inlineStr">
        <is>
          <t>revolucija dostojanstva|
gibanje Evromajdan|
revolucija Evromajdan</t>
        </is>
      </c>
      <c r="CO215" s="2" t="inlineStr">
        <is>
          <t>3|
3|
3</t>
        </is>
      </c>
      <c r="CP215" s="2" t="inlineStr">
        <is>
          <t xml:space="preserve">|
|
</t>
        </is>
      </c>
      <c r="CQ215" t="inlineStr">
        <is>
          <t/>
        </is>
      </c>
      <c r="CR215" s="2" t="inlineStr">
        <is>
          <t>värdighetsrevolutionen|
Euromajdan</t>
        </is>
      </c>
      <c r="CS215" s="2" t="inlineStr">
        <is>
          <t>3|
3</t>
        </is>
      </c>
      <c r="CT215" s="2" t="inlineStr">
        <is>
          <t xml:space="preserve">|
</t>
        </is>
      </c>
      <c r="CU215" t="inlineStr">
        <is>
          <t>folklig revolt mot regimen i Ukraina 2013–2014 efter presidentens vägran att underteckna ett utlovat samarbets- och handelsavtal med EU</t>
        </is>
      </c>
    </row>
    <row r="216">
      <c r="A216" s="1" t="str">
        <f>HYPERLINK("https://iate.europa.eu/entry/result/1191030/all", "1191030")</f>
        <v>1191030</v>
      </c>
      <c r="B216" t="inlineStr">
        <is>
          <t>EDUCATION AND COMMUNICATIONS;TRANSPORT</t>
        </is>
      </c>
      <c r="C216" t="inlineStr">
        <is>
          <t>EDUCATION AND COMMUNICATIONS|communications;TRANSPORT;TRANSPORT|land transport|land transport</t>
        </is>
      </c>
      <c r="D216" t="inlineStr">
        <is>
          <t/>
        </is>
      </c>
      <c r="E216" t="inlineStr">
        <is>
          <t/>
        </is>
      </c>
      <c r="F216" t="inlineStr">
        <is>
          <t/>
        </is>
      </c>
      <c r="G216" t="inlineStr">
        <is>
          <t/>
        </is>
      </c>
      <c r="H216" t="inlineStr">
        <is>
          <t/>
        </is>
      </c>
      <c r="I216" t="inlineStr">
        <is>
          <t/>
        </is>
      </c>
      <c r="J216" t="inlineStr">
        <is>
          <t/>
        </is>
      </c>
      <c r="K216" t="inlineStr">
        <is>
          <t/>
        </is>
      </c>
      <c r="L216" t="inlineStr">
        <is>
          <t/>
        </is>
      </c>
      <c r="M216" t="inlineStr">
        <is>
          <t/>
        </is>
      </c>
      <c r="N216" t="inlineStr">
        <is>
          <t/>
        </is>
      </c>
      <c r="O216" t="inlineStr">
        <is>
          <t/>
        </is>
      </c>
      <c r="P216" s="2" t="inlineStr">
        <is>
          <t>Treffreichweite</t>
        </is>
      </c>
      <c r="Q216" s="2" t="inlineStr">
        <is>
          <t>3</t>
        </is>
      </c>
      <c r="R216" s="2" t="inlineStr">
        <is>
          <t/>
        </is>
      </c>
      <c r="S216" t="inlineStr">
        <is>
          <t/>
        </is>
      </c>
      <c r="T216" s="2" t="inlineStr">
        <is>
          <t>ακτίνα επίθεσης|
ακτίνα βολής</t>
        </is>
      </c>
      <c r="U216" s="2" t="inlineStr">
        <is>
          <t>3|
3</t>
        </is>
      </c>
      <c r="V216" s="2" t="inlineStr">
        <is>
          <t xml:space="preserve">|
</t>
        </is>
      </c>
      <c r="W216" t="inlineStr">
        <is>
          <t/>
        </is>
      </c>
      <c r="X216" s="2" t="inlineStr">
        <is>
          <t>striking range</t>
        </is>
      </c>
      <c r="Y216" s="2" t="inlineStr">
        <is>
          <t>3</t>
        </is>
      </c>
      <c r="Z216" s="2" t="inlineStr">
        <is>
          <t/>
        </is>
      </c>
      <c r="AA216" t="inlineStr">
        <is>
          <t>maximum distance that can usefully be flown in aircraft on a strike mission</t>
        </is>
      </c>
      <c r="AB216" s="2" t="inlineStr">
        <is>
          <t>alcance de impacto|
alcance de ataque aéreo</t>
        </is>
      </c>
      <c r="AC216" s="2" t="inlineStr">
        <is>
          <t>3|
3</t>
        </is>
      </c>
      <c r="AD216" s="2" t="inlineStr">
        <is>
          <t xml:space="preserve">|
</t>
        </is>
      </c>
      <c r="AE216" t="inlineStr">
        <is>
          <t/>
        </is>
      </c>
      <c r="AF216" t="inlineStr">
        <is>
          <t/>
        </is>
      </c>
      <c r="AG216" t="inlineStr">
        <is>
          <t/>
        </is>
      </c>
      <c r="AH216" t="inlineStr">
        <is>
          <t/>
        </is>
      </c>
      <c r="AI216" t="inlineStr">
        <is>
          <t/>
        </is>
      </c>
      <c r="AJ216" t="inlineStr">
        <is>
          <t/>
        </is>
      </c>
      <c r="AK216" t="inlineStr">
        <is>
          <t/>
        </is>
      </c>
      <c r="AL216" t="inlineStr">
        <is>
          <t/>
        </is>
      </c>
      <c r="AM216" t="inlineStr">
        <is>
          <t/>
        </is>
      </c>
      <c r="AN216" s="2" t="inlineStr">
        <is>
          <t>portée d'impact</t>
        </is>
      </c>
      <c r="AO216" s="2" t="inlineStr">
        <is>
          <t>3</t>
        </is>
      </c>
      <c r="AP216" s="2" t="inlineStr">
        <is>
          <t/>
        </is>
      </c>
      <c r="AQ216" t="inlineStr">
        <is>
          <t/>
        </is>
      </c>
      <c r="AR216" t="inlineStr">
        <is>
          <t/>
        </is>
      </c>
      <c r="AS216" t="inlineStr">
        <is>
          <t/>
        </is>
      </c>
      <c r="AT216" t="inlineStr">
        <is>
          <t/>
        </is>
      </c>
      <c r="AU216" t="inlineStr">
        <is>
          <t/>
        </is>
      </c>
      <c r="AV216" t="inlineStr">
        <is>
          <t/>
        </is>
      </c>
      <c r="AW216" t="inlineStr">
        <is>
          <t/>
        </is>
      </c>
      <c r="AX216" t="inlineStr">
        <is>
          <t/>
        </is>
      </c>
      <c r="AY216" t="inlineStr">
        <is>
          <t/>
        </is>
      </c>
      <c r="AZ216" t="inlineStr">
        <is>
          <t/>
        </is>
      </c>
      <c r="BA216" t="inlineStr">
        <is>
          <t/>
        </is>
      </c>
      <c r="BB216" t="inlineStr">
        <is>
          <t/>
        </is>
      </c>
      <c r="BC216" t="inlineStr">
        <is>
          <t/>
        </is>
      </c>
      <c r="BD216" s="2" t="inlineStr">
        <is>
          <t>portata di impatto</t>
        </is>
      </c>
      <c r="BE216" s="2" t="inlineStr">
        <is>
          <t>3</t>
        </is>
      </c>
      <c r="BF216" s="2" t="inlineStr">
        <is>
          <t/>
        </is>
      </c>
      <c r="BG216" t="inlineStr">
        <is>
          <t/>
        </is>
      </c>
      <c r="BH216" t="inlineStr">
        <is>
          <t/>
        </is>
      </c>
      <c r="BI216" t="inlineStr">
        <is>
          <t/>
        </is>
      </c>
      <c r="BJ216" t="inlineStr">
        <is>
          <t/>
        </is>
      </c>
      <c r="BK216" t="inlineStr">
        <is>
          <t/>
        </is>
      </c>
      <c r="BL216" t="inlineStr">
        <is>
          <t/>
        </is>
      </c>
      <c r="BM216" t="inlineStr">
        <is>
          <t/>
        </is>
      </c>
      <c r="BN216" t="inlineStr">
        <is>
          <t/>
        </is>
      </c>
      <c r="BO216" t="inlineStr">
        <is>
          <t/>
        </is>
      </c>
      <c r="BP216" t="inlineStr">
        <is>
          <t/>
        </is>
      </c>
      <c r="BQ216" t="inlineStr">
        <is>
          <t/>
        </is>
      </c>
      <c r="BR216" t="inlineStr">
        <is>
          <t/>
        </is>
      </c>
      <c r="BS216" t="inlineStr">
        <is>
          <t/>
        </is>
      </c>
      <c r="BT216" s="2" t="inlineStr">
        <is>
          <t>trefreikwijdte</t>
        </is>
      </c>
      <c r="BU216" s="2" t="inlineStr">
        <is>
          <t>3</t>
        </is>
      </c>
      <c r="BV216" s="2" t="inlineStr">
        <is>
          <t/>
        </is>
      </c>
      <c r="BW216" t="inlineStr">
        <is>
          <t/>
        </is>
      </c>
      <c r="BX216" s="2" t="inlineStr">
        <is>
          <t>pole rażenia</t>
        </is>
      </c>
      <c r="BY216" s="2" t="inlineStr">
        <is>
          <t>3</t>
        </is>
      </c>
      <c r="BZ216" s="2" t="inlineStr">
        <is>
          <t/>
        </is>
      </c>
      <c r="CA216" t="inlineStr">
        <is>
          <t/>
        </is>
      </c>
      <c r="CB216" s="2" t="inlineStr">
        <is>
          <t>alcance de impacto</t>
        </is>
      </c>
      <c r="CC216" s="2" t="inlineStr">
        <is>
          <t>3</t>
        </is>
      </c>
      <c r="CD216" s="2" t="inlineStr">
        <is>
          <t/>
        </is>
      </c>
      <c r="CE216" t="inlineStr">
        <is>
          <t/>
        </is>
      </c>
      <c r="CF216" t="inlineStr">
        <is>
          <t/>
        </is>
      </c>
      <c r="CG216" t="inlineStr">
        <is>
          <t/>
        </is>
      </c>
      <c r="CH216" t="inlineStr">
        <is>
          <t/>
        </is>
      </c>
      <c r="CI216" t="inlineStr">
        <is>
          <t/>
        </is>
      </c>
      <c r="CJ216" t="inlineStr">
        <is>
          <t/>
        </is>
      </c>
      <c r="CK216" t="inlineStr">
        <is>
          <t/>
        </is>
      </c>
      <c r="CL216" t="inlineStr">
        <is>
          <t/>
        </is>
      </c>
      <c r="CM216" t="inlineStr">
        <is>
          <t/>
        </is>
      </c>
      <c r="CN216" t="inlineStr">
        <is>
          <t/>
        </is>
      </c>
      <c r="CO216" t="inlineStr">
        <is>
          <t/>
        </is>
      </c>
      <c r="CP216" t="inlineStr">
        <is>
          <t/>
        </is>
      </c>
      <c r="CQ216" t="inlineStr">
        <is>
          <t/>
        </is>
      </c>
      <c r="CR216" t="inlineStr">
        <is>
          <t/>
        </is>
      </c>
      <c r="CS216" t="inlineStr">
        <is>
          <t/>
        </is>
      </c>
      <c r="CT216" t="inlineStr">
        <is>
          <t/>
        </is>
      </c>
      <c r="CU216" t="inlineStr">
        <is>
          <t/>
        </is>
      </c>
    </row>
    <row r="217">
      <c r="A217" s="1" t="str">
        <f>HYPERLINK("https://iate.europa.eu/entry/result/139881/all", "139881")</f>
        <v>139881</v>
      </c>
      <c r="B217" t="inlineStr">
        <is>
          <t>INTERNATIONAL RELATIONS</t>
        </is>
      </c>
      <c r="C217" t="inlineStr">
        <is>
          <t>INTERNATIONAL RELATIONS|defence</t>
        </is>
      </c>
      <c r="D217" t="inlineStr">
        <is>
          <t/>
        </is>
      </c>
      <c r="E217" t="inlineStr">
        <is>
          <t/>
        </is>
      </c>
      <c r="F217" t="inlineStr">
        <is>
          <t/>
        </is>
      </c>
      <c r="G217" t="inlineStr">
        <is>
          <t/>
        </is>
      </c>
      <c r="H217" t="inlineStr">
        <is>
          <t/>
        </is>
      </c>
      <c r="I217" t="inlineStr">
        <is>
          <t/>
        </is>
      </c>
      <c r="J217" t="inlineStr">
        <is>
          <t/>
        </is>
      </c>
      <c r="K217" t="inlineStr">
        <is>
          <t/>
        </is>
      </c>
      <c r="L217" s="2" t="inlineStr">
        <is>
          <t>luftforsvarssystem</t>
        </is>
      </c>
      <c r="M217" s="2" t="inlineStr">
        <is>
          <t>1</t>
        </is>
      </c>
      <c r="N217" s="2" t="inlineStr">
        <is>
          <t/>
        </is>
      </c>
      <c r="O217" t="inlineStr">
        <is>
          <t/>
        </is>
      </c>
      <c r="P217" s="2" t="inlineStr">
        <is>
          <t>Luftverteidigungssystem</t>
        </is>
      </c>
      <c r="Q217" s="2" t="inlineStr">
        <is>
          <t>1</t>
        </is>
      </c>
      <c r="R217" s="2" t="inlineStr">
        <is>
          <t/>
        </is>
      </c>
      <c r="S217" t="inlineStr">
        <is>
          <t/>
        </is>
      </c>
      <c r="T217" s="2" t="inlineStr">
        <is>
          <t>σύστημα αεράμυνας</t>
        </is>
      </c>
      <c r="U217" s="2" t="inlineStr">
        <is>
          <t>1</t>
        </is>
      </c>
      <c r="V217" s="2" t="inlineStr">
        <is>
          <t/>
        </is>
      </c>
      <c r="W217" t="inlineStr">
        <is>
          <t/>
        </is>
      </c>
      <c r="X217" s="2" t="inlineStr">
        <is>
          <t>air defence system</t>
        </is>
      </c>
      <c r="Y217" s="2" t="inlineStr">
        <is>
          <t>1</t>
        </is>
      </c>
      <c r="Z217" s="2" t="inlineStr">
        <is>
          <t/>
        </is>
      </c>
      <c r="AA217" t="inlineStr">
        <is>
          <t/>
        </is>
      </c>
      <c r="AB217" s="2" t="inlineStr">
        <is>
          <t>sistema de defensa aérea</t>
        </is>
      </c>
      <c r="AC217" s="2" t="inlineStr">
        <is>
          <t>1</t>
        </is>
      </c>
      <c r="AD217" s="2" t="inlineStr">
        <is>
          <t/>
        </is>
      </c>
      <c r="AE217" t="inlineStr">
        <is>
          <t/>
        </is>
      </c>
      <c r="AF217" t="inlineStr">
        <is>
          <t/>
        </is>
      </c>
      <c r="AG217" t="inlineStr">
        <is>
          <t/>
        </is>
      </c>
      <c r="AH217" t="inlineStr">
        <is>
          <t/>
        </is>
      </c>
      <c r="AI217" t="inlineStr">
        <is>
          <t/>
        </is>
      </c>
      <c r="AJ217" t="inlineStr">
        <is>
          <t/>
        </is>
      </c>
      <c r="AK217" t="inlineStr">
        <is>
          <t/>
        </is>
      </c>
      <c r="AL217" t="inlineStr">
        <is>
          <t/>
        </is>
      </c>
      <c r="AM217" t="inlineStr">
        <is>
          <t/>
        </is>
      </c>
      <c r="AN217" s="2" t="inlineStr">
        <is>
          <t>système de défense aérienne</t>
        </is>
      </c>
      <c r="AO217" s="2" t="inlineStr">
        <is>
          <t>1</t>
        </is>
      </c>
      <c r="AP217" s="2" t="inlineStr">
        <is>
          <t/>
        </is>
      </c>
      <c r="AQ217" t="inlineStr">
        <is>
          <t/>
        </is>
      </c>
      <c r="AR217" t="inlineStr">
        <is>
          <t/>
        </is>
      </c>
      <c r="AS217" t="inlineStr">
        <is>
          <t/>
        </is>
      </c>
      <c r="AT217" t="inlineStr">
        <is>
          <t/>
        </is>
      </c>
      <c r="AU217" t="inlineStr">
        <is>
          <t/>
        </is>
      </c>
      <c r="AV217" t="inlineStr">
        <is>
          <t/>
        </is>
      </c>
      <c r="AW217" t="inlineStr">
        <is>
          <t/>
        </is>
      </c>
      <c r="AX217" t="inlineStr">
        <is>
          <t/>
        </is>
      </c>
      <c r="AY217" t="inlineStr">
        <is>
          <t/>
        </is>
      </c>
      <c r="AZ217" t="inlineStr">
        <is>
          <t/>
        </is>
      </c>
      <c r="BA217" t="inlineStr">
        <is>
          <t/>
        </is>
      </c>
      <c r="BB217" t="inlineStr">
        <is>
          <t/>
        </is>
      </c>
      <c r="BC217" t="inlineStr">
        <is>
          <t/>
        </is>
      </c>
      <c r="BD217" s="2" t="inlineStr">
        <is>
          <t>sistema di difesa aerea</t>
        </is>
      </c>
      <c r="BE217" s="2" t="inlineStr">
        <is>
          <t>1</t>
        </is>
      </c>
      <c r="BF217" s="2" t="inlineStr">
        <is>
          <t/>
        </is>
      </c>
      <c r="BG217" t="inlineStr">
        <is>
          <t/>
        </is>
      </c>
      <c r="BH217" t="inlineStr">
        <is>
          <t/>
        </is>
      </c>
      <c r="BI217" t="inlineStr">
        <is>
          <t/>
        </is>
      </c>
      <c r="BJ217" t="inlineStr">
        <is>
          <t/>
        </is>
      </c>
      <c r="BK217" t="inlineStr">
        <is>
          <t/>
        </is>
      </c>
      <c r="BL217" t="inlineStr">
        <is>
          <t/>
        </is>
      </c>
      <c r="BM217" t="inlineStr">
        <is>
          <t/>
        </is>
      </c>
      <c r="BN217" t="inlineStr">
        <is>
          <t/>
        </is>
      </c>
      <c r="BO217" t="inlineStr">
        <is>
          <t/>
        </is>
      </c>
      <c r="BP217" t="inlineStr">
        <is>
          <t/>
        </is>
      </c>
      <c r="BQ217" t="inlineStr">
        <is>
          <t/>
        </is>
      </c>
      <c r="BR217" t="inlineStr">
        <is>
          <t/>
        </is>
      </c>
      <c r="BS217" t="inlineStr">
        <is>
          <t/>
        </is>
      </c>
      <c r="BT217" s="2" t="inlineStr">
        <is>
          <t>luchtafweersysteem</t>
        </is>
      </c>
      <c r="BU217" s="2" t="inlineStr">
        <is>
          <t>1</t>
        </is>
      </c>
      <c r="BV217" s="2" t="inlineStr">
        <is>
          <t/>
        </is>
      </c>
      <c r="BW217" t="inlineStr">
        <is>
          <t/>
        </is>
      </c>
      <c r="BX217" s="2" t="inlineStr">
        <is>
          <t>system obrony przeciwlotniczej|
system obrony powietrznej</t>
        </is>
      </c>
      <c r="BY217" s="2" t="inlineStr">
        <is>
          <t>3|
3</t>
        </is>
      </c>
      <c r="BZ217" s="2" t="inlineStr">
        <is>
          <t xml:space="preserve">|
</t>
        </is>
      </c>
      <c r="CA217" t="inlineStr">
        <is>
          <t/>
        </is>
      </c>
      <c r="CB217" s="2" t="inlineStr">
        <is>
          <t>sistema de defesa aérea</t>
        </is>
      </c>
      <c r="CC217" s="2" t="inlineStr">
        <is>
          <t>1</t>
        </is>
      </c>
      <c r="CD217" s="2" t="inlineStr">
        <is>
          <t/>
        </is>
      </c>
      <c r="CE217" t="inlineStr">
        <is>
          <t/>
        </is>
      </c>
      <c r="CF217" t="inlineStr">
        <is>
          <t/>
        </is>
      </c>
      <c r="CG217" t="inlineStr">
        <is>
          <t/>
        </is>
      </c>
      <c r="CH217" t="inlineStr">
        <is>
          <t/>
        </is>
      </c>
      <c r="CI217" t="inlineStr">
        <is>
          <t/>
        </is>
      </c>
      <c r="CJ217" t="inlineStr">
        <is>
          <t/>
        </is>
      </c>
      <c r="CK217" t="inlineStr">
        <is>
          <t/>
        </is>
      </c>
      <c r="CL217" t="inlineStr">
        <is>
          <t/>
        </is>
      </c>
      <c r="CM217" t="inlineStr">
        <is>
          <t/>
        </is>
      </c>
      <c r="CN217" t="inlineStr">
        <is>
          <t/>
        </is>
      </c>
      <c r="CO217" t="inlineStr">
        <is>
          <t/>
        </is>
      </c>
      <c r="CP217" t="inlineStr">
        <is>
          <t/>
        </is>
      </c>
      <c r="CQ217" t="inlineStr">
        <is>
          <t/>
        </is>
      </c>
      <c r="CR217" t="inlineStr">
        <is>
          <t/>
        </is>
      </c>
      <c r="CS217" t="inlineStr">
        <is>
          <t/>
        </is>
      </c>
      <c r="CT217" t="inlineStr">
        <is>
          <t/>
        </is>
      </c>
      <c r="CU217" t="inlineStr">
        <is>
          <t/>
        </is>
      </c>
    </row>
    <row r="218">
      <c r="A218" s="1" t="str">
        <f>HYPERLINK("https://iate.europa.eu/entry/result/3557147/all", "3557147")</f>
        <v>3557147</v>
      </c>
      <c r="B218" t="inlineStr">
        <is>
          <t>GEOGRAPHY</t>
        </is>
      </c>
      <c r="C218" t="inlineStr">
        <is>
          <t>GEOGRAPHY|Europe|Eastern Europe|Ukraine</t>
        </is>
      </c>
      <c r="D218" s="2" t="inlineStr">
        <is>
          <t>Донбас</t>
        </is>
      </c>
      <c r="E218" s="2" t="inlineStr">
        <is>
          <t>3</t>
        </is>
      </c>
      <c r="F218" s="2" t="inlineStr">
        <is>
          <t/>
        </is>
      </c>
      <c r="G218" t="inlineStr">
        <is>
          <t>голям въгледобивен и промишлен регион в Югоизточна Украйна</t>
        </is>
      </c>
      <c r="H218" s="2" t="inlineStr">
        <is>
          <t>Donbas</t>
        </is>
      </c>
      <c r="I218" s="2" t="inlineStr">
        <is>
          <t>3</t>
        </is>
      </c>
      <c r="J218" s="2" t="inlineStr">
        <is>
          <t/>
        </is>
      </c>
      <c r="K218" t="inlineStr">
        <is>
          <t>rozsáhlý těžební a průmyslový region na východní Ukrajině</t>
        </is>
      </c>
      <c r="L218" s="2" t="inlineStr">
        <is>
          <t>Donbas|
Donbass</t>
        </is>
      </c>
      <c r="M218" s="2" t="inlineStr">
        <is>
          <t>3|
3</t>
        </is>
      </c>
      <c r="N218" s="2" t="inlineStr">
        <is>
          <t xml:space="preserve">|
</t>
        </is>
      </c>
      <c r="O218" t="inlineStr">
        <is>
          <t>et af Sovjetunionens tidligste og vigtigste kulminedistrikter og center for jern- og stålproduktion, nu delt mellem Rusland og Ukraine</t>
        </is>
      </c>
      <c r="P218" s="2" t="inlineStr">
        <is>
          <t>Donbass|
Donbas|
Donezbecken</t>
        </is>
      </c>
      <c r="Q218" s="2" t="inlineStr">
        <is>
          <t>3|
3|
3</t>
        </is>
      </c>
      <c r="R218" s="2" t="inlineStr">
        <is>
          <t xml:space="preserve">|
|
</t>
        </is>
      </c>
      <c r="S218" t="inlineStr">
        <is>
          <t>Steinkohlegebiet entlang der ukrainisch-russischen Grenze</t>
        </is>
      </c>
      <c r="T218" s="2" t="inlineStr">
        <is>
          <t>λεκάνη του Δούναβη</t>
        </is>
      </c>
      <c r="U218" s="2" t="inlineStr">
        <is>
          <t>3</t>
        </is>
      </c>
      <c r="V218" s="2" t="inlineStr">
        <is>
          <t/>
        </is>
      </c>
      <c r="W218" t="inlineStr">
        <is>
          <t/>
        </is>
      </c>
      <c r="X218" s="2" t="inlineStr">
        <is>
          <t>Donetskyy Baseyn|
Donbass|
Donetsky Basseyn|
Donbas|
Donets Basin</t>
        </is>
      </c>
      <c r="Y218" s="2" t="inlineStr">
        <is>
          <t>1|
1|
1|
3|
3</t>
        </is>
      </c>
      <c r="Z218" s="2" t="inlineStr">
        <is>
          <t xml:space="preserve">|
|
|
|
</t>
        </is>
      </c>
      <c r="AA218" t="inlineStr">
        <is>
          <t>large mining and industrial region of southeastern Europe, notable for its large coal reserves</t>
        </is>
      </c>
      <c r="AB218" s="2" t="inlineStr">
        <is>
          <t>cuenca del Donets|
Dombás</t>
        </is>
      </c>
      <c r="AC218" s="2" t="inlineStr">
        <is>
          <t>3|
3</t>
        </is>
      </c>
      <c r="AD218" s="2" t="inlineStr">
        <is>
          <t xml:space="preserve">|
</t>
        </is>
      </c>
      <c r="AE218" t="inlineStr">
        <is>
          <t>Cuenca minera y región histórica , cultural y económica situada en el sureste de Europa, en el confín entre Ucrania y Rusia.</t>
        </is>
      </c>
      <c r="AF218" s="2" t="inlineStr">
        <is>
          <t>Donbass|
Donetsi söebassein</t>
        </is>
      </c>
      <c r="AG218" s="2" t="inlineStr">
        <is>
          <t>3|
2</t>
        </is>
      </c>
      <c r="AH218" s="2" t="inlineStr">
        <is>
          <t xml:space="preserve">preferred|
</t>
        </is>
      </c>
      <c r="AI218" t="inlineStr">
        <is>
          <t>Ida-Ukrainas ja Edela-Venemaal asuv ning Doni jõe järgi nime saanud ajalooline, majanduslik ja kultuuriline piirkond, mis on Kiievi järel Ukrainas kõige tihedamini asustatud ja kus kaevandatakse sütt alates 19. sajandi lõpust</t>
        </is>
      </c>
      <c r="AJ218" s="2" t="inlineStr">
        <is>
          <t>Donbass|
Donetsin allas</t>
        </is>
      </c>
      <c r="AK218" s="2" t="inlineStr">
        <is>
          <t>3|
3</t>
        </is>
      </c>
      <c r="AL218" s="2" t="inlineStr">
        <is>
          <t xml:space="preserve">|
</t>
        </is>
      </c>
      <c r="AM218" t="inlineStr">
        <is>
          <t>Ukrainan itäosassa Donin sivujoen Donetsin eteläpuolella sijaitseva geologinen alue</t>
        </is>
      </c>
      <c r="AN218" s="2" t="inlineStr">
        <is>
          <t>Donbass|
Bassin du Donetz</t>
        </is>
      </c>
      <c r="AO218" s="2" t="inlineStr">
        <is>
          <t>3|
3</t>
        </is>
      </c>
      <c r="AP218" s="2" t="inlineStr">
        <is>
          <t xml:space="preserve">|
</t>
        </is>
      </c>
      <c r="AQ218" t="inlineStr">
        <is>
          <t>bassin houiller et région industrielle situé aux confins de l'Ukraine et de la Russie, de part et d'autre du Donets, le &lt;b&gt;Donbass&lt;/b&gt;, qui comprend les provinces (oblast) de Donetsk et de Lougansk (ou Louhansk), symbolise toute cette partie - majoritairement russophone - de l'Ukraine à l'ouest du Dniepr qui était historiquement tournée vers la Russie. Après la destitution du président prorusse V. Ianoukovitch et la proclamation d'indépendance de la &lt;i&gt;Crimée&lt;/i&gt; &lt;a href="/entry/result/3557144/all" id="ENTRY_TO_ENTRY_CONVERTER" target="_blank"&gt;IATE:3557144&lt;/a&gt; (non reconnue par la communauté internationale), le &lt;b&gt;Donbass&lt;/b&gt; devient le fief de mouvements qui refusent de reconnaître les autorités de transition pro-occidentales et qui finissent par déclarer l'indépendance (république populaire de Donetsk, république populaire de Lougansk, république populaire de Kharkov, non reconnues) [15.5.2014]</t>
        </is>
      </c>
      <c r="AR218" s="2" t="inlineStr">
        <is>
          <t>Imchuach Donets|
Donbas</t>
        </is>
      </c>
      <c r="AS218" s="2" t="inlineStr">
        <is>
          <t>3|
3</t>
        </is>
      </c>
      <c r="AT218" s="2" t="inlineStr">
        <is>
          <t xml:space="preserve">|
</t>
        </is>
      </c>
      <c r="AU218" t="inlineStr">
        <is>
          <t>réigiún mór mianadóireachta agus tionsclaíochta in oirdheisceart na hEorpa, cáil air de bharr a chúltaiscí guail</t>
        </is>
      </c>
      <c r="AV218" s="2" t="inlineStr">
        <is>
          <t>Donbas|
Donjecki bazen</t>
        </is>
      </c>
      <c r="AW218" s="2" t="inlineStr">
        <is>
          <t>3|
3</t>
        </is>
      </c>
      <c r="AX218" s="2" t="inlineStr">
        <is>
          <t xml:space="preserve">|
</t>
        </is>
      </c>
      <c r="AY218" t="inlineStr">
        <is>
          <t>veliko industrijsko područje u jugoistočnoj Europi, poznato po ugljenu</t>
        </is>
      </c>
      <c r="AZ218" s="2" t="inlineStr">
        <is>
          <t>Donyec-medence</t>
        </is>
      </c>
      <c r="BA218" s="2" t="inlineStr">
        <is>
          <t>4</t>
        </is>
      </c>
      <c r="BB218" s="2" t="inlineStr">
        <is>
          <t/>
        </is>
      </c>
      <c r="BC218" t="inlineStr">
        <is>
          <t>jelentős bányászati és ipari körzet Ukrajna délkeleti részén</t>
        </is>
      </c>
      <c r="BD218" s="2" t="inlineStr">
        <is>
          <t>bacino del Donec|
Donbas</t>
        </is>
      </c>
      <c r="BE218" s="2" t="inlineStr">
        <is>
          <t>3|
3</t>
        </is>
      </c>
      <c r="BF218" s="2" t="inlineStr">
        <is>
          <t xml:space="preserve">|
</t>
        </is>
      </c>
      <c r="BG218" t="inlineStr">
        <is>
          <t>grande regione industriale e carbonifera dell'Europa orientale</t>
        </is>
      </c>
      <c r="BH218" s="2" t="inlineStr">
        <is>
          <t>Doneco baseinas|
Donbasas</t>
        </is>
      </c>
      <c r="BI218" s="2" t="inlineStr">
        <is>
          <t>3|
3</t>
        </is>
      </c>
      <c r="BJ218" s="2" t="inlineStr">
        <is>
          <t xml:space="preserve">|
</t>
        </is>
      </c>
      <c r="BK218" t="inlineStr">
        <is>
          <t>anglies kasybos pramoninis regionas pietryčių Europoje, žinomas dėl didelių akmens anglies išteklių</t>
        </is>
      </c>
      <c r="BL218" s="2" t="inlineStr">
        <is>
          <t>Donbass|
Donecas baseins</t>
        </is>
      </c>
      <c r="BM218" s="2" t="inlineStr">
        <is>
          <t>3|
2</t>
        </is>
      </c>
      <c r="BN218" s="2" t="inlineStr">
        <is>
          <t xml:space="preserve">|
</t>
        </is>
      </c>
      <c r="BO218" t="inlineStr">
        <is>
          <t/>
        </is>
      </c>
      <c r="BP218" t="inlineStr">
        <is>
          <t/>
        </is>
      </c>
      <c r="BQ218" t="inlineStr">
        <is>
          <t/>
        </is>
      </c>
      <c r="BR218" t="inlineStr">
        <is>
          <t/>
        </is>
      </c>
      <c r="BS218" t="inlineStr">
        <is>
          <t/>
        </is>
      </c>
      <c r="BT218" s="2" t="inlineStr">
        <is>
          <t>Donetskbekken|
Donbas</t>
        </is>
      </c>
      <c r="BU218" s="2" t="inlineStr">
        <is>
          <t>3|
3</t>
        </is>
      </c>
      <c r="BV218" s="2" t="inlineStr">
        <is>
          <t xml:space="preserve">|
</t>
        </is>
      </c>
      <c r="BW218" t="inlineStr">
        <is>
          <t>belangrijk mijnbouwgebied in het oosten van Oekraine in de oblast Donetsk en de oblast Loehansk, sinds maart 2014 inzet van een gewapende strijd tussen de Russische Federatie en Oekraine</t>
        </is>
      </c>
      <c r="BX218" s="2" t="inlineStr">
        <is>
          <t>Donbas|
Donieckie Zagłębie Węglowe</t>
        </is>
      </c>
      <c r="BY218" s="2" t="inlineStr">
        <is>
          <t>3|
3</t>
        </is>
      </c>
      <c r="BZ218" s="2" t="inlineStr">
        <is>
          <t xml:space="preserve">|
</t>
        </is>
      </c>
      <c r="CA218" t="inlineStr">
        <is>
          <t>zagłębie węgla kamiennego we wschodniej Ukrainie i w Rosji</t>
        </is>
      </c>
      <c r="CB218" s="2" t="inlineStr">
        <is>
          <t>Donbass|
bacia do Donets</t>
        </is>
      </c>
      <c r="CC218" s="2" t="inlineStr">
        <is>
          <t>3|
3</t>
        </is>
      </c>
      <c r="CD218" s="2" t="inlineStr">
        <is>
          <t xml:space="preserve">|
</t>
        </is>
      </c>
      <c r="CE218" t="inlineStr">
        <is>
          <t>Região localizada no extremo leste da Ucrânia, atravessada pelo rio Donets e conhecida pelas suas importantes reservas de carvão e pela sua atividadade mineradora e industrial.</t>
        </is>
      </c>
      <c r="CF218" s="2" t="inlineStr">
        <is>
          <t>Donbas|
bazinul Donețului</t>
        </is>
      </c>
      <c r="CG218" s="2" t="inlineStr">
        <is>
          <t>3|
3</t>
        </is>
      </c>
      <c r="CH218" s="2" t="inlineStr">
        <is>
          <t xml:space="preserve">|
</t>
        </is>
      </c>
      <c r="CI218" t="inlineStr">
        <is>
          <t>bazin huilier în Ucraina și Federația Rusă, de o parte și de alta a râului Doneț</t>
        </is>
      </c>
      <c r="CJ218" t="inlineStr">
        <is>
          <t/>
        </is>
      </c>
      <c r="CK218" t="inlineStr">
        <is>
          <t/>
        </is>
      </c>
      <c r="CL218" t="inlineStr">
        <is>
          <t/>
        </is>
      </c>
      <c r="CM218" t="inlineStr">
        <is>
          <t/>
        </is>
      </c>
      <c r="CN218" t="inlineStr">
        <is>
          <t/>
        </is>
      </c>
      <c r="CO218" t="inlineStr">
        <is>
          <t/>
        </is>
      </c>
      <c r="CP218" t="inlineStr">
        <is>
          <t/>
        </is>
      </c>
      <c r="CQ218" t="inlineStr">
        <is>
          <t/>
        </is>
      </c>
      <c r="CR218" s="2" t="inlineStr">
        <is>
          <t>Donetsbäckenet|
Donbass</t>
        </is>
      </c>
      <c r="CS218" s="2" t="inlineStr">
        <is>
          <t>3|
3</t>
        </is>
      </c>
      <c r="CT218" s="2" t="inlineStr">
        <is>
          <t xml:space="preserve">|
</t>
        </is>
      </c>
      <c r="CU218" t="inlineStr">
        <is>
          <t/>
        </is>
      </c>
    </row>
    <row r="219">
      <c r="A219" s="1" t="str">
        <f>HYPERLINK("https://iate.europa.eu/entry/result/2151373/all", "2151373")</f>
        <v>2151373</v>
      </c>
      <c r="B219" t="inlineStr">
        <is>
          <t>Domain code not specified</t>
        </is>
      </c>
      <c r="C219" t="inlineStr">
        <is>
          <t>Domain code not specified</t>
        </is>
      </c>
      <c r="D219" t="inlineStr">
        <is>
          <t/>
        </is>
      </c>
      <c r="E219" t="inlineStr">
        <is>
          <t/>
        </is>
      </c>
      <c r="F219" t="inlineStr">
        <is>
          <t/>
        </is>
      </c>
      <c r="G219" t="inlineStr">
        <is>
          <t/>
        </is>
      </c>
      <c r="H219" t="inlineStr">
        <is>
          <t/>
        </is>
      </c>
      <c r="I219" t="inlineStr">
        <is>
          <t/>
        </is>
      </c>
      <c r="J219" t="inlineStr">
        <is>
          <t/>
        </is>
      </c>
      <c r="K219" t="inlineStr">
        <is>
          <t/>
        </is>
      </c>
      <c r="L219" t="inlineStr">
        <is>
          <t/>
        </is>
      </c>
      <c r="M219" t="inlineStr">
        <is>
          <t/>
        </is>
      </c>
      <c r="N219" t="inlineStr">
        <is>
          <t/>
        </is>
      </c>
      <c r="O219" t="inlineStr">
        <is>
          <t/>
        </is>
      </c>
      <c r="P219" t="inlineStr">
        <is>
          <t/>
        </is>
      </c>
      <c r="Q219" t="inlineStr">
        <is>
          <t/>
        </is>
      </c>
      <c r="R219" t="inlineStr">
        <is>
          <t/>
        </is>
      </c>
      <c r="S219" t="inlineStr">
        <is>
          <t/>
        </is>
      </c>
      <c r="T219" t="inlineStr">
        <is>
          <t/>
        </is>
      </c>
      <c r="U219" t="inlineStr">
        <is>
          <t/>
        </is>
      </c>
      <c r="V219" t="inlineStr">
        <is>
          <t/>
        </is>
      </c>
      <c r="W219" t="inlineStr">
        <is>
          <t/>
        </is>
      </c>
      <c r="X219" s="2" t="inlineStr">
        <is>
          <t>warships</t>
        </is>
      </c>
      <c r="Y219" s="2" t="inlineStr">
        <is>
          <t>3</t>
        </is>
      </c>
      <c r="Z219" s="2" t="inlineStr">
        <is>
          <t/>
        </is>
      </c>
      <c r="AA219" t="inlineStr">
        <is>
          <t/>
        </is>
      </c>
      <c r="AB219" t="inlineStr">
        <is>
          <t/>
        </is>
      </c>
      <c r="AC219" t="inlineStr">
        <is>
          <t/>
        </is>
      </c>
      <c r="AD219" t="inlineStr">
        <is>
          <t/>
        </is>
      </c>
      <c r="AE219" t="inlineStr">
        <is>
          <t/>
        </is>
      </c>
      <c r="AF219" t="inlineStr">
        <is>
          <t/>
        </is>
      </c>
      <c r="AG219" t="inlineStr">
        <is>
          <t/>
        </is>
      </c>
      <c r="AH219" t="inlineStr">
        <is>
          <t/>
        </is>
      </c>
      <c r="AI219" t="inlineStr">
        <is>
          <t/>
        </is>
      </c>
      <c r="AJ219" t="inlineStr">
        <is>
          <t/>
        </is>
      </c>
      <c r="AK219" t="inlineStr">
        <is>
          <t/>
        </is>
      </c>
      <c r="AL219" t="inlineStr">
        <is>
          <t/>
        </is>
      </c>
      <c r="AM219" t="inlineStr">
        <is>
          <t/>
        </is>
      </c>
      <c r="AN219" t="inlineStr">
        <is>
          <t/>
        </is>
      </c>
      <c r="AO219" t="inlineStr">
        <is>
          <t/>
        </is>
      </c>
      <c r="AP219" t="inlineStr">
        <is>
          <t/>
        </is>
      </c>
      <c r="AQ219" t="inlineStr">
        <is>
          <t/>
        </is>
      </c>
      <c r="AR219" t="inlineStr">
        <is>
          <t/>
        </is>
      </c>
      <c r="AS219" t="inlineStr">
        <is>
          <t/>
        </is>
      </c>
      <c r="AT219" t="inlineStr">
        <is>
          <t/>
        </is>
      </c>
      <c r="AU219" t="inlineStr">
        <is>
          <t/>
        </is>
      </c>
      <c r="AV219" t="inlineStr">
        <is>
          <t/>
        </is>
      </c>
      <c r="AW219" t="inlineStr">
        <is>
          <t/>
        </is>
      </c>
      <c r="AX219" t="inlineStr">
        <is>
          <t/>
        </is>
      </c>
      <c r="AY219" t="inlineStr">
        <is>
          <t/>
        </is>
      </c>
      <c r="AZ219" t="inlineStr">
        <is>
          <t/>
        </is>
      </c>
      <c r="BA219" t="inlineStr">
        <is>
          <t/>
        </is>
      </c>
      <c r="BB219" t="inlineStr">
        <is>
          <t/>
        </is>
      </c>
      <c r="BC219" t="inlineStr">
        <is>
          <t/>
        </is>
      </c>
      <c r="BD219" t="inlineStr">
        <is>
          <t/>
        </is>
      </c>
      <c r="BE219" t="inlineStr">
        <is>
          <t/>
        </is>
      </c>
      <c r="BF219" t="inlineStr">
        <is>
          <t/>
        </is>
      </c>
      <c r="BG219" t="inlineStr">
        <is>
          <t/>
        </is>
      </c>
      <c r="BH219" t="inlineStr">
        <is>
          <t/>
        </is>
      </c>
      <c r="BI219" t="inlineStr">
        <is>
          <t/>
        </is>
      </c>
      <c r="BJ219" t="inlineStr">
        <is>
          <t/>
        </is>
      </c>
      <c r="BK219" t="inlineStr">
        <is>
          <t/>
        </is>
      </c>
      <c r="BL219" t="inlineStr">
        <is>
          <t/>
        </is>
      </c>
      <c r="BM219" t="inlineStr">
        <is>
          <t/>
        </is>
      </c>
      <c r="BN219" t="inlineStr">
        <is>
          <t/>
        </is>
      </c>
      <c r="BO219" t="inlineStr">
        <is>
          <t/>
        </is>
      </c>
      <c r="BP219" t="inlineStr">
        <is>
          <t/>
        </is>
      </c>
      <c r="BQ219" t="inlineStr">
        <is>
          <t/>
        </is>
      </c>
      <c r="BR219" t="inlineStr">
        <is>
          <t/>
        </is>
      </c>
      <c r="BS219" t="inlineStr">
        <is>
          <t/>
        </is>
      </c>
      <c r="BT219" t="inlineStr">
        <is>
          <t/>
        </is>
      </c>
      <c r="BU219" t="inlineStr">
        <is>
          <t/>
        </is>
      </c>
      <c r="BV219" t="inlineStr">
        <is>
          <t/>
        </is>
      </c>
      <c r="BW219" t="inlineStr">
        <is>
          <t/>
        </is>
      </c>
      <c r="BX219" s="2" t="inlineStr">
        <is>
          <t>okręty wojenne</t>
        </is>
      </c>
      <c r="BY219" s="2" t="inlineStr">
        <is>
          <t>3</t>
        </is>
      </c>
      <c r="BZ219" s="2" t="inlineStr">
        <is>
          <t/>
        </is>
      </c>
      <c r="CA219" t="inlineStr">
        <is>
          <t/>
        </is>
      </c>
      <c r="CB219" t="inlineStr">
        <is>
          <t/>
        </is>
      </c>
      <c r="CC219" t="inlineStr">
        <is>
          <t/>
        </is>
      </c>
      <c r="CD219" t="inlineStr">
        <is>
          <t/>
        </is>
      </c>
      <c r="CE219" t="inlineStr">
        <is>
          <t/>
        </is>
      </c>
      <c r="CF219" t="inlineStr">
        <is>
          <t/>
        </is>
      </c>
      <c r="CG219" t="inlineStr">
        <is>
          <t/>
        </is>
      </c>
      <c r="CH219" t="inlineStr">
        <is>
          <t/>
        </is>
      </c>
      <c r="CI219" t="inlineStr">
        <is>
          <t/>
        </is>
      </c>
      <c r="CJ219" t="inlineStr">
        <is>
          <t/>
        </is>
      </c>
      <c r="CK219" t="inlineStr">
        <is>
          <t/>
        </is>
      </c>
      <c r="CL219" t="inlineStr">
        <is>
          <t/>
        </is>
      </c>
      <c r="CM219" t="inlineStr">
        <is>
          <t/>
        </is>
      </c>
      <c r="CN219" t="inlineStr">
        <is>
          <t/>
        </is>
      </c>
      <c r="CO219" t="inlineStr">
        <is>
          <t/>
        </is>
      </c>
      <c r="CP219" t="inlineStr">
        <is>
          <t/>
        </is>
      </c>
      <c r="CQ219" t="inlineStr">
        <is>
          <t/>
        </is>
      </c>
      <c r="CR219" t="inlineStr">
        <is>
          <t/>
        </is>
      </c>
      <c r="CS219" t="inlineStr">
        <is>
          <t/>
        </is>
      </c>
      <c r="CT219" t="inlineStr">
        <is>
          <t/>
        </is>
      </c>
      <c r="CU219" t="inlineStr">
        <is>
          <t/>
        </is>
      </c>
    </row>
    <row r="220">
      <c r="A220" s="1" t="str">
        <f>HYPERLINK("https://iate.europa.eu/entry/result/333594/all", "333594")</f>
        <v>333594</v>
      </c>
      <c r="B220" t="inlineStr">
        <is>
          <t>INTERNATIONAL RELATIONS;TRANSPORT</t>
        </is>
      </c>
      <c r="C220" t="inlineStr">
        <is>
          <t>INTERNATIONAL RELATIONS|defence;TRANSPORT</t>
        </is>
      </c>
      <c r="D220" t="inlineStr">
        <is>
          <t/>
        </is>
      </c>
      <c r="E220" t="inlineStr">
        <is>
          <t/>
        </is>
      </c>
      <c r="F220" t="inlineStr">
        <is>
          <t/>
        </is>
      </c>
      <c r="G220" t="inlineStr">
        <is>
          <t/>
        </is>
      </c>
      <c r="H220" t="inlineStr">
        <is>
          <t/>
        </is>
      </c>
      <c r="I220" t="inlineStr">
        <is>
          <t/>
        </is>
      </c>
      <c r="J220" t="inlineStr">
        <is>
          <t/>
        </is>
      </c>
      <c r="K220" t="inlineStr">
        <is>
          <t/>
        </is>
      </c>
      <c r="L220" t="inlineStr">
        <is>
          <t/>
        </is>
      </c>
      <c r="M220" t="inlineStr">
        <is>
          <t/>
        </is>
      </c>
      <c r="N220" t="inlineStr">
        <is>
          <t/>
        </is>
      </c>
      <c r="O220" t="inlineStr">
        <is>
          <t/>
        </is>
      </c>
      <c r="P220" t="inlineStr">
        <is>
          <t/>
        </is>
      </c>
      <c r="Q220" t="inlineStr">
        <is>
          <t/>
        </is>
      </c>
      <c r="R220" t="inlineStr">
        <is>
          <t/>
        </is>
      </c>
      <c r="S220" t="inlineStr">
        <is>
          <t/>
        </is>
      </c>
      <c r="T220" t="inlineStr">
        <is>
          <t/>
        </is>
      </c>
      <c r="U220" t="inlineStr">
        <is>
          <t/>
        </is>
      </c>
      <c r="V220" t="inlineStr">
        <is>
          <t/>
        </is>
      </c>
      <c r="W220" t="inlineStr">
        <is>
          <t/>
        </is>
      </c>
      <c r="X220" s="2" t="inlineStr">
        <is>
          <t>military convoy</t>
        </is>
      </c>
      <c r="Y220" s="2" t="inlineStr">
        <is>
          <t>1</t>
        </is>
      </c>
      <c r="Z220" s="2" t="inlineStr">
        <is>
          <t/>
        </is>
      </c>
      <c r="AA220" t="inlineStr">
        <is>
          <t/>
        </is>
      </c>
      <c r="AB220" s="2" t="inlineStr">
        <is>
          <t>convoy militar</t>
        </is>
      </c>
      <c r="AC220" s="2" t="inlineStr">
        <is>
          <t>1</t>
        </is>
      </c>
      <c r="AD220" s="2" t="inlineStr">
        <is>
          <t/>
        </is>
      </c>
      <c r="AE220" t="inlineStr">
        <is>
          <t/>
        </is>
      </c>
      <c r="AF220" t="inlineStr">
        <is>
          <t/>
        </is>
      </c>
      <c r="AG220" t="inlineStr">
        <is>
          <t/>
        </is>
      </c>
      <c r="AH220" t="inlineStr">
        <is>
          <t/>
        </is>
      </c>
      <c r="AI220" t="inlineStr">
        <is>
          <t/>
        </is>
      </c>
      <c r="AJ220" t="inlineStr">
        <is>
          <t/>
        </is>
      </c>
      <c r="AK220" t="inlineStr">
        <is>
          <t/>
        </is>
      </c>
      <c r="AL220" t="inlineStr">
        <is>
          <t/>
        </is>
      </c>
      <c r="AM220" t="inlineStr">
        <is>
          <t/>
        </is>
      </c>
      <c r="AN220" s="2" t="inlineStr">
        <is>
          <t>convoi militaire</t>
        </is>
      </c>
      <c r="AO220" s="2" t="inlineStr">
        <is>
          <t>1</t>
        </is>
      </c>
      <c r="AP220" s="2" t="inlineStr">
        <is>
          <t/>
        </is>
      </c>
      <c r="AQ220" t="inlineStr">
        <is>
          <t/>
        </is>
      </c>
      <c r="AR220" t="inlineStr">
        <is>
          <t/>
        </is>
      </c>
      <c r="AS220" t="inlineStr">
        <is>
          <t/>
        </is>
      </c>
      <c r="AT220" t="inlineStr">
        <is>
          <t/>
        </is>
      </c>
      <c r="AU220" t="inlineStr">
        <is>
          <t/>
        </is>
      </c>
      <c r="AV220" t="inlineStr">
        <is>
          <t/>
        </is>
      </c>
      <c r="AW220" t="inlineStr">
        <is>
          <t/>
        </is>
      </c>
      <c r="AX220" t="inlineStr">
        <is>
          <t/>
        </is>
      </c>
      <c r="AY220" t="inlineStr">
        <is>
          <t/>
        </is>
      </c>
      <c r="AZ220" t="inlineStr">
        <is>
          <t/>
        </is>
      </c>
      <c r="BA220" t="inlineStr">
        <is>
          <t/>
        </is>
      </c>
      <c r="BB220" t="inlineStr">
        <is>
          <t/>
        </is>
      </c>
      <c r="BC220" t="inlineStr">
        <is>
          <t/>
        </is>
      </c>
      <c r="BD220" t="inlineStr">
        <is>
          <t/>
        </is>
      </c>
      <c r="BE220" t="inlineStr">
        <is>
          <t/>
        </is>
      </c>
      <c r="BF220" t="inlineStr">
        <is>
          <t/>
        </is>
      </c>
      <c r="BG220" t="inlineStr">
        <is>
          <t/>
        </is>
      </c>
      <c r="BH220" t="inlineStr">
        <is>
          <t/>
        </is>
      </c>
      <c r="BI220" t="inlineStr">
        <is>
          <t/>
        </is>
      </c>
      <c r="BJ220" t="inlineStr">
        <is>
          <t/>
        </is>
      </c>
      <c r="BK220" t="inlineStr">
        <is>
          <t/>
        </is>
      </c>
      <c r="BL220" t="inlineStr">
        <is>
          <t/>
        </is>
      </c>
      <c r="BM220" t="inlineStr">
        <is>
          <t/>
        </is>
      </c>
      <c r="BN220" t="inlineStr">
        <is>
          <t/>
        </is>
      </c>
      <c r="BO220" t="inlineStr">
        <is>
          <t/>
        </is>
      </c>
      <c r="BP220" t="inlineStr">
        <is>
          <t/>
        </is>
      </c>
      <c r="BQ220" t="inlineStr">
        <is>
          <t/>
        </is>
      </c>
      <c r="BR220" t="inlineStr">
        <is>
          <t/>
        </is>
      </c>
      <c r="BS220" t="inlineStr">
        <is>
          <t/>
        </is>
      </c>
      <c r="BT220" t="inlineStr">
        <is>
          <t/>
        </is>
      </c>
      <c r="BU220" t="inlineStr">
        <is>
          <t/>
        </is>
      </c>
      <c r="BV220" t="inlineStr">
        <is>
          <t/>
        </is>
      </c>
      <c r="BW220" t="inlineStr">
        <is>
          <t/>
        </is>
      </c>
      <c r="BX220" t="inlineStr">
        <is>
          <t/>
        </is>
      </c>
      <c r="BY220" t="inlineStr">
        <is>
          <t/>
        </is>
      </c>
      <c r="BZ220" t="inlineStr">
        <is>
          <t/>
        </is>
      </c>
      <c r="CA220" t="inlineStr">
        <is>
          <t/>
        </is>
      </c>
      <c r="CB220" t="inlineStr">
        <is>
          <t/>
        </is>
      </c>
      <c r="CC220" t="inlineStr">
        <is>
          <t/>
        </is>
      </c>
      <c r="CD220" t="inlineStr">
        <is>
          <t/>
        </is>
      </c>
      <c r="CE220" t="inlineStr">
        <is>
          <t/>
        </is>
      </c>
      <c r="CF220" t="inlineStr">
        <is>
          <t/>
        </is>
      </c>
      <c r="CG220" t="inlineStr">
        <is>
          <t/>
        </is>
      </c>
      <c r="CH220" t="inlineStr">
        <is>
          <t/>
        </is>
      </c>
      <c r="CI220" t="inlineStr">
        <is>
          <t/>
        </is>
      </c>
      <c r="CJ220" t="inlineStr">
        <is>
          <t/>
        </is>
      </c>
      <c r="CK220" t="inlineStr">
        <is>
          <t/>
        </is>
      </c>
      <c r="CL220" t="inlineStr">
        <is>
          <t/>
        </is>
      </c>
      <c r="CM220" t="inlineStr">
        <is>
          <t/>
        </is>
      </c>
      <c r="CN220" t="inlineStr">
        <is>
          <t/>
        </is>
      </c>
      <c r="CO220" t="inlineStr">
        <is>
          <t/>
        </is>
      </c>
      <c r="CP220" t="inlineStr">
        <is>
          <t/>
        </is>
      </c>
      <c r="CQ220" t="inlineStr">
        <is>
          <t/>
        </is>
      </c>
      <c r="CR220" t="inlineStr">
        <is>
          <t/>
        </is>
      </c>
      <c r="CS220" t="inlineStr">
        <is>
          <t/>
        </is>
      </c>
      <c r="CT220" t="inlineStr">
        <is>
          <t/>
        </is>
      </c>
      <c r="CU220" t="inlineStr">
        <is>
          <t/>
        </is>
      </c>
    </row>
    <row r="221">
      <c r="A221" s="1" t="str">
        <f>HYPERLINK("https://iate.europa.eu/entry/result/932044/all", "932044")</f>
        <v>932044</v>
      </c>
      <c r="B221" t="inlineStr">
        <is>
          <t>GEOGRAPHY;LAW;ENVIRONMENT</t>
        </is>
      </c>
      <c r="C221" t="inlineStr">
        <is>
          <t>GEOGRAPHY|Europe|Eastern Europe;LAW|international law|public international law|law of the sea|maritime area|strait;ENVIRONMENT|natural environment|geophysical environment|sea</t>
        </is>
      </c>
      <c r="D221" s="2" t="inlineStr">
        <is>
          <t>Керченски проток</t>
        </is>
      </c>
      <c r="E221" s="2" t="inlineStr">
        <is>
          <t>3</t>
        </is>
      </c>
      <c r="F221" s="2" t="inlineStr">
        <is>
          <t/>
        </is>
      </c>
      <c r="G221" t="inlineStr">
        <is>
          <t>проток между Керченския полуостров и Таманския полуостров, съединяващ Черно море с Азовско море</t>
        </is>
      </c>
      <c r="H221" s="2" t="inlineStr">
        <is>
          <t>Kerčský průliv</t>
        </is>
      </c>
      <c r="I221" s="2" t="inlineStr">
        <is>
          <t>3</t>
        </is>
      </c>
      <c r="J221" s="2" t="inlineStr">
        <is>
          <t/>
        </is>
      </c>
      <c r="K221" t="inlineStr">
        <is>
          <t>průliv spojující Černé a Azovské moře</t>
        </is>
      </c>
      <c r="L221" s="2" t="inlineStr">
        <is>
          <t>Kertjstrædet</t>
        </is>
      </c>
      <c r="M221" s="2" t="inlineStr">
        <is>
          <t>3</t>
        </is>
      </c>
      <c r="N221" s="2" t="inlineStr">
        <is>
          <t/>
        </is>
      </c>
      <c r="O221" t="inlineStr">
        <is>
          <t/>
        </is>
      </c>
      <c r="P221" s="2" t="inlineStr">
        <is>
          <t>Meerenge von Kertsch|
Straße von Kertsch</t>
        </is>
      </c>
      <c r="Q221" s="2" t="inlineStr">
        <is>
          <t>3|
3</t>
        </is>
      </c>
      <c r="R221" s="2" t="inlineStr">
        <is>
          <t xml:space="preserve">|
</t>
        </is>
      </c>
      <c r="S221" t="inlineStr">
        <is>
          <t>Meerenge in Osteuropa, die das Schwarze Meer mit dem Asowschen Meer verbindet</t>
        </is>
      </c>
      <c r="T221" s="2" t="inlineStr">
        <is>
          <t>στενά Κερτς|
στενά του Κερτς</t>
        </is>
      </c>
      <c r="U221" s="2" t="inlineStr">
        <is>
          <t>1|
3</t>
        </is>
      </c>
      <c r="V221" s="2" t="inlineStr">
        <is>
          <t xml:space="preserve">|
</t>
        </is>
      </c>
      <c r="W221" t="inlineStr">
        <is>
          <t/>
        </is>
      </c>
      <c r="X221" s="2" t="inlineStr">
        <is>
          <t>Kerch Straits|
Kerch Strait</t>
        </is>
      </c>
      <c r="Y221" s="2" t="inlineStr">
        <is>
          <t>1|
3</t>
        </is>
      </c>
      <c r="Z221" s="2" t="inlineStr">
        <is>
          <t xml:space="preserve">|
</t>
        </is>
      </c>
      <c r="AA221" t="inlineStr">
        <is>
          <t>channel linking the Sea of Azov with the Black Sea, separating the Crimean peninsula in the west from the Taman peninsula in the east</t>
        </is>
      </c>
      <c r="AB221" s="2" t="inlineStr">
        <is>
          <t>estrecho de Kerch</t>
        </is>
      </c>
      <c r="AC221" s="2" t="inlineStr">
        <is>
          <t>3</t>
        </is>
      </c>
      <c r="AD221" s="2" t="inlineStr">
        <is>
          <t/>
        </is>
      </c>
      <c r="AE221" t="inlineStr">
        <is>
          <t>Estrecho que comunica el mar de Azov [ &lt;a href="/entry/result/2245704/all" id="ENTRY_TO_ENTRY_CONVERTER" target="_blank"&gt;IATE:2245704&lt;/a&gt; ] y el mar Negro [ &lt;a href="/entry/result/112580/all" id="ENTRY_TO_ENTRY_CONVERTER" target="_blank"&gt;IATE:112580&lt;/a&gt; ].</t>
        </is>
      </c>
      <c r="AF221" s="2" t="inlineStr">
        <is>
          <t>Kertši väin</t>
        </is>
      </c>
      <c r="AG221" s="2" t="inlineStr">
        <is>
          <t>3</t>
        </is>
      </c>
      <c r="AH221" s="2" t="inlineStr">
        <is>
          <t/>
        </is>
      </c>
      <c r="AI221" t="inlineStr">
        <is>
          <t>Kertši ja Tamani poolsaare vahel asuv, Musta ja Aasovi merd ühendav väin</t>
        </is>
      </c>
      <c r="AJ221" s="2" t="inlineStr">
        <is>
          <t>Kertšinsalmi</t>
        </is>
      </c>
      <c r="AK221" s="2" t="inlineStr">
        <is>
          <t>3</t>
        </is>
      </c>
      <c r="AL221" s="2" t="inlineStr">
        <is>
          <t/>
        </is>
      </c>
      <c r="AM221" t="inlineStr">
        <is>
          <t>Ukrainan ja Venäjän välinen salmi Asovanmereltä Mustallemerelle</t>
        </is>
      </c>
      <c r="AN221" s="2" t="inlineStr">
        <is>
          <t>détroit de Kertch</t>
        </is>
      </c>
      <c r="AO221" s="2" t="inlineStr">
        <is>
          <t>3</t>
        </is>
      </c>
      <c r="AP221" s="2" t="inlineStr">
        <is>
          <t/>
        </is>
      </c>
      <c r="AQ221" t="inlineStr">
        <is>
          <t>détroit qui relie la mer d'Azov et la mer Noire, séparant à l'ouest la péninsule de Kertch, en Crimée, de la péninsule de Taman, en Russie, à l'est</t>
        </is>
      </c>
      <c r="AR221" s="2" t="inlineStr">
        <is>
          <t>Caolas Kerch</t>
        </is>
      </c>
      <c r="AS221" s="2" t="inlineStr">
        <is>
          <t>3</t>
        </is>
      </c>
      <c r="AT221" s="2" t="inlineStr">
        <is>
          <t/>
        </is>
      </c>
      <c r="AU221" t="inlineStr">
        <is>
          <t/>
        </is>
      </c>
      <c r="AV221" s="2" t="inlineStr">
        <is>
          <t>Kerčka vrata</t>
        </is>
      </c>
      <c r="AW221" s="2" t="inlineStr">
        <is>
          <t>4</t>
        </is>
      </c>
      <c r="AX221" s="2" t="inlineStr">
        <is>
          <t/>
        </is>
      </c>
      <c r="AY221" t="inlineStr">
        <is>
          <t>morski prolaz između Kerčkoga poluotoka na Krimu (Ukrajina) i Tamanskoga poluotoka (Rusija)</t>
        </is>
      </c>
      <c r="AZ221" s="2" t="inlineStr">
        <is>
          <t>Kercsi-szoros</t>
        </is>
      </c>
      <c r="BA221" s="2" t="inlineStr">
        <is>
          <t>4</t>
        </is>
      </c>
      <c r="BB221" s="2" t="inlineStr">
        <is>
          <t/>
        </is>
      </c>
      <c r="BC221" t="inlineStr">
        <is>
          <t>a Fekete-tengert és az Azovi-tengert összekötő szoros, amelynek nyugati partját az Ukrajnához tartozó Krím Kercsi-félszigete, a keletit az oroszországi Tamany-félsziget alkotja</t>
        </is>
      </c>
      <c r="BD221" s="2" t="inlineStr">
        <is>
          <t>stretto di Kerch</t>
        </is>
      </c>
      <c r="BE221" s="2" t="inlineStr">
        <is>
          <t>3</t>
        </is>
      </c>
      <c r="BF221" s="2" t="inlineStr">
        <is>
          <t/>
        </is>
      </c>
      <c r="BG221" t="inlineStr">
        <is>
          <t>stretto congiungente il Mar Nero con il Mar d'Azov, fra la penisola di Kerch a ovest e quella di Taman' a est</t>
        </is>
      </c>
      <c r="BH221" s="2" t="inlineStr">
        <is>
          <t>Kerčės sąsiauris</t>
        </is>
      </c>
      <c r="BI221" s="2" t="inlineStr">
        <is>
          <t>3</t>
        </is>
      </c>
      <c r="BJ221" s="2" t="inlineStr">
        <is>
          <t/>
        </is>
      </c>
      <c r="BK221" t="inlineStr">
        <is>
          <t>sąsiauris tarp Juodosios ir Azovo jūrų</t>
        </is>
      </c>
      <c r="BL221" s="2" t="inlineStr">
        <is>
          <t>Kerčas šaurums</t>
        </is>
      </c>
      <c r="BM221" s="2" t="inlineStr">
        <is>
          <t>3</t>
        </is>
      </c>
      <c r="BN221" s="2" t="inlineStr">
        <is>
          <t/>
        </is>
      </c>
      <c r="BO221" t="inlineStr">
        <is>
          <t/>
        </is>
      </c>
      <c r="BP221" s="2" t="inlineStr">
        <is>
          <t>Strett ta' Kerch</t>
        </is>
      </c>
      <c r="BQ221" s="2" t="inlineStr">
        <is>
          <t>3</t>
        </is>
      </c>
      <c r="BR221" s="2" t="inlineStr">
        <is>
          <t/>
        </is>
      </c>
      <c r="BS221" t="inlineStr">
        <is>
          <t>strett li jgħaqqad il-Baħar ta' Ażov mal-Baħar l-Iswed filwaqt li jissepara l-peniżola tal-Krimea fil-punent mill-peniżola ta' Taman fil-Lvant</t>
        </is>
      </c>
      <c r="BT221" s="2" t="inlineStr">
        <is>
          <t>Straat van Kertsj</t>
        </is>
      </c>
      <c r="BU221" s="2" t="inlineStr">
        <is>
          <t>2</t>
        </is>
      </c>
      <c r="BV221" s="2" t="inlineStr">
        <is>
          <t/>
        </is>
      </c>
      <c r="BW221" t="inlineStr">
        <is>
          <t>zeestraat die de verbinding vormt tussen de Zwarte Zee en de Zee van Azov</t>
        </is>
      </c>
      <c r="BX221" s="2" t="inlineStr">
        <is>
          <t>Cieśnina Kerczeńska</t>
        </is>
      </c>
      <c r="BY221" s="2" t="inlineStr">
        <is>
          <t>3</t>
        </is>
      </c>
      <c r="BZ221" s="2" t="inlineStr">
        <is>
          <t/>
        </is>
      </c>
      <c r="CA221" t="inlineStr">
        <is>
          <t>cieśnina oddzielająca Europę od Azji, między półwyspem: Kerczeńskim i Tamańskim; łączy Morze Azowskie z Morzem Czarnym</t>
        </is>
      </c>
      <c r="CB221" s="2" t="inlineStr">
        <is>
          <t>estreito de Kertch</t>
        </is>
      </c>
      <c r="CC221" s="2" t="inlineStr">
        <is>
          <t>3</t>
        </is>
      </c>
      <c r="CD221" s="2" t="inlineStr">
        <is>
          <t/>
        </is>
      </c>
      <c r="CE221" t="inlineStr">
        <is>
          <t>Estreito que liga o mar de Azov e o mar Negro, separando a península de Kertch, na Crimeia, a oeste, da península de Taman, na Rússia, a leste.</t>
        </is>
      </c>
      <c r="CF221" s="2" t="inlineStr">
        <is>
          <t>strâmtoarea Kerci</t>
        </is>
      </c>
      <c r="CG221" s="2" t="inlineStr">
        <is>
          <t>3</t>
        </is>
      </c>
      <c r="CH221" s="2" t="inlineStr">
        <is>
          <t/>
        </is>
      </c>
      <c r="CI221" t="inlineStr">
        <is>
          <t/>
        </is>
      </c>
      <c r="CJ221" s="2" t="inlineStr">
        <is>
          <t>Kerčský prieliv</t>
        </is>
      </c>
      <c r="CK221" s="2" t="inlineStr">
        <is>
          <t>3</t>
        </is>
      </c>
      <c r="CL221" s="2" t="inlineStr">
        <is>
          <t/>
        </is>
      </c>
      <c r="CM221" t="inlineStr">
        <is>
          <t>prieliv spájajúci Azovské more s Čiernym morom a oddeľujúci Krymský polostrov od Tamanského polostrova</t>
        </is>
      </c>
      <c r="CN221" s="2" t="inlineStr">
        <is>
          <t>Kerška ožina|
Kerški preliv|
Jenikalska ožina</t>
        </is>
      </c>
      <c r="CO221" s="2" t="inlineStr">
        <is>
          <t>3|
3|
3</t>
        </is>
      </c>
      <c r="CP221" s="2" t="inlineStr">
        <is>
          <t xml:space="preserve">|
|
</t>
        </is>
      </c>
      <c r="CQ221" t="inlineStr">
        <is>
          <t>preliv med Črnim in Azovskim morjem, poimenovan po mestu Kerč</t>
        </is>
      </c>
      <c r="CR221" s="2" t="inlineStr">
        <is>
          <t>Kertjsundet</t>
        </is>
      </c>
      <c r="CS221" s="2" t="inlineStr">
        <is>
          <t>3</t>
        </is>
      </c>
      <c r="CT221" s="2" t="inlineStr">
        <is>
          <t/>
        </is>
      </c>
      <c r="CU221" t="inlineStr">
        <is>
          <t/>
        </is>
      </c>
    </row>
    <row r="222">
      <c r="A222" s="1" t="str">
        <f>HYPERLINK("https://iate.europa.eu/entry/result/126803/all", "126803")</f>
        <v>126803</v>
      </c>
      <c r="B222" t="inlineStr">
        <is>
          <t>INTERNATIONAL RELATIONS</t>
        </is>
      </c>
      <c r="C222" t="inlineStr">
        <is>
          <t>INTERNATIONAL RELATIONS|defence;INTERNATIONAL RELATIONS|international affairs|international organisation</t>
        </is>
      </c>
      <c r="D222" t="inlineStr">
        <is>
          <t/>
        </is>
      </c>
      <c r="E222" t="inlineStr">
        <is>
          <t/>
        </is>
      </c>
      <c r="F222" t="inlineStr">
        <is>
          <t/>
        </is>
      </c>
      <c r="G222" t="inlineStr">
        <is>
          <t/>
        </is>
      </c>
      <c r="H222" t="inlineStr">
        <is>
          <t/>
        </is>
      </c>
      <c r="I222" t="inlineStr">
        <is>
          <t/>
        </is>
      </c>
      <c r="J222" t="inlineStr">
        <is>
          <t/>
        </is>
      </c>
      <c r="K222" t="inlineStr">
        <is>
          <t/>
        </is>
      </c>
      <c r="L222" s="2" t="inlineStr">
        <is>
          <t>våbenhvileaftale</t>
        </is>
      </c>
      <c r="M222" s="2" t="inlineStr">
        <is>
          <t>2</t>
        </is>
      </c>
      <c r="N222" s="2" t="inlineStr">
        <is>
          <t/>
        </is>
      </c>
      <c r="O222" t="inlineStr">
        <is>
          <t/>
        </is>
      </c>
      <c r="P222" s="2" t="inlineStr">
        <is>
          <t>Waffenstillstandsabkommen|
Waffenstillstandsvereinbarung</t>
        </is>
      </c>
      <c r="Q222" s="2" t="inlineStr">
        <is>
          <t>3|
2</t>
        </is>
      </c>
      <c r="R222" s="2" t="inlineStr">
        <is>
          <t xml:space="preserve">|
</t>
        </is>
      </c>
      <c r="S222" t="inlineStr">
        <is>
          <t/>
        </is>
      </c>
      <c r="T222" s="2" t="inlineStr">
        <is>
          <t>συμφωνία για την κατάπαυση του πυρός</t>
        </is>
      </c>
      <c r="U222" s="2" t="inlineStr">
        <is>
          <t>2</t>
        </is>
      </c>
      <c r="V222" s="2" t="inlineStr">
        <is>
          <t/>
        </is>
      </c>
      <c r="W222" t="inlineStr">
        <is>
          <t/>
        </is>
      </c>
      <c r="X222" s="2" t="inlineStr">
        <is>
          <t>cease fire|
ceasefire agreement|
CFA</t>
        </is>
      </c>
      <c r="Y222" s="2" t="inlineStr">
        <is>
          <t>1|
2|
3</t>
        </is>
      </c>
      <c r="Z222" s="2" t="inlineStr">
        <is>
          <t xml:space="preserve">|
|
</t>
        </is>
      </c>
      <c r="AA222" t="inlineStr">
        <is>
          <t/>
        </is>
      </c>
      <c r="AB222" s="2" t="inlineStr">
        <is>
          <t>acuerdo de alto el fuego</t>
        </is>
      </c>
      <c r="AC222" s="2" t="inlineStr">
        <is>
          <t>2</t>
        </is>
      </c>
      <c r="AD222" s="2" t="inlineStr">
        <is>
          <t/>
        </is>
      </c>
      <c r="AE222" t="inlineStr">
        <is>
          <t/>
        </is>
      </c>
      <c r="AF222" t="inlineStr">
        <is>
          <t/>
        </is>
      </c>
      <c r="AG222" t="inlineStr">
        <is>
          <t/>
        </is>
      </c>
      <c r="AH222" t="inlineStr">
        <is>
          <t/>
        </is>
      </c>
      <c r="AI222" t="inlineStr">
        <is>
          <t/>
        </is>
      </c>
      <c r="AJ222" s="2" t="inlineStr">
        <is>
          <t>aseleposopimus|
tulitaukosopimus</t>
        </is>
      </c>
      <c r="AK222" s="2" t="inlineStr">
        <is>
          <t>2|
2</t>
        </is>
      </c>
      <c r="AL222" s="2" t="inlineStr">
        <is>
          <t xml:space="preserve">|
</t>
        </is>
      </c>
      <c r="AM222" t="inlineStr">
        <is>
          <t/>
        </is>
      </c>
      <c r="AN222" s="2" t="inlineStr">
        <is>
          <t>accord de cessez-le-feu</t>
        </is>
      </c>
      <c r="AO222" s="2" t="inlineStr">
        <is>
          <t>2</t>
        </is>
      </c>
      <c r="AP222" s="2" t="inlineStr">
        <is>
          <t/>
        </is>
      </c>
      <c r="AQ222" t="inlineStr">
        <is>
          <t/>
        </is>
      </c>
      <c r="AR222" t="inlineStr">
        <is>
          <t/>
        </is>
      </c>
      <c r="AS222" t="inlineStr">
        <is>
          <t/>
        </is>
      </c>
      <c r="AT222" t="inlineStr">
        <is>
          <t/>
        </is>
      </c>
      <c r="AU222" t="inlineStr">
        <is>
          <t/>
        </is>
      </c>
      <c r="AV222" t="inlineStr">
        <is>
          <t/>
        </is>
      </c>
      <c r="AW222" t="inlineStr">
        <is>
          <t/>
        </is>
      </c>
      <c r="AX222" t="inlineStr">
        <is>
          <t/>
        </is>
      </c>
      <c r="AY222" t="inlineStr">
        <is>
          <t/>
        </is>
      </c>
      <c r="AZ222" t="inlineStr">
        <is>
          <t/>
        </is>
      </c>
      <c r="BA222" t="inlineStr">
        <is>
          <t/>
        </is>
      </c>
      <c r="BB222" t="inlineStr">
        <is>
          <t/>
        </is>
      </c>
      <c r="BC222" t="inlineStr">
        <is>
          <t/>
        </is>
      </c>
      <c r="BD222" s="2" t="inlineStr">
        <is>
          <t>accordo per il cessate il fuoco</t>
        </is>
      </c>
      <c r="BE222" s="2" t="inlineStr">
        <is>
          <t>2</t>
        </is>
      </c>
      <c r="BF222" s="2" t="inlineStr">
        <is>
          <t/>
        </is>
      </c>
      <c r="BG222" t="inlineStr">
        <is>
          <t/>
        </is>
      </c>
      <c r="BH222" t="inlineStr">
        <is>
          <t/>
        </is>
      </c>
      <c r="BI222" t="inlineStr">
        <is>
          <t/>
        </is>
      </c>
      <c r="BJ222" t="inlineStr">
        <is>
          <t/>
        </is>
      </c>
      <c r="BK222" t="inlineStr">
        <is>
          <t/>
        </is>
      </c>
      <c r="BL222" t="inlineStr">
        <is>
          <t/>
        </is>
      </c>
      <c r="BM222" t="inlineStr">
        <is>
          <t/>
        </is>
      </c>
      <c r="BN222" t="inlineStr">
        <is>
          <t/>
        </is>
      </c>
      <c r="BO222" t="inlineStr">
        <is>
          <t/>
        </is>
      </c>
      <c r="BP222" t="inlineStr">
        <is>
          <t/>
        </is>
      </c>
      <c r="BQ222" t="inlineStr">
        <is>
          <t/>
        </is>
      </c>
      <c r="BR222" t="inlineStr">
        <is>
          <t/>
        </is>
      </c>
      <c r="BS222" t="inlineStr">
        <is>
          <t/>
        </is>
      </c>
      <c r="BT222" s="2" t="inlineStr">
        <is>
          <t>staakt-het-vuren-overeenkomst</t>
        </is>
      </c>
      <c r="BU222" s="2" t="inlineStr">
        <is>
          <t>2</t>
        </is>
      </c>
      <c r="BV222" s="2" t="inlineStr">
        <is>
          <t/>
        </is>
      </c>
      <c r="BW222" t="inlineStr">
        <is>
          <t/>
        </is>
      </c>
      <c r="BX222" s="2" t="inlineStr">
        <is>
          <t>porozumienie o zawieszeniu broni</t>
        </is>
      </c>
      <c r="BY222" s="2" t="inlineStr">
        <is>
          <t>3</t>
        </is>
      </c>
      <c r="BZ222" s="2" t="inlineStr">
        <is>
          <t/>
        </is>
      </c>
      <c r="CA222" t="inlineStr">
        <is>
          <t/>
        </is>
      </c>
      <c r="CB222" s="2" t="inlineStr">
        <is>
          <t>acordo de cessar-fogo</t>
        </is>
      </c>
      <c r="CC222" s="2" t="inlineStr">
        <is>
          <t>3</t>
        </is>
      </c>
      <c r="CD222" s="2" t="inlineStr">
        <is>
          <t/>
        </is>
      </c>
      <c r="CE222" t="inlineStr">
        <is>
          <t/>
        </is>
      </c>
      <c r="CF222" t="inlineStr">
        <is>
          <t/>
        </is>
      </c>
      <c r="CG222" t="inlineStr">
        <is>
          <t/>
        </is>
      </c>
      <c r="CH222" t="inlineStr">
        <is>
          <t/>
        </is>
      </c>
      <c r="CI222" t="inlineStr">
        <is>
          <t/>
        </is>
      </c>
      <c r="CJ222" t="inlineStr">
        <is>
          <t/>
        </is>
      </c>
      <c r="CK222" t="inlineStr">
        <is>
          <t/>
        </is>
      </c>
      <c r="CL222" t="inlineStr">
        <is>
          <t/>
        </is>
      </c>
      <c r="CM222" t="inlineStr">
        <is>
          <t/>
        </is>
      </c>
      <c r="CN222" s="2" t="inlineStr">
        <is>
          <t>sporazum o premirju</t>
        </is>
      </c>
      <c r="CO222" s="2" t="inlineStr">
        <is>
          <t>3</t>
        </is>
      </c>
      <c r="CP222" s="2" t="inlineStr">
        <is>
          <t/>
        </is>
      </c>
      <c r="CQ222" t="inlineStr">
        <is>
          <t/>
        </is>
      </c>
      <c r="CR222" s="2" t="inlineStr">
        <is>
          <t>avtal om eldupphör</t>
        </is>
      </c>
      <c r="CS222" s="2" t="inlineStr">
        <is>
          <t>2</t>
        </is>
      </c>
      <c r="CT222" s="2" t="inlineStr">
        <is>
          <t/>
        </is>
      </c>
      <c r="CU222" t="inlineStr">
        <is>
          <t/>
        </is>
      </c>
    </row>
    <row r="223">
      <c r="A223" s="1" t="str">
        <f>HYPERLINK("https://iate.europa.eu/entry/result/3599882/all", "3599882")</f>
        <v>3599882</v>
      </c>
      <c r="B223" t="inlineStr">
        <is>
          <t>INTERNATIONAL RELATIONS</t>
        </is>
      </c>
      <c r="C223" t="inlineStr">
        <is>
          <t>INTERNATIONAL RELATIONS|international balance</t>
        </is>
      </c>
      <c r="D223" t="inlineStr">
        <is>
          <t/>
        </is>
      </c>
      <c r="E223" t="inlineStr">
        <is>
          <t/>
        </is>
      </c>
      <c r="F223" t="inlineStr">
        <is>
          <t/>
        </is>
      </c>
      <c r="G223" t="inlineStr">
        <is>
          <t/>
        </is>
      </c>
      <c r="H223" t="inlineStr">
        <is>
          <t/>
        </is>
      </c>
      <c r="I223" t="inlineStr">
        <is>
          <t/>
        </is>
      </c>
      <c r="J223" t="inlineStr">
        <is>
          <t/>
        </is>
      </c>
      <c r="K223" t="inlineStr">
        <is>
          <t/>
        </is>
      </c>
      <c r="L223" t="inlineStr">
        <is>
          <t/>
        </is>
      </c>
      <c r="M223" t="inlineStr">
        <is>
          <t/>
        </is>
      </c>
      <c r="N223" t="inlineStr">
        <is>
          <t/>
        </is>
      </c>
      <c r="O223" t="inlineStr">
        <is>
          <t/>
        </is>
      </c>
      <c r="P223" s="2" t="inlineStr">
        <is>
          <t>Krim-Plattform</t>
        </is>
      </c>
      <c r="Q223" s="2" t="inlineStr">
        <is>
          <t>3</t>
        </is>
      </c>
      <c r="R223" s="2" t="inlineStr">
        <is>
          <t/>
        </is>
      </c>
      <c r="S223" t="inlineStr">
        <is>
          <t>ukrainische außenpolitische Initiative, die dazu beitragen soll, weiterhin die internationale Aufmerksamheit für die illegale russische Besatzung der Halbinsel zu erhalten</t>
        </is>
      </c>
      <c r="T223" t="inlineStr">
        <is>
          <t/>
        </is>
      </c>
      <c r="U223" t="inlineStr">
        <is>
          <t/>
        </is>
      </c>
      <c r="V223" t="inlineStr">
        <is>
          <t/>
        </is>
      </c>
      <c r="W223" t="inlineStr">
        <is>
          <t/>
        </is>
      </c>
      <c r="X223" s="2" t="inlineStr">
        <is>
          <t>International Crimean Platform|
Crimea Platform|
International Crimea Platform|
Crimean Platform</t>
        </is>
      </c>
      <c r="Y223" s="2" t="inlineStr">
        <is>
          <t>1|
3|
3|
2</t>
        </is>
      </c>
      <c r="Z223" s="2" t="inlineStr">
        <is>
          <t>|
|
|
admitted</t>
        </is>
      </c>
      <c r="AA223" t="inlineStr">
        <is>
          <t>diplomatic initiative by Ukraine designed as an international coordination mechanism to restore Russia–Ukraine relations by ending the occupation of the Crimean peninsula by the Russian Federation</t>
        </is>
      </c>
      <c r="AB223" s="2" t="inlineStr">
        <is>
          <t>Plataforma Internacional sobre Crimea</t>
        </is>
      </c>
      <c r="AC223" s="2" t="inlineStr">
        <is>
          <t>3</t>
        </is>
      </c>
      <c r="AD223" s="2" t="inlineStr">
        <is>
          <t/>
        </is>
      </c>
      <c r="AE223" t="inlineStr">
        <is>
          <t/>
        </is>
      </c>
      <c r="AF223" t="inlineStr">
        <is>
          <t/>
        </is>
      </c>
      <c r="AG223" t="inlineStr">
        <is>
          <t/>
        </is>
      </c>
      <c r="AH223" t="inlineStr">
        <is>
          <t/>
        </is>
      </c>
      <c r="AI223" t="inlineStr">
        <is>
          <t/>
        </is>
      </c>
      <c r="AJ223" t="inlineStr">
        <is>
          <t/>
        </is>
      </c>
      <c r="AK223" t="inlineStr">
        <is>
          <t/>
        </is>
      </c>
      <c r="AL223" t="inlineStr">
        <is>
          <t/>
        </is>
      </c>
      <c r="AM223" t="inlineStr">
        <is>
          <t/>
        </is>
      </c>
      <c r="AN223" s="2" t="inlineStr">
        <is>
          <t>plateforme internationale sur la Crimée|
plateforme de Crimée</t>
        </is>
      </c>
      <c r="AO223" s="2" t="inlineStr">
        <is>
          <t>3|
3</t>
        </is>
      </c>
      <c r="AP223" s="2" t="inlineStr">
        <is>
          <t xml:space="preserve">|
</t>
        </is>
      </c>
      <c r="AQ223" t="inlineStr">
        <is>
          <t>initiative diplomatique de l'Ukraine visant à consolider les soutiens internationaux au retour de la Crimée sous souveraineté ukrainienne</t>
        </is>
      </c>
      <c r="AR223" t="inlineStr">
        <is>
          <t/>
        </is>
      </c>
      <c r="AS223" t="inlineStr">
        <is>
          <t/>
        </is>
      </c>
      <c r="AT223" t="inlineStr">
        <is>
          <t/>
        </is>
      </c>
      <c r="AU223" t="inlineStr">
        <is>
          <t/>
        </is>
      </c>
      <c r="AV223" t="inlineStr">
        <is>
          <t/>
        </is>
      </c>
      <c r="AW223" t="inlineStr">
        <is>
          <t/>
        </is>
      </c>
      <c r="AX223" t="inlineStr">
        <is>
          <t/>
        </is>
      </c>
      <c r="AY223" t="inlineStr">
        <is>
          <t/>
        </is>
      </c>
      <c r="AZ223" s="2" t="inlineStr">
        <is>
          <t>Krími Platform|
Krím Platform</t>
        </is>
      </c>
      <c r="BA223" s="2" t="inlineStr">
        <is>
          <t>3|
3</t>
        </is>
      </c>
      <c r="BB223" s="2" t="inlineStr">
        <is>
          <t xml:space="preserve">|
</t>
        </is>
      </c>
      <c r="BC223" t="inlineStr">
        <is>
          <t>Ukrajna által kezdeményezett informális nemzetközi fórum, amelynek célja végső soron az, hogy a félszigeten visszaálljon az ukrán fennhatóság</t>
        </is>
      </c>
      <c r="BD223" t="inlineStr">
        <is>
          <t/>
        </is>
      </c>
      <c r="BE223" t="inlineStr">
        <is>
          <t/>
        </is>
      </c>
      <c r="BF223" t="inlineStr">
        <is>
          <t/>
        </is>
      </c>
      <c r="BG223" t="inlineStr">
        <is>
          <t/>
        </is>
      </c>
      <c r="BH223" t="inlineStr">
        <is>
          <t/>
        </is>
      </c>
      <c r="BI223" t="inlineStr">
        <is>
          <t/>
        </is>
      </c>
      <c r="BJ223" t="inlineStr">
        <is>
          <t/>
        </is>
      </c>
      <c r="BK223" t="inlineStr">
        <is>
          <t/>
        </is>
      </c>
      <c r="BL223" s="2" t="inlineStr">
        <is>
          <t>Starptautiskā Krimas platforma|
Krimas platforma</t>
        </is>
      </c>
      <c r="BM223" s="2" t="inlineStr">
        <is>
          <t>3|
3</t>
        </is>
      </c>
      <c r="BN223" s="2" t="inlineStr">
        <is>
          <t xml:space="preserve">|
</t>
        </is>
      </c>
      <c r="BO223" t="inlineStr">
        <is>
          <t>Ukrainas iniciēts un
2021. gadā izveidots starptautisks konsultāciju un koordinācijas formāts, kura
galvenais mērķis ir panākt Krimas deokupāciju un tās miermīlīgu atgriešanos
Ukrainas kontrolē</t>
        </is>
      </c>
      <c r="BP223" t="inlineStr">
        <is>
          <t/>
        </is>
      </c>
      <c r="BQ223" t="inlineStr">
        <is>
          <t/>
        </is>
      </c>
      <c r="BR223" t="inlineStr">
        <is>
          <t/>
        </is>
      </c>
      <c r="BS223" t="inlineStr">
        <is>
          <t/>
        </is>
      </c>
      <c r="BT223" t="inlineStr">
        <is>
          <t/>
        </is>
      </c>
      <c r="BU223" t="inlineStr">
        <is>
          <t/>
        </is>
      </c>
      <c r="BV223" t="inlineStr">
        <is>
          <t/>
        </is>
      </c>
      <c r="BW223" t="inlineStr">
        <is>
          <t/>
        </is>
      </c>
      <c r="BX223" s="2" t="inlineStr">
        <is>
          <t>Platforma Krymska</t>
        </is>
      </c>
      <c r="BY223" s="2" t="inlineStr">
        <is>
          <t>3</t>
        </is>
      </c>
      <c r="BZ223" s="2" t="inlineStr">
        <is>
          <t/>
        </is>
      </c>
      <c r="CA223" t="inlineStr">
        <is>
          <t>międzynarodowa platforma poświęcona problematyce anektowanego półwyspu, która ma działać w formacie koordynacyjno-dialogowym; powołana przez prezydenta Ukrainy w 2021 r.</t>
        </is>
      </c>
      <c r="CB223" s="2" t="inlineStr">
        <is>
          <t>Plataforma Internacional da Crimeia|
Plataforma da Crimeia</t>
        </is>
      </c>
      <c r="CC223" s="2" t="inlineStr">
        <is>
          <t>3|
3</t>
        </is>
      </c>
      <c r="CD223" s="2" t="inlineStr">
        <is>
          <t xml:space="preserve">|
</t>
        </is>
      </c>
      <c r="CE223" t="inlineStr">
        <is>
          <t>Novo formato de consulta e coordenação internacional destinado a desenvolver a iniciativa do presidente ucraniano Volodymyr Zelenskyy para pôr termo, por meios diplomáticos, à anexação ilegal da Crimeia pela Rússia.</t>
        </is>
      </c>
      <c r="CF223" s="2" t="inlineStr">
        <is>
          <t>Platforma internațională pentru Crimeea|
Platforma Crimeea</t>
        </is>
      </c>
      <c r="CG223" s="2" t="inlineStr">
        <is>
          <t>3|
3</t>
        </is>
      </c>
      <c r="CH223" s="2" t="inlineStr">
        <is>
          <t xml:space="preserve">|
</t>
        </is>
      </c>
      <c r="CI223" t="inlineStr">
        <is>
          <t>mecanism internațional de consultare și coordonare menit să îmbunătățească eficacitatea răspunsului internațional la ocuparea peninsulei Crimeea de către Rusia și să obțină, într-un final, reinstaurarea controlului statului ucrainean asupra acestui teritoriu</t>
        </is>
      </c>
      <c r="CJ223" t="inlineStr">
        <is>
          <t/>
        </is>
      </c>
      <c r="CK223" t="inlineStr">
        <is>
          <t/>
        </is>
      </c>
      <c r="CL223" t="inlineStr">
        <is>
          <t/>
        </is>
      </c>
      <c r="CM223" t="inlineStr">
        <is>
          <t/>
        </is>
      </c>
      <c r="CN223" t="inlineStr">
        <is>
          <t/>
        </is>
      </c>
      <c r="CO223" t="inlineStr">
        <is>
          <t/>
        </is>
      </c>
      <c r="CP223" t="inlineStr">
        <is>
          <t/>
        </is>
      </c>
      <c r="CQ223" t="inlineStr">
        <is>
          <t/>
        </is>
      </c>
      <c r="CR223" t="inlineStr">
        <is>
          <t/>
        </is>
      </c>
      <c r="CS223" t="inlineStr">
        <is>
          <t/>
        </is>
      </c>
      <c r="CT223" t="inlineStr">
        <is>
          <t/>
        </is>
      </c>
      <c r="CU223" t="inlineStr">
        <is>
          <t/>
        </is>
      </c>
    </row>
    <row r="224">
      <c r="A224" s="1" t="str">
        <f>HYPERLINK("https://iate.europa.eu/entry/result/1612562/all", "1612562")</f>
        <v>1612562</v>
      </c>
      <c r="B224" t="inlineStr">
        <is>
          <t>ECONOMICS;EDUCATION AND COMMUNICATIONS</t>
        </is>
      </c>
      <c r="C224" t="inlineStr">
        <is>
          <t>ECONOMICS;EDUCATION AND COMMUNICATIONS|communications</t>
        </is>
      </c>
      <c r="D224" t="inlineStr">
        <is>
          <t/>
        </is>
      </c>
      <c r="E224" t="inlineStr">
        <is>
          <t/>
        </is>
      </c>
      <c r="F224" t="inlineStr">
        <is>
          <t/>
        </is>
      </c>
      <c r="G224" t="inlineStr">
        <is>
          <t/>
        </is>
      </c>
      <c r="H224" s="2" t="inlineStr">
        <is>
          <t>tranzitní země</t>
        </is>
      </c>
      <c r="I224" s="2" t="inlineStr">
        <is>
          <t>1</t>
        </is>
      </c>
      <c r="J224" s="2" t="inlineStr">
        <is>
          <t/>
        </is>
      </c>
      <c r="K224" t="inlineStr">
        <is>
          <t/>
        </is>
      </c>
      <c r="L224" s="2" t="inlineStr">
        <is>
          <t>transitland</t>
        </is>
      </c>
      <c r="M224" s="2" t="inlineStr">
        <is>
          <t>3</t>
        </is>
      </c>
      <c r="N224" s="2" t="inlineStr">
        <is>
          <t/>
        </is>
      </c>
      <c r="O224" t="inlineStr">
        <is>
          <t/>
        </is>
      </c>
      <c r="P224" s="2" t="inlineStr">
        <is>
          <t>Durchgangsland|
Transitland</t>
        </is>
      </c>
      <c r="Q224" s="2" t="inlineStr">
        <is>
          <t>3|
3</t>
        </is>
      </c>
      <c r="R224" s="2" t="inlineStr">
        <is>
          <t xml:space="preserve">|
</t>
        </is>
      </c>
      <c r="S224" t="inlineStr">
        <is>
          <t/>
        </is>
      </c>
      <c r="T224" s="2" t="inlineStr">
        <is>
          <t>διαβατική χώρα|
χώρα διέλευσης</t>
        </is>
      </c>
      <c r="U224" s="2" t="inlineStr">
        <is>
          <t>3|
3</t>
        </is>
      </c>
      <c r="V224" s="2" t="inlineStr">
        <is>
          <t xml:space="preserve">|
</t>
        </is>
      </c>
      <c r="W224" t="inlineStr">
        <is>
          <t/>
        </is>
      </c>
      <c r="X224" s="2" t="inlineStr">
        <is>
          <t>transit country</t>
        </is>
      </c>
      <c r="Y224" s="2" t="inlineStr">
        <is>
          <t>3</t>
        </is>
      </c>
      <c r="Z224" s="2" t="inlineStr">
        <is>
          <t/>
        </is>
      </c>
      <c r="AA224" t="inlineStr">
        <is>
          <t>country through which traffic is routed between two terminal countries</t>
        </is>
      </c>
      <c r="AB224" s="2" t="inlineStr">
        <is>
          <t>país de tránsito</t>
        </is>
      </c>
      <c r="AC224" s="2" t="inlineStr">
        <is>
          <t>3</t>
        </is>
      </c>
      <c r="AD224" s="2" t="inlineStr">
        <is>
          <t/>
        </is>
      </c>
      <c r="AE224" t="inlineStr">
        <is>
          <t>país por el cual se encamina el tráfico entre dos países terminales</t>
        </is>
      </c>
      <c r="AF224" t="inlineStr">
        <is>
          <t/>
        </is>
      </c>
      <c r="AG224" t="inlineStr">
        <is>
          <t/>
        </is>
      </c>
      <c r="AH224" t="inlineStr">
        <is>
          <t/>
        </is>
      </c>
      <c r="AI224" t="inlineStr">
        <is>
          <t/>
        </is>
      </c>
      <c r="AJ224" t="inlineStr">
        <is>
          <t/>
        </is>
      </c>
      <c r="AK224" t="inlineStr">
        <is>
          <t/>
        </is>
      </c>
      <c r="AL224" t="inlineStr">
        <is>
          <t/>
        </is>
      </c>
      <c r="AM224" t="inlineStr">
        <is>
          <t/>
        </is>
      </c>
      <c r="AN224" s="2" t="inlineStr">
        <is>
          <t>pays de transit</t>
        </is>
      </c>
      <c r="AO224" s="2" t="inlineStr">
        <is>
          <t>3</t>
        </is>
      </c>
      <c r="AP224" s="2" t="inlineStr">
        <is>
          <t/>
        </is>
      </c>
      <c r="AQ224" t="inlineStr">
        <is>
          <t>pays par lequel est acheminé un trafic entre deux pays terminaux</t>
        </is>
      </c>
      <c r="AR224" t="inlineStr">
        <is>
          <t/>
        </is>
      </c>
      <c r="AS224" t="inlineStr">
        <is>
          <t/>
        </is>
      </c>
      <c r="AT224" t="inlineStr">
        <is>
          <t/>
        </is>
      </c>
      <c r="AU224" t="inlineStr">
        <is>
          <t/>
        </is>
      </c>
      <c r="AV224" s="2" t="inlineStr">
        <is>
          <t>tranzitna zemlja</t>
        </is>
      </c>
      <c r="AW224" s="2" t="inlineStr">
        <is>
          <t>4</t>
        </is>
      </c>
      <c r="AX224" s="2" t="inlineStr">
        <is>
          <t/>
        </is>
      </c>
      <c r="AY224" t="inlineStr">
        <is>
          <t/>
        </is>
      </c>
      <c r="AZ224" t="inlineStr">
        <is>
          <t/>
        </is>
      </c>
      <c r="BA224" t="inlineStr">
        <is>
          <t/>
        </is>
      </c>
      <c r="BB224" t="inlineStr">
        <is>
          <t/>
        </is>
      </c>
      <c r="BC224" t="inlineStr">
        <is>
          <t/>
        </is>
      </c>
      <c r="BD224" s="2" t="inlineStr">
        <is>
          <t>paese di transito</t>
        </is>
      </c>
      <c r="BE224" s="2" t="inlineStr">
        <is>
          <t>3</t>
        </is>
      </c>
      <c r="BF224" s="2" t="inlineStr">
        <is>
          <t/>
        </is>
      </c>
      <c r="BG224" t="inlineStr">
        <is>
          <t/>
        </is>
      </c>
      <c r="BH224" s="2" t="inlineStr">
        <is>
          <t>tranzito šalis</t>
        </is>
      </c>
      <c r="BI224" s="2" t="inlineStr">
        <is>
          <t>1</t>
        </is>
      </c>
      <c r="BJ224" s="2" t="inlineStr">
        <is>
          <t/>
        </is>
      </c>
      <c r="BK224" t="inlineStr">
        <is>
          <t/>
        </is>
      </c>
      <c r="BL224" t="inlineStr">
        <is>
          <t/>
        </is>
      </c>
      <c r="BM224" t="inlineStr">
        <is>
          <t/>
        </is>
      </c>
      <c r="BN224" t="inlineStr">
        <is>
          <t/>
        </is>
      </c>
      <c r="BO224" t="inlineStr">
        <is>
          <t/>
        </is>
      </c>
      <c r="BP224" t="inlineStr">
        <is>
          <t/>
        </is>
      </c>
      <c r="BQ224" t="inlineStr">
        <is>
          <t/>
        </is>
      </c>
      <c r="BR224" t="inlineStr">
        <is>
          <t/>
        </is>
      </c>
      <c r="BS224" t="inlineStr">
        <is>
          <t/>
        </is>
      </c>
      <c r="BT224" s="2" t="inlineStr">
        <is>
          <t>land van doorreis|
doorvoerland|
land van doorvoer</t>
        </is>
      </c>
      <c r="BU224" s="2" t="inlineStr">
        <is>
          <t>3|
3|
3</t>
        </is>
      </c>
      <c r="BV224" s="2" t="inlineStr">
        <is>
          <t xml:space="preserve">|
|
</t>
        </is>
      </c>
      <c r="BW224" t="inlineStr">
        <is>
          <t/>
        </is>
      </c>
      <c r="BX224" t="inlineStr">
        <is>
          <t/>
        </is>
      </c>
      <c r="BY224" t="inlineStr">
        <is>
          <t/>
        </is>
      </c>
      <c r="BZ224" t="inlineStr">
        <is>
          <t/>
        </is>
      </c>
      <c r="CA224" t="inlineStr">
        <is>
          <t/>
        </is>
      </c>
      <c r="CB224" s="2" t="inlineStr">
        <is>
          <t>país de trânsito</t>
        </is>
      </c>
      <c r="CC224" s="2" t="inlineStr">
        <is>
          <t>3</t>
        </is>
      </c>
      <c r="CD224" s="2" t="inlineStr">
        <is>
          <t/>
        </is>
      </c>
      <c r="CE224" t="inlineStr">
        <is>
          <t/>
        </is>
      </c>
      <c r="CF224" t="inlineStr">
        <is>
          <t/>
        </is>
      </c>
      <c r="CG224" t="inlineStr">
        <is>
          <t/>
        </is>
      </c>
      <c r="CH224" t="inlineStr">
        <is>
          <t/>
        </is>
      </c>
      <c r="CI224" t="inlineStr">
        <is>
          <t/>
        </is>
      </c>
      <c r="CJ224" t="inlineStr">
        <is>
          <t/>
        </is>
      </c>
      <c r="CK224" t="inlineStr">
        <is>
          <t/>
        </is>
      </c>
      <c r="CL224" t="inlineStr">
        <is>
          <t/>
        </is>
      </c>
      <c r="CM224" t="inlineStr">
        <is>
          <t/>
        </is>
      </c>
      <c r="CN224" t="inlineStr">
        <is>
          <t/>
        </is>
      </c>
      <c r="CO224" t="inlineStr">
        <is>
          <t/>
        </is>
      </c>
      <c r="CP224" t="inlineStr">
        <is>
          <t/>
        </is>
      </c>
      <c r="CQ224" t="inlineStr">
        <is>
          <t/>
        </is>
      </c>
      <c r="CR224" s="2" t="inlineStr">
        <is>
          <t>transitland</t>
        </is>
      </c>
      <c r="CS224" s="2" t="inlineStr">
        <is>
          <t>3</t>
        </is>
      </c>
      <c r="CT224" s="2" t="inlineStr">
        <is>
          <t/>
        </is>
      </c>
      <c r="CU224" t="inlineStr">
        <is>
          <t/>
        </is>
      </c>
    </row>
    <row r="225">
      <c r="A225" s="1" t="str">
        <f>HYPERLINK("https://iate.europa.eu/entry/result/3627179/all", "3627179")</f>
        <v>3627179</v>
      </c>
      <c r="B225" t="inlineStr">
        <is>
          <t>GEOGRAPHY</t>
        </is>
      </c>
      <c r="C225" t="inlineStr">
        <is>
          <t>GEOGRAPHY|Europe|Eastern Europe|Ukraine</t>
        </is>
      </c>
      <c r="D225" s="2" t="inlineStr">
        <is>
          <t>Херсон</t>
        </is>
      </c>
      <c r="E225" s="2" t="inlineStr">
        <is>
          <t>3</t>
        </is>
      </c>
      <c r="F225" s="2" t="inlineStr">
        <is>
          <t/>
        </is>
      </c>
      <c r="G225" t="inlineStr">
        <is>
          <t>град в Южна Украйна</t>
        </is>
      </c>
      <c r="H225" s="2" t="inlineStr">
        <is>
          <t>Cherson</t>
        </is>
      </c>
      <c r="I225" s="2" t="inlineStr">
        <is>
          <t>3</t>
        </is>
      </c>
      <c r="J225" s="2" t="inlineStr">
        <is>
          <t/>
        </is>
      </c>
      <c r="K225" t="inlineStr">
        <is>
          <t>jihoukrajinské přístavní město</t>
        </is>
      </c>
      <c r="L225" s="2" t="inlineStr">
        <is>
          <t>Kherson</t>
        </is>
      </c>
      <c r="M225" s="2" t="inlineStr">
        <is>
          <t>3</t>
        </is>
      </c>
      <c r="N225" s="2" t="inlineStr">
        <is>
          <t/>
        </is>
      </c>
      <c r="O225" t="inlineStr">
        <is>
          <t>by i det sydlige Ukraine</t>
        </is>
      </c>
      <c r="P225" s="2" t="inlineStr">
        <is>
          <t>Cherson</t>
        </is>
      </c>
      <c r="Q225" s="2" t="inlineStr">
        <is>
          <t>3</t>
        </is>
      </c>
      <c r="R225" s="2" t="inlineStr">
        <is>
          <t/>
        </is>
      </c>
      <c r="S225" t="inlineStr">
        <is>
          <t>Seehafenstadt in der Ukraine und die Hauptstadt der Oblast Cherson</t>
        </is>
      </c>
      <c r="T225" t="inlineStr">
        <is>
          <t/>
        </is>
      </c>
      <c r="U225" t="inlineStr">
        <is>
          <t/>
        </is>
      </c>
      <c r="V225" t="inlineStr">
        <is>
          <t/>
        </is>
      </c>
      <c r="W225" t="inlineStr">
        <is>
          <t/>
        </is>
      </c>
      <c r="X225" s="2" t="inlineStr">
        <is>
          <t>Kherson</t>
        </is>
      </c>
      <c r="Y225" s="2" t="inlineStr">
        <is>
          <t>3</t>
        </is>
      </c>
      <c r="Z225" s="2" t="inlineStr">
        <is>
          <t/>
        </is>
      </c>
      <c r="AA225" t="inlineStr">
        <is>
          <t>city in southern Ukraine</t>
        </is>
      </c>
      <c r="AB225" s="2" t="inlineStr">
        <is>
          <t>Jersón</t>
        </is>
      </c>
      <c r="AC225" s="2" t="inlineStr">
        <is>
          <t>3</t>
        </is>
      </c>
      <c r="AD225" s="2" t="inlineStr">
        <is>
          <t/>
        </is>
      </c>
      <c r="AE225" t="inlineStr">
        <is>
          <t>Ciudad del sur de &lt;a href="https://iate.europa.eu/entry/result/861209/es" target="_blank"&gt;Ucrania&lt;/a&gt; y capital de la provincia del mismo nombre.</t>
        </is>
      </c>
      <c r="AF225" s="2" t="inlineStr">
        <is>
          <t>Herson</t>
        </is>
      </c>
      <c r="AG225" s="2" t="inlineStr">
        <is>
          <t>3</t>
        </is>
      </c>
      <c r="AH225" s="2" t="inlineStr">
        <is>
          <t/>
        </is>
      </c>
      <c r="AI225" t="inlineStr">
        <is>
          <t>oblastilinn Ukraina lõunaosas Dnepri deltas</t>
        </is>
      </c>
      <c r="AJ225" s="2" t="inlineStr">
        <is>
          <t>Herson</t>
        </is>
      </c>
      <c r="AK225" s="2" t="inlineStr">
        <is>
          <t>3</t>
        </is>
      </c>
      <c r="AL225" s="2" t="inlineStr">
        <is>
          <t/>
        </is>
      </c>
      <c r="AM225" t="inlineStr">
        <is>
          <t>kaupunki Ukrainan eteläosassa</t>
        </is>
      </c>
      <c r="AN225" s="2" t="inlineStr">
        <is>
          <t>Kherson</t>
        </is>
      </c>
      <c r="AO225" s="2" t="inlineStr">
        <is>
          <t>3</t>
        </is>
      </c>
      <c r="AP225" s="2" t="inlineStr">
        <is>
          <t/>
        </is>
      </c>
      <c r="AQ225" t="inlineStr">
        <is>
          <t>vile du sud de l'Ukraine, située sur la rive droite du Dniepr</t>
        </is>
      </c>
      <c r="AR225" s="2" t="inlineStr">
        <is>
          <t>Kherson</t>
        </is>
      </c>
      <c r="AS225" s="2" t="inlineStr">
        <is>
          <t>3</t>
        </is>
      </c>
      <c r="AT225" s="2" t="inlineStr">
        <is>
          <t/>
        </is>
      </c>
      <c r="AU225" t="inlineStr">
        <is>
          <t>cathair i ndeisceart na hÚcráine, suite ar abhainn na Dnípire gar don Mhuir Dhubh</t>
        </is>
      </c>
      <c r="AV225" s="2" t="inlineStr">
        <is>
          <t>Herson</t>
        </is>
      </c>
      <c r="AW225" s="2" t="inlineStr">
        <is>
          <t>3</t>
        </is>
      </c>
      <c r="AX225" s="2" t="inlineStr">
        <is>
          <t/>
        </is>
      </c>
      <c r="AY225" t="inlineStr">
        <is>
          <t>grad na jugu Ukrajine</t>
        </is>
      </c>
      <c r="AZ225" s="2" t="inlineStr">
        <is>
          <t>Herszon</t>
        </is>
      </c>
      <c r="BA225" s="2" t="inlineStr">
        <is>
          <t>3</t>
        </is>
      </c>
      <c r="BB225" s="2" t="inlineStr">
        <is>
          <t/>
        </is>
      </c>
      <c r="BC225" t="inlineStr">
        <is>
          <t/>
        </is>
      </c>
      <c r="BD225" s="2" t="inlineStr">
        <is>
          <t>Kherson|
Cherson</t>
        </is>
      </c>
      <c r="BE225" s="2" t="inlineStr">
        <is>
          <t>3|
3</t>
        </is>
      </c>
      <c r="BF225" s="2" t="inlineStr">
        <is>
          <t xml:space="preserve">preferred|
</t>
        </is>
      </c>
      <c r="BG225" t="inlineStr">
        <is>
          <t>città dell'Ucraina</t>
        </is>
      </c>
      <c r="BH225" s="2" t="inlineStr">
        <is>
          <t>Chersonas</t>
        </is>
      </c>
      <c r="BI225" s="2" t="inlineStr">
        <is>
          <t>3</t>
        </is>
      </c>
      <c r="BJ225" s="2" t="inlineStr">
        <is>
          <t/>
        </is>
      </c>
      <c r="BK225" t="inlineStr">
        <is>
          <t>miestas pietų Ukrainoje, srities centras</t>
        </is>
      </c>
      <c r="BL225" s="2" t="inlineStr">
        <is>
          <t>Hersona</t>
        </is>
      </c>
      <c r="BM225" s="2" t="inlineStr">
        <is>
          <t>3</t>
        </is>
      </c>
      <c r="BN225" s="2" t="inlineStr">
        <is>
          <t/>
        </is>
      </c>
      <c r="BO225" t="inlineStr">
        <is>
          <t/>
        </is>
      </c>
      <c r="BP225" t="inlineStr">
        <is>
          <t/>
        </is>
      </c>
      <c r="BQ225" t="inlineStr">
        <is>
          <t/>
        </is>
      </c>
      <c r="BR225" t="inlineStr">
        <is>
          <t/>
        </is>
      </c>
      <c r="BS225" t="inlineStr">
        <is>
          <t/>
        </is>
      </c>
      <c r="BT225" s="2" t="inlineStr">
        <is>
          <t>Cherson|
Kherson</t>
        </is>
      </c>
      <c r="BU225" s="2" t="inlineStr">
        <is>
          <t>3|
3</t>
        </is>
      </c>
      <c r="BV225" s="2" t="inlineStr">
        <is>
          <t xml:space="preserve">|
</t>
        </is>
      </c>
      <c r="BW225" t="inlineStr">
        <is>
          <t>havenstad in het zuiden van Oekraïne, aan de monding van de Dnjepr, die 70 km stroomafwaarts in de Zwarte Zee uitmondt</t>
        </is>
      </c>
      <c r="BX225" s="2" t="inlineStr">
        <is>
          <t>Chersoń</t>
        </is>
      </c>
      <c r="BY225" s="2" t="inlineStr">
        <is>
          <t>3</t>
        </is>
      </c>
      <c r="BZ225" s="2" t="inlineStr">
        <is>
          <t/>
        </is>
      </c>
      <c r="CA225" t="inlineStr">
        <is>
          <t>miasto obwodowe na Ukrainie, na prawym brzegu Dniepru, 25 km od jego ujścia do Morza Czarnego</t>
        </is>
      </c>
      <c r="CB225" t="inlineStr">
        <is>
          <t/>
        </is>
      </c>
      <c r="CC225" t="inlineStr">
        <is>
          <t/>
        </is>
      </c>
      <c r="CD225" t="inlineStr">
        <is>
          <t/>
        </is>
      </c>
      <c r="CE225" t="inlineStr">
        <is>
          <t/>
        </is>
      </c>
      <c r="CF225" s="2" t="inlineStr">
        <is>
          <t>Herson</t>
        </is>
      </c>
      <c r="CG225" s="2" t="inlineStr">
        <is>
          <t>3</t>
        </is>
      </c>
      <c r="CH225" s="2" t="inlineStr">
        <is>
          <t/>
        </is>
      </c>
      <c r="CI225" t="inlineStr">
        <is>
          <t>oraș în sudul Ucrainei, port fluvio-maritim pe Nipru</t>
        </is>
      </c>
      <c r="CJ225" t="inlineStr">
        <is>
          <t/>
        </is>
      </c>
      <c r="CK225" t="inlineStr">
        <is>
          <t/>
        </is>
      </c>
      <c r="CL225" t="inlineStr">
        <is>
          <t/>
        </is>
      </c>
      <c r="CM225" t="inlineStr">
        <is>
          <t/>
        </is>
      </c>
      <c r="CN225" t="inlineStr">
        <is>
          <t/>
        </is>
      </c>
      <c r="CO225" t="inlineStr">
        <is>
          <t/>
        </is>
      </c>
      <c r="CP225" t="inlineStr">
        <is>
          <t/>
        </is>
      </c>
      <c r="CQ225" t="inlineStr">
        <is>
          <t/>
        </is>
      </c>
      <c r="CR225" s="2" t="inlineStr">
        <is>
          <t>Cherson</t>
        </is>
      </c>
      <c r="CS225" s="2" t="inlineStr">
        <is>
          <t>3</t>
        </is>
      </c>
      <c r="CT225" s="2" t="inlineStr">
        <is>
          <t/>
        </is>
      </c>
      <c r="CU225" t="inlineStr">
        <is>
          <t>Stad i södra Ukraina.</t>
        </is>
      </c>
    </row>
    <row r="226">
      <c r="A226" s="1" t="str">
        <f>HYPERLINK("https://iate.europa.eu/entry/result/869816/all", "869816")</f>
        <v>869816</v>
      </c>
      <c r="B226" t="inlineStr">
        <is>
          <t>INTERNATIONAL RELATIONS;EDUCATION AND COMMUNICATIONS;PRODUCTION, TECHNOLOGY AND RESEARCH;AGRICULTURE, FORESTRY AND FISHERIES;ENVIRONMENT;EUROPEAN UNION</t>
        </is>
      </c>
      <c r="C226" t="inlineStr">
        <is>
          <t>INTERNATIONAL RELATIONS|defence;EDUCATION AND COMMUNICATIONS|communications|communications systems;PRODUCTION, TECHNOLOGY AND RESEARCH|technology and technical regulations;AGRICULTURE, FORESTRY AND FISHERIES;ENVIRONMENT;EUROPEAN UNION|European construction|European Union</t>
        </is>
      </c>
      <c r="D226" t="inlineStr">
        <is>
          <t/>
        </is>
      </c>
      <c r="E226" t="inlineStr">
        <is>
          <t/>
        </is>
      </c>
      <c r="F226" t="inlineStr">
        <is>
          <t/>
        </is>
      </c>
      <c r="G226" t="inlineStr">
        <is>
          <t/>
        </is>
      </c>
      <c r="H226" t="inlineStr">
        <is>
          <t/>
        </is>
      </c>
      <c r="I226" t="inlineStr">
        <is>
          <t/>
        </is>
      </c>
      <c r="J226" t="inlineStr">
        <is>
          <t/>
        </is>
      </c>
      <c r="K226" t="inlineStr">
        <is>
          <t/>
        </is>
      </c>
      <c r="L226" s="2" t="inlineStr">
        <is>
          <t>satellitbillede</t>
        </is>
      </c>
      <c r="M226" s="2" t="inlineStr">
        <is>
          <t>4</t>
        </is>
      </c>
      <c r="N226" s="2" t="inlineStr">
        <is>
          <t/>
        </is>
      </c>
      <c r="O226" t="inlineStr">
        <is>
          <t/>
        </is>
      </c>
      <c r="P226" s="2" t="inlineStr">
        <is>
          <t>Satellitenbild|
Satellitenbilder</t>
        </is>
      </c>
      <c r="Q226" s="2" t="inlineStr">
        <is>
          <t>3|
3</t>
        </is>
      </c>
      <c r="R226" s="2" t="inlineStr">
        <is>
          <t xml:space="preserve">|
</t>
        </is>
      </c>
      <c r="S226" t="inlineStr">
        <is>
          <t/>
        </is>
      </c>
      <c r="T226" s="2" t="inlineStr">
        <is>
          <t>δορυφορική απεικόνιση</t>
        </is>
      </c>
      <c r="U226" s="2" t="inlineStr">
        <is>
          <t>3</t>
        </is>
      </c>
      <c r="V226" s="2" t="inlineStr">
        <is>
          <t/>
        </is>
      </c>
      <c r="W226" t="inlineStr">
        <is>
          <t/>
        </is>
      </c>
      <c r="X226" s="2" t="inlineStr">
        <is>
          <t>satellite imagery</t>
        </is>
      </c>
      <c r="Y226" s="2" t="inlineStr">
        <is>
          <t>2</t>
        </is>
      </c>
      <c r="Z226" s="2" t="inlineStr">
        <is>
          <t/>
        </is>
      </c>
      <c r="AA226" t="inlineStr">
        <is>
          <t/>
        </is>
      </c>
      <c r="AB226" s="2" t="inlineStr">
        <is>
          <t>imagen espacial|
imagen de satélite</t>
        </is>
      </c>
      <c r="AC226" s="2" t="inlineStr">
        <is>
          <t>3|
3</t>
        </is>
      </c>
      <c r="AD226" s="2" t="inlineStr">
        <is>
          <t xml:space="preserve">|
</t>
        </is>
      </c>
      <c r="AE226" t="inlineStr">
        <is>
          <t>Imagen elaborada a partir de información captada por un sensor instalado en un satélite.</t>
        </is>
      </c>
      <c r="AF226" t="inlineStr">
        <is>
          <t/>
        </is>
      </c>
      <c r="AG226" t="inlineStr">
        <is>
          <t/>
        </is>
      </c>
      <c r="AH226" t="inlineStr">
        <is>
          <t/>
        </is>
      </c>
      <c r="AI226" t="inlineStr">
        <is>
          <t/>
        </is>
      </c>
      <c r="AJ226" s="2" t="inlineStr">
        <is>
          <t>satelliittikuva</t>
        </is>
      </c>
      <c r="AK226" s="2" t="inlineStr">
        <is>
          <t>3</t>
        </is>
      </c>
      <c r="AL226" s="2" t="inlineStr">
        <is>
          <t/>
        </is>
      </c>
      <c r="AM226" t="inlineStr">
        <is>
          <t>satelliitin välittämä ja tavallisesti sen ottama kuva, esim. satelliittikuva säätilasta</t>
        </is>
      </c>
      <c r="AN226" s="2" t="inlineStr">
        <is>
          <t>image satellite|
imagerie spatiale|
image satellitaire|
image spatiale|
imagerie satellitaire</t>
        </is>
      </c>
      <c r="AO226" s="2" t="inlineStr">
        <is>
          <t>3|
2|
2|
2|
2</t>
        </is>
      </c>
      <c r="AP226" s="2" t="inlineStr">
        <is>
          <t xml:space="preserve">|
|
|
|
</t>
        </is>
      </c>
      <c r="AQ226" t="inlineStr">
        <is>
          <t>image issue des données enregistrées par un capteur non photographique à bord d'un satellite</t>
        </is>
      </c>
      <c r="AR226" t="inlineStr">
        <is>
          <t/>
        </is>
      </c>
      <c r="AS226" t="inlineStr">
        <is>
          <t/>
        </is>
      </c>
      <c r="AT226" t="inlineStr">
        <is>
          <t/>
        </is>
      </c>
      <c r="AU226" t="inlineStr">
        <is>
          <t/>
        </is>
      </c>
      <c r="AV226" t="inlineStr">
        <is>
          <t/>
        </is>
      </c>
      <c r="AW226" t="inlineStr">
        <is>
          <t/>
        </is>
      </c>
      <c r="AX226" t="inlineStr">
        <is>
          <t/>
        </is>
      </c>
      <c r="AY226" t="inlineStr">
        <is>
          <t/>
        </is>
      </c>
      <c r="AZ226" t="inlineStr">
        <is>
          <t/>
        </is>
      </c>
      <c r="BA226" t="inlineStr">
        <is>
          <t/>
        </is>
      </c>
      <c r="BB226" t="inlineStr">
        <is>
          <t/>
        </is>
      </c>
      <c r="BC226" t="inlineStr">
        <is>
          <t/>
        </is>
      </c>
      <c r="BD226" s="2" t="inlineStr">
        <is>
          <t>immagine satellitare|
immagini satellitari</t>
        </is>
      </c>
      <c r="BE226" s="2" t="inlineStr">
        <is>
          <t>2|
2</t>
        </is>
      </c>
      <c r="BF226" s="2" t="inlineStr">
        <is>
          <t xml:space="preserve">|
</t>
        </is>
      </c>
      <c r="BG226" t="inlineStr">
        <is>
          <t>Immagini acquisite da satellite.</t>
        </is>
      </c>
      <c r="BH226" t="inlineStr">
        <is>
          <t/>
        </is>
      </c>
      <c r="BI226" t="inlineStr">
        <is>
          <t/>
        </is>
      </c>
      <c r="BJ226" t="inlineStr">
        <is>
          <t/>
        </is>
      </c>
      <c r="BK226" t="inlineStr">
        <is>
          <t/>
        </is>
      </c>
      <c r="BL226" t="inlineStr">
        <is>
          <t/>
        </is>
      </c>
      <c r="BM226" t="inlineStr">
        <is>
          <t/>
        </is>
      </c>
      <c r="BN226" t="inlineStr">
        <is>
          <t/>
        </is>
      </c>
      <c r="BO226" t="inlineStr">
        <is>
          <t/>
        </is>
      </c>
      <c r="BP226" s="2" t="inlineStr">
        <is>
          <t>immaġni bis-satellita</t>
        </is>
      </c>
      <c r="BQ226" s="2" t="inlineStr">
        <is>
          <t>3</t>
        </is>
      </c>
      <c r="BR226" s="2" t="inlineStr">
        <is>
          <t/>
        </is>
      </c>
      <c r="BS226" t="inlineStr">
        <is>
          <t>immaġnijiet li jittieħdu minn satelliti li jorbitaw fl-ispazju. Dawn l-immaġnijiet jintużaw għal skopijiet differenti bħal previżjonijiet meteoroloġiċi, studji ambjentali, tfassil ta' mapep u użijiet militari.</t>
        </is>
      </c>
      <c r="BT226" s="2" t="inlineStr">
        <is>
          <t>satellietbeelden|
satellietbeeld</t>
        </is>
      </c>
      <c r="BU226" s="2" t="inlineStr">
        <is>
          <t>2|
2</t>
        </is>
      </c>
      <c r="BV226" s="2" t="inlineStr">
        <is>
          <t xml:space="preserve">|
</t>
        </is>
      </c>
      <c r="BW226" t="inlineStr">
        <is>
          <t/>
        </is>
      </c>
      <c r="BX226" s="2" t="inlineStr">
        <is>
          <t>zobrazowanie satelitarne|
obraz satelitarny</t>
        </is>
      </c>
      <c r="BY226" s="2" t="inlineStr">
        <is>
          <t>3|
3</t>
        </is>
      </c>
      <c r="BZ226" s="2" t="inlineStr">
        <is>
          <t xml:space="preserve">|
</t>
        </is>
      </c>
      <c r="CA226" t="inlineStr">
        <is>
          <t>cyfrowy obraz teledetekcyjny powstały w wyniku pozyskania fotografii fragmentu powierzchni Ziemi przez wykonanie satelitarnych zdjęć spektrostrefowych lub zdjęć panchromatycznych</t>
        </is>
      </c>
      <c r="CB226" t="inlineStr">
        <is>
          <t/>
        </is>
      </c>
      <c r="CC226" t="inlineStr">
        <is>
          <t/>
        </is>
      </c>
      <c r="CD226" t="inlineStr">
        <is>
          <t/>
        </is>
      </c>
      <c r="CE226" t="inlineStr">
        <is>
          <t/>
        </is>
      </c>
      <c r="CF226" s="2" t="inlineStr">
        <is>
          <t>imagini din satelit|
imagistică prin satelit</t>
        </is>
      </c>
      <c r="CG226" s="2" t="inlineStr">
        <is>
          <t>3|
3</t>
        </is>
      </c>
      <c r="CH226" s="2" t="inlineStr">
        <is>
          <t xml:space="preserve">|
</t>
        </is>
      </c>
      <c r="CI226" t="inlineStr">
        <is>
          <t/>
        </is>
      </c>
      <c r="CJ226" t="inlineStr">
        <is>
          <t/>
        </is>
      </c>
      <c r="CK226" t="inlineStr">
        <is>
          <t/>
        </is>
      </c>
      <c r="CL226" t="inlineStr">
        <is>
          <t/>
        </is>
      </c>
      <c r="CM226" t="inlineStr">
        <is>
          <t/>
        </is>
      </c>
      <c r="CN226" s="2" t="inlineStr">
        <is>
          <t>satelitski posnetek</t>
        </is>
      </c>
      <c r="CO226" s="2" t="inlineStr">
        <is>
          <t>3</t>
        </is>
      </c>
      <c r="CP226" s="2" t="inlineStr">
        <is>
          <t/>
        </is>
      </c>
      <c r="CQ226" t="inlineStr">
        <is>
          <t>posnetek dela Zemljinega površja, narejen iz satelita</t>
        </is>
      </c>
      <c r="CR226" t="inlineStr">
        <is>
          <t/>
        </is>
      </c>
      <c r="CS226" t="inlineStr">
        <is>
          <t/>
        </is>
      </c>
      <c r="CT226" t="inlineStr">
        <is>
          <t/>
        </is>
      </c>
      <c r="CU226" t="inlineStr">
        <is>
          <t/>
        </is>
      </c>
    </row>
    <row r="227">
      <c r="A227" s="1" t="str">
        <f>HYPERLINK("https://iate.europa.eu/entry/result/1485123/all", "1485123")</f>
        <v>1485123</v>
      </c>
      <c r="B227" t="inlineStr">
        <is>
          <t>SCIENCE;EDUCATION AND COMMUNICATIONS</t>
        </is>
      </c>
      <c r="C227" t="inlineStr">
        <is>
          <t>SCIENCE|natural and applied sciences|space science;EDUCATION AND COMMUNICATIONS|communications|communications systems</t>
        </is>
      </c>
      <c r="D227" t="inlineStr">
        <is>
          <t/>
        </is>
      </c>
      <c r="E227" t="inlineStr">
        <is>
          <t/>
        </is>
      </c>
      <c r="F227" t="inlineStr">
        <is>
          <t/>
        </is>
      </c>
      <c r="G227" t="inlineStr">
        <is>
          <t/>
        </is>
      </c>
      <c r="H227" s="2" t="inlineStr">
        <is>
          <t>data z kosmických systémů|
družicová data</t>
        </is>
      </c>
      <c r="I227" s="2" t="inlineStr">
        <is>
          <t>3|
3</t>
        </is>
      </c>
      <c r="J227" s="2" t="inlineStr">
        <is>
          <t xml:space="preserve">|
</t>
        </is>
      </c>
      <c r="K227" t="inlineStr">
        <is>
          <t>snímky a informace získané prostřednictvím družic</t>
        </is>
      </c>
      <c r="L227" s="2" t="inlineStr">
        <is>
          <t>satellitdata|
rumdata</t>
        </is>
      </c>
      <c r="M227" s="2" t="inlineStr">
        <is>
          <t>3|
3</t>
        </is>
      </c>
      <c r="N227" s="2" t="inlineStr">
        <is>
          <t xml:space="preserve">|
</t>
        </is>
      </c>
      <c r="O227" t="inlineStr">
        <is>
          <t>data og billeder indsamlet af satellitter</t>
        </is>
      </c>
      <c r="P227" s="2" t="inlineStr">
        <is>
          <t>Satellitendaten</t>
        </is>
      </c>
      <c r="Q227" s="2" t="inlineStr">
        <is>
          <t>3</t>
        </is>
      </c>
      <c r="R227" s="2" t="inlineStr">
        <is>
          <t/>
        </is>
      </c>
      <c r="S227" t="inlineStr">
        <is>
          <t>mithilfe eines Satelliten gewonnene Daten</t>
        </is>
      </c>
      <c r="T227" s="2" t="inlineStr">
        <is>
          <t>διαστημικά δεδομένα|
δορυφορικά δεδομένα</t>
        </is>
      </c>
      <c r="U227" s="2" t="inlineStr">
        <is>
          <t>3|
3</t>
        </is>
      </c>
      <c r="V227" s="2" t="inlineStr">
        <is>
          <t xml:space="preserve">|
</t>
        </is>
      </c>
      <c r="W227" t="inlineStr">
        <is>
          <t/>
        </is>
      </c>
      <c r="X227" s="2" t="inlineStr">
        <is>
          <t>satellite imagery|
space data|
satellite data|
space satellite data|
space information</t>
        </is>
      </c>
      <c r="Y227" s="2" t="inlineStr">
        <is>
          <t>1|
3|
3|
1|
1</t>
        </is>
      </c>
      <c r="Z227" s="2" t="inlineStr">
        <is>
          <t xml:space="preserve">|
|
|
|
</t>
        </is>
      </c>
      <c r="AA227" t="inlineStr">
        <is>
          <t>information and images collected by satellites</t>
        </is>
      </c>
      <c r="AB227" s="2" t="inlineStr">
        <is>
          <t>datos obtenidos vía satélite</t>
        </is>
      </c>
      <c r="AC227" s="2" t="inlineStr">
        <is>
          <t>3</t>
        </is>
      </c>
      <c r="AD227" s="2" t="inlineStr">
        <is>
          <t/>
        </is>
      </c>
      <c r="AE227" t="inlineStr">
        <is>
          <t/>
        </is>
      </c>
      <c r="AF227" s="2" t="inlineStr">
        <is>
          <t>satelliitandmed|
satelliidiandmed|
kosmoseandmed</t>
        </is>
      </c>
      <c r="AG227" s="2" t="inlineStr">
        <is>
          <t>3|
3|
3</t>
        </is>
      </c>
      <c r="AH227" s="2" t="inlineStr">
        <is>
          <t xml:space="preserve">|
|
</t>
        </is>
      </c>
      <c r="AI227" t="inlineStr">
        <is>
          <t>satelliitide kogutud andmed ja pildid</t>
        </is>
      </c>
      <c r="AJ227" s="2" t="inlineStr">
        <is>
          <t>avaruusdata|
satelliittidata|
satelliittitieto</t>
        </is>
      </c>
      <c r="AK227" s="2" t="inlineStr">
        <is>
          <t>3|
3|
3</t>
        </is>
      </c>
      <c r="AL227" s="2" t="inlineStr">
        <is>
          <t xml:space="preserve">|
|
</t>
        </is>
      </c>
      <c r="AM227" t="inlineStr">
        <is>
          <t>satelliittien keräämää tietoa</t>
        </is>
      </c>
      <c r="AN227" s="2" t="inlineStr">
        <is>
          <t>données spatiales|
données satellitaires|
données obtenues par satellite</t>
        </is>
      </c>
      <c r="AO227" s="2" t="inlineStr">
        <is>
          <t>3|
3|
3</t>
        </is>
      </c>
      <c r="AP227" s="2" t="inlineStr">
        <is>
          <t xml:space="preserve">|
|
</t>
        </is>
      </c>
      <c r="AQ227" t="inlineStr">
        <is>
          <t>données et images recueillies par des satellites</t>
        </is>
      </c>
      <c r="AR227" s="2" t="inlineStr">
        <is>
          <t>sonraí satailíte|
sonraí spáis</t>
        </is>
      </c>
      <c r="AS227" s="2" t="inlineStr">
        <is>
          <t>3|
3</t>
        </is>
      </c>
      <c r="AT227" s="2" t="inlineStr">
        <is>
          <t xml:space="preserve">|
</t>
        </is>
      </c>
      <c r="AU227" t="inlineStr">
        <is>
          <t/>
        </is>
      </c>
      <c r="AV227" t="inlineStr">
        <is>
          <t/>
        </is>
      </c>
      <c r="AW227" t="inlineStr">
        <is>
          <t/>
        </is>
      </c>
      <c r="AX227" t="inlineStr">
        <is>
          <t/>
        </is>
      </c>
      <c r="AY227" t="inlineStr">
        <is>
          <t/>
        </is>
      </c>
      <c r="AZ227" t="inlineStr">
        <is>
          <t/>
        </is>
      </c>
      <c r="BA227" t="inlineStr">
        <is>
          <t/>
        </is>
      </c>
      <c r="BB227" t="inlineStr">
        <is>
          <t/>
        </is>
      </c>
      <c r="BC227" t="inlineStr">
        <is>
          <t/>
        </is>
      </c>
      <c r="BD227" s="2" t="inlineStr">
        <is>
          <t>dati spaziali|
dati satellitari</t>
        </is>
      </c>
      <c r="BE227" s="2" t="inlineStr">
        <is>
          <t>3|
3</t>
        </is>
      </c>
      <c r="BF227" s="2" t="inlineStr">
        <is>
          <t xml:space="preserve">|
</t>
        </is>
      </c>
      <c r="BG227" t="inlineStr">
        <is>
          <t>dati (ad esempio immagini e altri tipi di informazioni) raccolti dai satelliti</t>
        </is>
      </c>
      <c r="BH227" s="2" t="inlineStr">
        <is>
          <t>palydovų duomenys</t>
        </is>
      </c>
      <c r="BI227" s="2" t="inlineStr">
        <is>
          <t>3</t>
        </is>
      </c>
      <c r="BJ227" s="2" t="inlineStr">
        <is>
          <t/>
        </is>
      </c>
      <c r="BK227" t="inlineStr">
        <is>
          <t>palydovų surinkta informacija ir vaizdai</t>
        </is>
      </c>
      <c r="BL227" s="2" t="inlineStr">
        <is>
          <t>kosmosa dati|
satelītu dati</t>
        </is>
      </c>
      <c r="BM227" s="2" t="inlineStr">
        <is>
          <t>3|
3</t>
        </is>
      </c>
      <c r="BN227" s="2" t="inlineStr">
        <is>
          <t xml:space="preserve">|
</t>
        </is>
      </c>
      <c r="BO227" t="inlineStr">
        <is>
          <t>satelītu ievākta informācija un attēli</t>
        </is>
      </c>
      <c r="BP227" s="2" t="inlineStr">
        <is>
          <t>data spazjali|
data satellitari</t>
        </is>
      </c>
      <c r="BQ227" s="2" t="inlineStr">
        <is>
          <t>3|
3</t>
        </is>
      </c>
      <c r="BR227" s="2" t="inlineStr">
        <is>
          <t xml:space="preserve">|
</t>
        </is>
      </c>
      <c r="BS227" t="inlineStr">
        <is>
          <t>informazzjoni u immaġnijiet miġbura mis-satelliti</t>
        </is>
      </c>
      <c r="BT227" s="2" t="inlineStr">
        <is>
          <t>gegevens uit de ruimte|
satellietgegevens</t>
        </is>
      </c>
      <c r="BU227" s="2" t="inlineStr">
        <is>
          <t>3|
3</t>
        </is>
      </c>
      <c r="BV227" s="2" t="inlineStr">
        <is>
          <t xml:space="preserve">|
</t>
        </is>
      </c>
      <c r="BW227" t="inlineStr">
        <is>
          <t>informatie en beelden die afkomstig zijn van satellieten</t>
        </is>
      </c>
      <c r="BX227" s="2" t="inlineStr">
        <is>
          <t>dane satelitarne</t>
        </is>
      </c>
      <c r="BY227" s="2" t="inlineStr">
        <is>
          <t>3</t>
        </is>
      </c>
      <c r="BZ227" s="2" t="inlineStr">
        <is>
          <t/>
        </is>
      </c>
      <c r="CA227" t="inlineStr">
        <is>
          <t>informacje i obrazy dostępne poprzez odbiór z satelitów</t>
        </is>
      </c>
      <c r="CB227" s="2" t="inlineStr">
        <is>
          <t>dados satelitares|
dados obtidos por satélite</t>
        </is>
      </c>
      <c r="CC227" s="2" t="inlineStr">
        <is>
          <t>3|
3</t>
        </is>
      </c>
      <c r="CD227" s="2" t="inlineStr">
        <is>
          <t xml:space="preserve">|
</t>
        </is>
      </c>
      <c r="CE227" t="inlineStr">
        <is>
          <t>Dados e imagens recolhidos por satélite.</t>
        </is>
      </c>
      <c r="CF227" s="2" t="inlineStr">
        <is>
          <t>date satelitare</t>
        </is>
      </c>
      <c r="CG227" s="2" t="inlineStr">
        <is>
          <t>3</t>
        </is>
      </c>
      <c r="CH227" s="2" t="inlineStr">
        <is>
          <t/>
        </is>
      </c>
      <c r="CI227" t="inlineStr">
        <is>
          <t>date și imagini furnizate de sateliți</t>
        </is>
      </c>
      <c r="CJ227" s="2" t="inlineStr">
        <is>
          <t>družicové informácie|
údaje z kozmického priestoru|
satelitné údaje|
vesmírne údaje</t>
        </is>
      </c>
      <c r="CK227" s="2" t="inlineStr">
        <is>
          <t>3|
3|
3|
3</t>
        </is>
      </c>
      <c r="CL227" s="2" t="inlineStr">
        <is>
          <t xml:space="preserve">|
|
|
</t>
        </is>
      </c>
      <c r="CM227" t="inlineStr">
        <is>
          <t>informácie a snímky získané prostredníctvom satelitu</t>
        </is>
      </c>
      <c r="CN227" s="2" t="inlineStr">
        <is>
          <t>satelitski podatki|
vesoljski podatki</t>
        </is>
      </c>
      <c r="CO227" s="2" t="inlineStr">
        <is>
          <t>3|
3</t>
        </is>
      </c>
      <c r="CP227" s="2" t="inlineStr">
        <is>
          <t xml:space="preserve">|
</t>
        </is>
      </c>
      <c r="CQ227" t="inlineStr">
        <is>
          <t/>
        </is>
      </c>
      <c r="CR227" s="2" t="inlineStr">
        <is>
          <t>satellitdata|
rymddata|
satellitinformation</t>
        </is>
      </c>
      <c r="CS227" s="2" t="inlineStr">
        <is>
          <t>3|
3|
3</t>
        </is>
      </c>
      <c r="CT227" s="2" t="inlineStr">
        <is>
          <t xml:space="preserve">|
|
</t>
        </is>
      </c>
      <c r="CU227" t="inlineStr">
        <is>
          <t/>
        </is>
      </c>
    </row>
    <row r="228">
      <c r="A228" s="1" t="str">
        <f>HYPERLINK("https://iate.europa.eu/entry/result/1098287/all", "1098287")</f>
        <v>1098287</v>
      </c>
      <c r="B228" t="inlineStr">
        <is>
          <t>SCIENCE</t>
        </is>
      </c>
      <c r="C228" t="inlineStr">
        <is>
          <t>SCIENCE|natural and applied sciences|physical sciences|chemistry</t>
        </is>
      </c>
      <c r="D228" s="2" t="inlineStr">
        <is>
          <t>съд под налягане</t>
        </is>
      </c>
      <c r="E228" s="2" t="inlineStr">
        <is>
          <t>3</t>
        </is>
      </c>
      <c r="F228" s="2" t="inlineStr">
        <is>
          <t/>
        </is>
      </c>
      <c r="G228" t="inlineStr">
        <is>
          <t>който съдържа течност при налягане над атмосферното налягане</t>
        </is>
      </c>
      <c r="H228" t="inlineStr">
        <is>
          <t/>
        </is>
      </c>
      <c r="I228" t="inlineStr">
        <is>
          <t/>
        </is>
      </c>
      <c r="J228" t="inlineStr">
        <is>
          <t/>
        </is>
      </c>
      <c r="K228" t="inlineStr">
        <is>
          <t/>
        </is>
      </c>
      <c r="L228" s="2" t="inlineStr">
        <is>
          <t>trykbeholder</t>
        </is>
      </c>
      <c r="M228" s="2" t="inlineStr">
        <is>
          <t>3</t>
        </is>
      </c>
      <c r="N228" s="2" t="inlineStr">
        <is>
          <t/>
        </is>
      </c>
      <c r="O228" t="inlineStr">
        <is>
          <t/>
        </is>
      </c>
      <c r="P228" s="2" t="inlineStr">
        <is>
          <t>Druckgefäß|
Druckbehälter</t>
        </is>
      </c>
      <c r="Q228" s="2" t="inlineStr">
        <is>
          <t>3|
3</t>
        </is>
      </c>
      <c r="R228" s="2" t="inlineStr">
        <is>
          <t xml:space="preserve">|
</t>
        </is>
      </c>
      <c r="S228" t="inlineStr">
        <is>
          <t>unter einem inneren Überdruck stehender Behälter</t>
        </is>
      </c>
      <c r="T228" s="2" t="inlineStr">
        <is>
          <t>υπό πίεση δοχείο|
δοχείο υπό πίεση|
πιεστικό δοχείο</t>
        </is>
      </c>
      <c r="U228" s="2" t="inlineStr">
        <is>
          <t>4|
3|
3</t>
        </is>
      </c>
      <c r="V228" s="2" t="inlineStr">
        <is>
          <t xml:space="preserve">preferred|
|
</t>
        </is>
      </c>
      <c r="W228" t="inlineStr">
        <is>
          <t/>
        </is>
      </c>
      <c r="X228" s="2" t="inlineStr">
        <is>
          <t>pressure vessel|
vessels</t>
        </is>
      </c>
      <c r="Y228" s="2" t="inlineStr">
        <is>
          <t>3|
1</t>
        </is>
      </c>
      <c r="Z228" s="2" t="inlineStr">
        <is>
          <t xml:space="preserve">|
</t>
        </is>
      </c>
      <c r="AA228" t="inlineStr">
        <is>
          <t>which contains fluids at a pressure above the atmospheric pressure</t>
        </is>
      </c>
      <c r="AB228" s="2" t="inlineStr">
        <is>
          <t>tanque de presión|
recipiente a presión</t>
        </is>
      </c>
      <c r="AC228" s="2" t="inlineStr">
        <is>
          <t>2|
3</t>
        </is>
      </c>
      <c r="AD228" s="2" t="inlineStr">
        <is>
          <t xml:space="preserve">|
</t>
        </is>
      </c>
      <c r="AE228" t="inlineStr">
        <is>
          <t>Recipiente que está sometido a una presión interna o externa.</t>
        </is>
      </c>
      <c r="AF228" s="2" t="inlineStr">
        <is>
          <t>surveanum</t>
        </is>
      </c>
      <c r="AG228" s="2" t="inlineStr">
        <is>
          <t>3</t>
        </is>
      </c>
      <c r="AH228" s="2" t="inlineStr">
        <is>
          <t/>
        </is>
      </c>
      <c r="AI228" t="inlineStr">
        <is>
          <t/>
        </is>
      </c>
      <c r="AJ228" s="2" t="inlineStr">
        <is>
          <t>painesäiliö|
paineastia</t>
        </is>
      </c>
      <c r="AK228" s="2" t="inlineStr">
        <is>
          <t>3|
3</t>
        </is>
      </c>
      <c r="AL228" s="2" t="inlineStr">
        <is>
          <t xml:space="preserve">|
</t>
        </is>
      </c>
      <c r="AM228" t="inlineStr">
        <is>
          <t>suljettu, kiinteäseinäinen säiliö, jossa säilytetään kaasuja tai nesteitä suuremmassa paineessa kuin ympäristön paine (yleensä ilmanpaine)</t>
        </is>
      </c>
      <c r="AN228" s="2" t="inlineStr">
        <is>
          <t>récipient sous pression|
bombe</t>
        </is>
      </c>
      <c r="AO228" s="2" t="inlineStr">
        <is>
          <t>3|
3</t>
        </is>
      </c>
      <c r="AP228" s="2" t="inlineStr">
        <is>
          <t xml:space="preserve">|
</t>
        </is>
      </c>
      <c r="AQ228" t="inlineStr">
        <is>
          <t>contenant un fluide à une pression supérieure à la pression atmosphérique</t>
        </is>
      </c>
      <c r="AR228" s="2" t="inlineStr">
        <is>
          <t>árthach brú</t>
        </is>
      </c>
      <c r="AS228" s="2" t="inlineStr">
        <is>
          <t>3</t>
        </is>
      </c>
      <c r="AT228" s="2" t="inlineStr">
        <is>
          <t/>
        </is>
      </c>
      <c r="AU228" t="inlineStr">
        <is>
          <t/>
        </is>
      </c>
      <c r="AV228" t="inlineStr">
        <is>
          <t/>
        </is>
      </c>
      <c r="AW228" t="inlineStr">
        <is>
          <t/>
        </is>
      </c>
      <c r="AX228" t="inlineStr">
        <is>
          <t/>
        </is>
      </c>
      <c r="AY228" t="inlineStr">
        <is>
          <t/>
        </is>
      </c>
      <c r="AZ228" s="2" t="inlineStr">
        <is>
          <t>nyomástartó edény</t>
        </is>
      </c>
      <c r="BA228" s="2" t="inlineStr">
        <is>
          <t>4</t>
        </is>
      </c>
      <c r="BB228" s="2" t="inlineStr">
        <is>
          <t/>
        </is>
      </c>
      <c r="BC228" t="inlineStr">
        <is>
          <t>nyomással igénybe vett töltet befogadására tervezett és arra gyártott zárt szerkezeti egység az első csatlakozásig, valamint a hozzá tartozó szerkezeti elemek</t>
        </is>
      </c>
      <c r="BD228" s="2" t="inlineStr">
        <is>
          <t>recipiente a pressione</t>
        </is>
      </c>
      <c r="BE228" s="2" t="inlineStr">
        <is>
          <t>3</t>
        </is>
      </c>
      <c r="BF228" s="2" t="inlineStr">
        <is>
          <t/>
        </is>
      </c>
      <c r="BG228" t="inlineStr">
        <is>
          <t>recipiente destinato a contenere gas o liquidi a una pressione differente da quella esterna</t>
        </is>
      </c>
      <c r="BH228" t="inlineStr">
        <is>
          <t/>
        </is>
      </c>
      <c r="BI228" t="inlineStr">
        <is>
          <t/>
        </is>
      </c>
      <c r="BJ228" t="inlineStr">
        <is>
          <t/>
        </is>
      </c>
      <c r="BK228" t="inlineStr">
        <is>
          <t/>
        </is>
      </c>
      <c r="BL228" s="2" t="inlineStr">
        <is>
          <t>spiedtvertne</t>
        </is>
      </c>
      <c r="BM228" s="2" t="inlineStr">
        <is>
          <t>3</t>
        </is>
      </c>
      <c r="BN228" s="2" t="inlineStr">
        <is>
          <t/>
        </is>
      </c>
      <c r="BO228" t="inlineStr">
        <is>
          <t/>
        </is>
      </c>
      <c r="BP228" s="2" t="inlineStr">
        <is>
          <t>reċipjent taħt pressjoni</t>
        </is>
      </c>
      <c r="BQ228" s="2" t="inlineStr">
        <is>
          <t>3</t>
        </is>
      </c>
      <c r="BR228" s="2" t="inlineStr">
        <is>
          <t/>
        </is>
      </c>
      <c r="BS228" t="inlineStr">
        <is>
          <t/>
        </is>
      </c>
      <c r="BT228" s="2" t="inlineStr">
        <is>
          <t>drukvat</t>
        </is>
      </c>
      <c r="BU228" s="2" t="inlineStr">
        <is>
          <t>3</t>
        </is>
      </c>
      <c r="BV228" s="2" t="inlineStr">
        <is>
          <t/>
        </is>
      </c>
      <c r="BW228" t="inlineStr">
        <is>
          <t/>
        </is>
      </c>
      <c r="BX228" s="2" t="inlineStr">
        <is>
          <t>naczynie ciśnieniowe</t>
        </is>
      </c>
      <c r="BY228" s="2" t="inlineStr">
        <is>
          <t>3</t>
        </is>
      </c>
      <c r="BZ228" s="2" t="inlineStr">
        <is>
          <t/>
        </is>
      </c>
      <c r="CA228" t="inlineStr">
        <is>
          <t/>
        </is>
      </c>
      <c r="CB228" s="2" t="inlineStr">
        <is>
          <t>recipiente sob pressão</t>
        </is>
      </c>
      <c r="CC228" s="2" t="inlineStr">
        <is>
          <t>3</t>
        </is>
      </c>
      <c r="CD228" s="2" t="inlineStr">
        <is>
          <t/>
        </is>
      </c>
      <c r="CE228" t="inlineStr">
        <is>
          <t/>
        </is>
      </c>
      <c r="CF228" s="2" t="inlineStr">
        <is>
          <t>vas sub presiune</t>
        </is>
      </c>
      <c r="CG228" s="2" t="inlineStr">
        <is>
          <t>3</t>
        </is>
      </c>
      <c r="CH228" s="2" t="inlineStr">
        <is>
          <t/>
        </is>
      </c>
      <c r="CI228" t="inlineStr">
        <is>
          <t/>
        </is>
      </c>
      <c r="CJ228" s="2" t="inlineStr">
        <is>
          <t>tlaková nádoba</t>
        </is>
      </c>
      <c r="CK228" s="2" t="inlineStr">
        <is>
          <t>3</t>
        </is>
      </c>
      <c r="CL228" s="2" t="inlineStr">
        <is>
          <t/>
        </is>
      </c>
      <c r="CM228" t="inlineStr">
        <is>
          <t>nádoba, ktorá slúži na prepravu a skladovanie plynov a nízkovrúcich kvapalín pri vyššom tlaku, ako je tlak okolitého prostredia, a na uskutočnenie chemických reakcií pri vyššom tlaku</t>
        </is>
      </c>
      <c r="CN228" s="2" t="inlineStr">
        <is>
          <t>tlačna posoda</t>
        </is>
      </c>
      <c r="CO228" s="2" t="inlineStr">
        <is>
          <t>3</t>
        </is>
      </c>
      <c r="CP228" s="2" t="inlineStr">
        <is>
          <t/>
        </is>
      </c>
      <c r="CQ228" t="inlineStr">
        <is>
          <t/>
        </is>
      </c>
      <c r="CR228" s="2" t="inlineStr">
        <is>
          <t>tryckkärl</t>
        </is>
      </c>
      <c r="CS228" s="2" t="inlineStr">
        <is>
          <t>3</t>
        </is>
      </c>
      <c r="CT228" s="2" t="inlineStr">
        <is>
          <t/>
        </is>
      </c>
      <c r="CU228" t="inlineStr">
        <is>
          <t>sluten behållare för förvaring av gas eller vätska under tryck</t>
        </is>
      </c>
    </row>
    <row r="229">
      <c r="A229" s="1" t="str">
        <f>HYPERLINK("https://iate.europa.eu/entry/result/891681/all", "891681")</f>
        <v>891681</v>
      </c>
      <c r="B229" t="inlineStr">
        <is>
          <t>LAW</t>
        </is>
      </c>
      <c r="C229" t="inlineStr">
        <is>
          <t>LAW|criminal law</t>
        </is>
      </c>
      <c r="D229" t="inlineStr">
        <is>
          <t/>
        </is>
      </c>
      <c r="E229" t="inlineStr">
        <is>
          <t/>
        </is>
      </c>
      <c r="F229" t="inlineStr">
        <is>
          <t/>
        </is>
      </c>
      <c r="G229" t="inlineStr">
        <is>
          <t/>
        </is>
      </c>
      <c r="H229" s="2" t="inlineStr">
        <is>
          <t>vydírání</t>
        </is>
      </c>
      <c r="I229" s="2" t="inlineStr">
        <is>
          <t>3</t>
        </is>
      </c>
      <c r="J229" s="2" t="inlineStr">
        <is>
          <t/>
        </is>
      </c>
      <c r="K229" t="inlineStr">
        <is>
          <t>trestný čin spočívající v tom, že osoba jinou osobu násilím, pohrůžkou násilí nebo pohrůžkou jiné těžké újmy nutí, aby něco konala, opominula nebo trpěla</t>
        </is>
      </c>
      <c r="L229" s="2" t="inlineStr">
        <is>
          <t>afpresning</t>
        </is>
      </c>
      <c r="M229" s="2" t="inlineStr">
        <is>
          <t>3</t>
        </is>
      </c>
      <c r="N229" s="2" t="inlineStr">
        <is>
          <t/>
        </is>
      </c>
      <c r="O229" t="inlineStr">
        <is>
          <t/>
        </is>
      </c>
      <c r="P229" s="2" t="inlineStr">
        <is>
          <t>Erpressung</t>
        </is>
      </c>
      <c r="Q229" s="2" t="inlineStr">
        <is>
          <t>3</t>
        </is>
      </c>
      <c r="R229" s="2" t="inlineStr">
        <is>
          <t/>
        </is>
      </c>
      <c r="S229" t="inlineStr">
        <is>
          <t>Handlung, bei der ein Mensch rechtswidrig mit Gewalt oder durch Drohung mit einem empfindlichen Übel zu einer Handlung, Duldung oder Unterlassung genötigt wird und dadurch dem Vermögen des Genötigten oder eines anderen Nachteil zugefügt wird, und die von ihrem Urheber begangen wird, um sich oder einen Dritten zu Unrecht zu bereichern</t>
        </is>
      </c>
      <c r="T229" s="2" t="inlineStr">
        <is>
          <t>eκβιασμos</t>
        </is>
      </c>
      <c r="U229" s="2" t="inlineStr">
        <is>
          <t>3</t>
        </is>
      </c>
      <c r="V229" s="2" t="inlineStr">
        <is>
          <t/>
        </is>
      </c>
      <c r="W229" t="inlineStr">
        <is>
          <t/>
        </is>
      </c>
      <c r="X229" s="2" t="inlineStr">
        <is>
          <t>blackmail</t>
        </is>
      </c>
      <c r="Y229" s="2" t="inlineStr">
        <is>
          <t>3</t>
        </is>
      </c>
      <c r="Z229" s="2" t="inlineStr">
        <is>
          <t/>
        </is>
      </c>
      <c r="AA229" t="inlineStr">
        <is>
          <t>criminal action of seeking to extort a payment or other benefit by threats or pressure, especially by threatening to reveal a damaging or incriminating secret</t>
        </is>
      </c>
      <c r="AB229" s="2" t="inlineStr">
        <is>
          <t>chantaje</t>
        </is>
      </c>
      <c r="AC229" s="2" t="inlineStr">
        <is>
          <t>3</t>
        </is>
      </c>
      <c r="AD229" s="2" t="inlineStr">
        <is>
          <t/>
        </is>
      </c>
      <c r="AE229" t="inlineStr">
        <is>
          <t>Presión que se ejerce sobre alguien con el fin de obtener dinero u otro beneficio, por medio de amenazas, especialmente la de revelar algo comprometedor.</t>
        </is>
      </c>
      <c r="AF229" s="2" t="inlineStr">
        <is>
          <t>väljapressimine</t>
        </is>
      </c>
      <c r="AG229" s="2" t="inlineStr">
        <is>
          <t>3</t>
        </is>
      </c>
      <c r="AH229" s="2" t="inlineStr">
        <is>
          <t/>
        </is>
      </c>
      <c r="AI229" t="inlineStr">
        <is>
          <t>varavastane kuritegu, mille eesmärk on võõra vara, varalise õiguse või muu varalise kasu nõudmine isiku poolt, kellel puudub selleks seaduslik õigus</t>
        </is>
      </c>
      <c r="AJ229" s="2" t="inlineStr">
        <is>
          <t>kiristys</t>
        </is>
      </c>
      <c r="AK229" s="2" t="inlineStr">
        <is>
          <t>3</t>
        </is>
      </c>
      <c r="AL229" s="2" t="inlineStr">
        <is>
          <t/>
        </is>
      </c>
      <c r="AM229" t="inlineStr">
        <is>
          <t>"&lt;i&gt;&lt;b&gt;Oik.&lt;/b&gt;&lt;/i&gt; toisen henkilön pakottaminen uhkaamalla (muuten kuin välittömällä väkivallalla) luopumaan tälle kuuluvasta taloudellisesta edusta (esim. rahasta)"</t>
        </is>
      </c>
      <c r="AN229" s="2" t="inlineStr">
        <is>
          <t>chantage</t>
        </is>
      </c>
      <c r="AO229" s="2" t="inlineStr">
        <is>
          <t>3</t>
        </is>
      </c>
      <c r="AP229" s="2" t="inlineStr">
        <is>
          <t/>
        </is>
      </c>
      <c r="AQ229" t="inlineStr">
        <is>
          <t>fait d'obtenir, en menaçant de révéler ou d'imputer des faits de nature à porter atteinte à l'honneur ou à la considération, soit une signature, un engagement ou une renonciation, soit la révélation d'un secret, soit la remise de fonds, de valeurs ou d'un bien quelconque</t>
        </is>
      </c>
      <c r="AR229" s="2" t="inlineStr">
        <is>
          <t>dúmhál</t>
        </is>
      </c>
      <c r="AS229" s="2" t="inlineStr">
        <is>
          <t>3</t>
        </is>
      </c>
      <c r="AT229" s="2" t="inlineStr">
        <is>
          <t/>
        </is>
      </c>
      <c r="AU229" t="inlineStr">
        <is>
          <t/>
        </is>
      </c>
      <c r="AV229" t="inlineStr">
        <is>
          <t/>
        </is>
      </c>
      <c r="AW229" t="inlineStr">
        <is>
          <t/>
        </is>
      </c>
      <c r="AX229" t="inlineStr">
        <is>
          <t/>
        </is>
      </c>
      <c r="AY229" t="inlineStr">
        <is>
          <t/>
        </is>
      </c>
      <c r="AZ229" s="2" t="inlineStr">
        <is>
          <t>zsarolás</t>
        </is>
      </c>
      <c r="BA229" s="2" t="inlineStr">
        <is>
          <t>4</t>
        </is>
      </c>
      <c r="BB229" s="2" t="inlineStr">
        <is>
          <t/>
        </is>
      </c>
      <c r="BC229" t="inlineStr">
        <is>
          <t>bűntett, amelynek során valakit erőszakkal, fenyegetéssel (anyagi) áldozat hozatalára, különösen pénz átadására vagy valaminek a megtételére, illetve eltűrésére kényszerítenek</t>
        </is>
      </c>
      <c r="BD229" s="2" t="inlineStr">
        <is>
          <t>ricatto</t>
        </is>
      </c>
      <c r="BE229" s="2" t="inlineStr">
        <is>
          <t>3</t>
        </is>
      </c>
      <c r="BF229" s="2" t="inlineStr">
        <is>
          <t/>
        </is>
      </c>
      <c r="BG229" t="inlineStr">
        <is>
          <t>reato di chi, mediante violenza o minaccia, costringe a fare o ad omettere qualche cosa, procurando a sé o ad altri un ingiusto profitto con altrui danno</t>
        </is>
      </c>
      <c r="BH229" s="2" t="inlineStr">
        <is>
          <t>šantažas</t>
        </is>
      </c>
      <c r="BI229" s="2" t="inlineStr">
        <is>
          <t>3</t>
        </is>
      </c>
      <c r="BJ229" s="2" t="inlineStr">
        <is>
          <t/>
        </is>
      </c>
      <c r="BK229" t="inlineStr">
        <is>
          <t>grasinimas paskelbti kompromituojančius duomenis, siekiant savanaudiškų tikslų</t>
        </is>
      </c>
      <c r="BL229" t="inlineStr">
        <is>
          <t/>
        </is>
      </c>
      <c r="BM229" t="inlineStr">
        <is>
          <t/>
        </is>
      </c>
      <c r="BN229" t="inlineStr">
        <is>
          <t/>
        </is>
      </c>
      <c r="BO229" t="inlineStr">
        <is>
          <t/>
        </is>
      </c>
      <c r="BP229" s="2" t="inlineStr">
        <is>
          <t>rikatt</t>
        </is>
      </c>
      <c r="BQ229" s="2" t="inlineStr">
        <is>
          <t>3</t>
        </is>
      </c>
      <c r="BR229" s="2" t="inlineStr">
        <is>
          <t/>
        </is>
      </c>
      <c r="BS229" t="inlineStr">
        <is>
          <t>Kull min, bil-ħsieb li jestorċi flus jew xi ħaġ’oħra, jew li jagħmel xi qligħ, jew bil-ħsieb li jġiegħel lil persuna oħra tesegwixxi, tiddistruġġi, tqalleb, jew tbiddel testment jew obligazzjoni bil-miktub, titolu jew garanzija, jew tagħmel jew tonqos milli tagħmel xi ħaġa, ihedded li jagħmel denunzja jew kwerela kontra, jew li jagħti malafama lil, dik il-persuna jew persuna oħra</t>
        </is>
      </c>
      <c r="BT229" s="2" t="inlineStr">
        <is>
          <t>afdreiging|
chantage</t>
        </is>
      </c>
      <c r="BU229" s="2" t="inlineStr">
        <is>
          <t>3|
3</t>
        </is>
      </c>
      <c r="BV229" s="2" t="inlineStr">
        <is>
          <t xml:space="preserve">|
</t>
        </is>
      </c>
      <c r="BW229" t="inlineStr">
        <is>
          <t>met het oogmerk zichzelf of een ander wederrechtelijk te bevoordelen, iemand door bedreiging met smaad, smaadschrift of openbaring van een geheim dwingen tot de afgifte van een goed, het aangaan van een schuld of het ter beschikking stellen van gegevens met geldswaarde in het handelsverkeer</t>
        </is>
      </c>
      <c r="BX229" s="2" t="inlineStr">
        <is>
          <t>szantaż</t>
        </is>
      </c>
      <c r="BY229" s="2" t="inlineStr">
        <is>
          <t>3</t>
        </is>
      </c>
      <c r="BZ229" s="2" t="inlineStr">
        <is>
          <t/>
        </is>
      </c>
      <c r="CA229" t="inlineStr">
        <is>
          <t>wywieranie presji na kogoś i wymuszanie czegoś za pomocą zastraszenia lub groźby kompromitacji</t>
        </is>
      </c>
      <c r="CB229" s="2" t="inlineStr">
        <is>
          <t>chantagem</t>
        </is>
      </c>
      <c r="CC229" s="2" t="inlineStr">
        <is>
          <t>3</t>
        </is>
      </c>
      <c r="CD229" s="2" t="inlineStr">
        <is>
          <t/>
        </is>
      </c>
      <c r="CE229" t="inlineStr">
        <is>
          <t>Crime que consiste em extorquir à vítima dinheiro ou uma assinatura sob a ameaça de revelações ou imputações infamantes.</t>
        </is>
      </c>
      <c r="CF229" s="2" t="inlineStr">
        <is>
          <t>șantaj</t>
        </is>
      </c>
      <c r="CG229" s="2" t="inlineStr">
        <is>
          <t>3</t>
        </is>
      </c>
      <c r="CH229" s="2" t="inlineStr">
        <is>
          <t/>
        </is>
      </c>
      <c r="CI229" t="inlineStr">
        <is>
          <t>constrângerea unei persoane să dea, să facă, să nu facă sau să sufere ceva, în scopul de a dobândi în mod injust un folos nepatrimonial, pentru sine ori pentru altul; se pedepsește cu închisoarea de la unu la 5 ani</t>
        </is>
      </c>
      <c r="CJ229" s="2" t="inlineStr">
        <is>
          <t>vydieranie</t>
        </is>
      </c>
      <c r="CK229" s="2" t="inlineStr">
        <is>
          <t>3</t>
        </is>
      </c>
      <c r="CL229" s="2" t="inlineStr">
        <is>
          <t/>
        </is>
      </c>
      <c r="CM229" t="inlineStr">
        <is>
          <t>situácia, keď niekto násilím, hrozbou násilia alebo hrozbou inej ťažkej ujmy núti inú osobu, aby niečo vykonala, opomenula alebo trpela</t>
        </is>
      </c>
      <c r="CN229" s="2" t="inlineStr">
        <is>
          <t>izsiljevanje</t>
        </is>
      </c>
      <c r="CO229" s="2" t="inlineStr">
        <is>
          <t>3</t>
        </is>
      </c>
      <c r="CP229" s="2" t="inlineStr">
        <is>
          <t/>
        </is>
      </c>
      <c r="CQ229" t="inlineStr">
        <is>
          <t>dejanje, s katerim nekdo, zato da bi sebi ali komu drugemu pridobil protipravno premoženjsko korist, komu zagrozi, da bo o njem ali njegovih bližnjih odkril kaj, kar bi škodovalo njihovi časti ali dobremu imenu, in ga s tem prisili, da v škodo svojega ali tujega premoženja kaj stori ali opusti</t>
        </is>
      </c>
      <c r="CR229" s="2" t="inlineStr">
        <is>
          <t>utpressning</t>
        </is>
      </c>
      <c r="CS229" s="2" t="inlineStr">
        <is>
          <t>3</t>
        </is>
      </c>
      <c r="CT229" s="2" t="inlineStr">
        <is>
          <t/>
        </is>
      </c>
      <c r="CU229" t="inlineStr">
        <is>
          <t/>
        </is>
      </c>
    </row>
    <row r="230">
      <c r="A230" s="1" t="str">
        <f>HYPERLINK("https://iate.europa.eu/entry/result/3565115/all", "3565115")</f>
        <v>3565115</v>
      </c>
      <c r="B230" t="inlineStr">
        <is>
          <t>GEOGRAPHY</t>
        </is>
      </c>
      <c r="C230" t="inlineStr">
        <is>
          <t>GEOGRAPHY|Europe|Eastern Europe|Ukraine</t>
        </is>
      </c>
      <c r="D230" s="2" t="inlineStr">
        <is>
          <t>площад „Независимост“|
Майдана</t>
        </is>
      </c>
      <c r="E230" s="2" t="inlineStr">
        <is>
          <t>3|
2</t>
        </is>
      </c>
      <c r="F230" s="2" t="inlineStr">
        <is>
          <t xml:space="preserve">|
</t>
        </is>
      </c>
      <c r="G230" t="inlineStr">
        <is>
          <t>централният площад в Киев</t>
        </is>
      </c>
      <c r="H230" s="2" t="inlineStr">
        <is>
          <t>náměstí Nezávislosti</t>
        </is>
      </c>
      <c r="I230" s="2" t="inlineStr">
        <is>
          <t>3</t>
        </is>
      </c>
      <c r="J230" s="2" t="inlineStr">
        <is>
          <t/>
        </is>
      </c>
      <c r="K230" t="inlineStr">
        <is>
          <t>náměstí v Kyjevě (Ukrajina), kde na začátku roku 2014 rozsáhlé protesty po celé zemi vyústily v hlubokou politickou krizi, eskalaci násilí a zabíjení</t>
        </is>
      </c>
      <c r="L230" s="2" t="inlineStr">
        <is>
          <t>Uafhængighedspladsen</t>
        </is>
      </c>
      <c r="M230" s="2" t="inlineStr">
        <is>
          <t>3</t>
        </is>
      </c>
      <c r="N230" s="2" t="inlineStr">
        <is>
          <t/>
        </is>
      </c>
      <c r="O230" t="inlineStr">
        <is>
          <t>plads i Kiev</t>
        </is>
      </c>
      <c r="P230" s="2" t="inlineStr">
        <is>
          <t>Majdan|
Platz der Unabhängigkeit|
Unabhängigkeitsplatz|
Maidan</t>
        </is>
      </c>
      <c r="Q230" s="2" t="inlineStr">
        <is>
          <t>2|
2|
2|
2</t>
        </is>
      </c>
      <c r="R230" s="2" t="inlineStr">
        <is>
          <t xml:space="preserve">|
|
|
</t>
        </is>
      </c>
      <c r="S230" t="inlineStr">
        <is>
          <t>der zentrale Platz der ukrainischen Hauptstadt Kiew</t>
        </is>
      </c>
      <c r="T230" s="2" t="inlineStr">
        <is>
          <t>Πλατεία Ανεξαρτησίας|
Μαϊντάν</t>
        </is>
      </c>
      <c r="U230" s="2" t="inlineStr">
        <is>
          <t>3|
3</t>
        </is>
      </c>
      <c r="V230" s="2" t="inlineStr">
        <is>
          <t xml:space="preserve">|
</t>
        </is>
      </c>
      <c r="W230" t="inlineStr">
        <is>
          <t/>
        </is>
      </c>
      <c r="X230" s="2" t="inlineStr">
        <is>
          <t>Independence Square|
Maidan Square|
Maidan|
Majdan Square</t>
        </is>
      </c>
      <c r="Y230" s="2" t="inlineStr">
        <is>
          <t>3|
1|
1|
1</t>
        </is>
      </c>
      <c r="Z230" s="2" t="inlineStr">
        <is>
          <t xml:space="preserve">|
|
|
</t>
        </is>
      </c>
      <c r="AA230" t="inlineStr">
        <is>
          <t>square in Kyiv, Ukraine</t>
        </is>
      </c>
      <c r="AB230" s="2" t="inlineStr">
        <is>
          <t>Maidán|
plaza de la Independencia</t>
        </is>
      </c>
      <c r="AC230" s="2" t="inlineStr">
        <is>
          <t>2|
3</t>
        </is>
      </c>
      <c r="AD230" s="2" t="inlineStr">
        <is>
          <t xml:space="preserve">|
</t>
        </is>
      </c>
      <c r="AE230" t="inlineStr">
        <is>
          <t>Céntrica plaza de la ciudad de Kiev [ &lt;a href="/entry/result/924714/all" id="ENTRY_TO_ENTRY_CONVERTER" target="_blank"&gt;IATE:924714&lt;/a&gt; ].</t>
        </is>
      </c>
      <c r="AF230" s="2" t="inlineStr">
        <is>
          <t>Iseseisvuse väljak|
Maidan</t>
        </is>
      </c>
      <c r="AG230" s="2" t="inlineStr">
        <is>
          <t>3|
3</t>
        </is>
      </c>
      <c r="AH230" s="2" t="inlineStr">
        <is>
          <t xml:space="preserve">|
</t>
        </is>
      </c>
      <c r="AI230" t="inlineStr">
        <is>
          <t>Ukraina pealinna Kiievi keskväljak</t>
        </is>
      </c>
      <c r="AJ230" s="2" t="inlineStr">
        <is>
          <t>Itsenäisyydenaukio</t>
        </is>
      </c>
      <c r="AK230" s="2" t="inlineStr">
        <is>
          <t>3</t>
        </is>
      </c>
      <c r="AL230" s="2" t="inlineStr">
        <is>
          <t/>
        </is>
      </c>
      <c r="AM230" t="inlineStr">
        <is>
          <t>Ukrainan pääkaupungin Kiovan keskusaukio</t>
        </is>
      </c>
      <c r="AN230" s="2" t="inlineStr">
        <is>
          <t>place de l'Indépendance|
Maïdan</t>
        </is>
      </c>
      <c r="AO230" s="2" t="inlineStr">
        <is>
          <t>3|
3</t>
        </is>
      </c>
      <c r="AP230" s="2" t="inlineStr">
        <is>
          <t xml:space="preserve">|
</t>
        </is>
      </c>
      <c r="AQ230" t="inlineStr">
        <is>
          <t>place centrale de Kiev, capitale de l'Ukraine</t>
        </is>
      </c>
      <c r="AR230" s="2" t="inlineStr">
        <is>
          <t>Cearnóg na Saoirse</t>
        </is>
      </c>
      <c r="AS230" s="2" t="inlineStr">
        <is>
          <t>3</t>
        </is>
      </c>
      <c r="AT230" s="2" t="inlineStr">
        <is>
          <t/>
        </is>
      </c>
      <c r="AU230" t="inlineStr">
        <is>
          <t/>
        </is>
      </c>
      <c r="AV230" s="2" t="inlineStr">
        <is>
          <t>Trg neovisnosti|
Majdan</t>
        </is>
      </c>
      <c r="AW230" s="2" t="inlineStr">
        <is>
          <t>3|
3</t>
        </is>
      </c>
      <c r="AX230" s="2" t="inlineStr">
        <is>
          <t xml:space="preserve">|
</t>
        </is>
      </c>
      <c r="AY230" t="inlineStr">
        <is>
          <t>trg u Kijevu</t>
        </is>
      </c>
      <c r="AZ230" s="2" t="inlineStr">
        <is>
          <t>Függetlenség tér</t>
        </is>
      </c>
      <c r="BA230" s="2" t="inlineStr">
        <is>
          <t>3</t>
        </is>
      </c>
      <c r="BB230" s="2" t="inlineStr">
        <is>
          <t/>
        </is>
      </c>
      <c r="BC230" t="inlineStr">
        <is>
          <t/>
        </is>
      </c>
      <c r="BD230" s="2" t="inlineStr">
        <is>
          <t>piazza dell'Indipendenza</t>
        </is>
      </c>
      <c r="BE230" s="2" t="inlineStr">
        <is>
          <t>3</t>
        </is>
      </c>
      <c r="BF230" s="2" t="inlineStr">
        <is>
          <t/>
        </is>
      </c>
      <c r="BG230" t="inlineStr">
        <is>
          <t>piazza centrale di Kiev, capitale dell'Ucraina</t>
        </is>
      </c>
      <c r="BH230" s="2" t="inlineStr">
        <is>
          <t>Nepriklausomybės aikštė</t>
        </is>
      </c>
      <c r="BI230" s="2" t="inlineStr">
        <is>
          <t>3</t>
        </is>
      </c>
      <c r="BJ230" s="2" t="inlineStr">
        <is>
          <t/>
        </is>
      </c>
      <c r="BK230" t="inlineStr">
        <is>
          <t>centrinė Kijevo aikštė</t>
        </is>
      </c>
      <c r="BL230" s="2" t="inlineStr">
        <is>
          <t>Neatkarības laukums</t>
        </is>
      </c>
      <c r="BM230" s="2" t="inlineStr">
        <is>
          <t>3</t>
        </is>
      </c>
      <c r="BN230" s="2" t="inlineStr">
        <is>
          <t/>
        </is>
      </c>
      <c r="BO230" t="inlineStr">
        <is>
          <t>viens no centrālajiem laukumiem Kijevā</t>
        </is>
      </c>
      <c r="BP230" s="2" t="inlineStr">
        <is>
          <t>Pjazza Indipendenza</t>
        </is>
      </c>
      <c r="BQ230" s="2" t="inlineStr">
        <is>
          <t>3</t>
        </is>
      </c>
      <c r="BR230" s="2" t="inlineStr">
        <is>
          <t/>
        </is>
      </c>
      <c r="BS230" t="inlineStr">
        <is>
          <t>il-pjazza ċentrali ta' Kiev, magħrufa wkoll sempliċement bħala Maidan ("pjazza")</t>
        </is>
      </c>
      <c r="BT230" s="2" t="inlineStr">
        <is>
          <t>Onafhankelijkheidsplein</t>
        </is>
      </c>
      <c r="BU230" s="2" t="inlineStr">
        <is>
          <t>2</t>
        </is>
      </c>
      <c r="BV230" s="2" t="inlineStr">
        <is>
          <t/>
        </is>
      </c>
      <c r="BW230" t="inlineStr">
        <is>
          <t>centraal plein in Kiev</t>
        </is>
      </c>
      <c r="BX230" s="2" t="inlineStr">
        <is>
          <t>Majdan Niepodległości|
plac Niepodległości</t>
        </is>
      </c>
      <c r="BY230" s="2" t="inlineStr">
        <is>
          <t>2|
3</t>
        </is>
      </c>
      <c r="BZ230" s="2" t="inlineStr">
        <is>
          <t xml:space="preserve">|
</t>
        </is>
      </c>
      <c r="CA230" t="inlineStr">
        <is>
          <t/>
        </is>
      </c>
      <c r="CB230" s="2" t="inlineStr">
        <is>
          <t>Maidan|
Maidan Nezaleznosti|
Praça da Independência</t>
        </is>
      </c>
      <c r="CC230" s="2" t="inlineStr">
        <is>
          <t>2|
2|
3</t>
        </is>
      </c>
      <c r="CD230" s="2" t="inlineStr">
        <is>
          <t xml:space="preserve">|
|
</t>
        </is>
      </c>
      <c r="CE230" t="inlineStr">
        <is>
          <t>Praça no centro de Kiev que foi palco de protestos antigovernamentais que abalam a Ucrânia em 2013 e 2014.</t>
        </is>
      </c>
      <c r="CF230" s="2" t="inlineStr">
        <is>
          <t>piața Independenței</t>
        </is>
      </c>
      <c r="CG230" s="2" t="inlineStr">
        <is>
          <t>3</t>
        </is>
      </c>
      <c r="CH230" s="2" t="inlineStr">
        <is>
          <t/>
        </is>
      </c>
      <c r="CI230" t="inlineStr">
        <is>
          <t>piață din Kiev, Ucraina</t>
        </is>
      </c>
      <c r="CJ230" s="2" t="inlineStr">
        <is>
          <t>Námestie nezávislosti|
Majdan</t>
        </is>
      </c>
      <c r="CK230" s="2" t="inlineStr">
        <is>
          <t>3|
3</t>
        </is>
      </c>
      <c r="CL230" s="2" t="inlineStr">
        <is>
          <t>|
admitted</t>
        </is>
      </c>
      <c r="CM230" t="inlineStr">
        <is>
          <t>námestie v centre Kyjeva, hlavného mesta Ukrajiny</t>
        </is>
      </c>
      <c r="CN230" s="2" t="inlineStr">
        <is>
          <t>trg Majdan|
Trg neodvisnosti</t>
        </is>
      </c>
      <c r="CO230" s="2" t="inlineStr">
        <is>
          <t>2|
3</t>
        </is>
      </c>
      <c r="CP230" s="2" t="inlineStr">
        <is>
          <t xml:space="preserve">|
</t>
        </is>
      </c>
      <c r="CQ230" t="inlineStr">
        <is>
          <t/>
        </is>
      </c>
      <c r="CR230" s="2" t="inlineStr">
        <is>
          <t>Självständighetstorget</t>
        </is>
      </c>
      <c r="CS230" s="2" t="inlineStr">
        <is>
          <t>3</t>
        </is>
      </c>
      <c r="CT230" s="2" t="inlineStr">
        <is>
          <t/>
        </is>
      </c>
      <c r="CU230" t="inlineStr">
        <is>
          <t>Kievs största torg och stadens mest centrala plats.</t>
        </is>
      </c>
    </row>
    <row r="231">
      <c r="A231" s="1" t="str">
        <f>HYPERLINK("https://iate.europa.eu/entry/result/832414/all", "832414")</f>
        <v>832414</v>
      </c>
      <c r="B231" t="inlineStr">
        <is>
          <t>ECONOMICS;FINANCE</t>
        </is>
      </c>
      <c r="C231" t="inlineStr">
        <is>
          <t>ECONOMICS;FINANCE</t>
        </is>
      </c>
      <c r="D231" t="inlineStr">
        <is>
          <t/>
        </is>
      </c>
      <c r="E231" t="inlineStr">
        <is>
          <t/>
        </is>
      </c>
      <c r="F231" t="inlineStr">
        <is>
          <t/>
        </is>
      </c>
      <c r="G231" t="inlineStr">
        <is>
          <t/>
        </is>
      </c>
      <c r="H231" s="2" t="inlineStr">
        <is>
          <t>hospodářské zdroje</t>
        </is>
      </c>
      <c r="I231" s="2" t="inlineStr">
        <is>
          <t>3</t>
        </is>
      </c>
      <c r="J231" s="2" t="inlineStr">
        <is>
          <t/>
        </is>
      </c>
      <c r="K231" t="inlineStr">
        <is>
          <t>aktiva všeho druhu, hmotná či nehmotná, 
movitá či nemovitá, která nejsou finančními prostředky, ale lze je 
použít k získání finančních prostředků, zboží nebo služeb</t>
        </is>
      </c>
      <c r="L231" s="2" t="inlineStr">
        <is>
          <t>økonomiske ressourcer</t>
        </is>
      </c>
      <c r="M231" s="2" t="inlineStr">
        <is>
          <t>3</t>
        </is>
      </c>
      <c r="N231" s="2" t="inlineStr">
        <is>
          <t/>
        </is>
      </c>
      <c r="O231" t="inlineStr">
        <is>
          <t>aktiver af enhver art, både materielle og immaterielle, såvel løsøre som fast ejendom, som ikke er pengemidler, men som kan benyttes til at opnå pengemidler, varer eller tjenesteydelser</t>
        </is>
      </c>
      <c r="P231" s="2" t="inlineStr">
        <is>
          <t>wirtschaftliche Ressourcen</t>
        </is>
      </c>
      <c r="Q231" s="2" t="inlineStr">
        <is>
          <t>3</t>
        </is>
      </c>
      <c r="R231" s="2" t="inlineStr">
        <is>
          <t/>
        </is>
      </c>
      <c r="S231" t="inlineStr">
        <is>
          <t>Vermögenswerte jeder Art, unabhängig davon, ob sie materiell oder immateriell, beweglich oder unbeweglich sind, bei denen es sich nicht um Gelder handelt, die aber für den Erwerb von Geldern, Waren oder Dienstleistungen verwendet werden können</t>
        </is>
      </c>
      <c r="T231" s="2" t="inlineStr">
        <is>
          <t>οικονομικοί πόροι</t>
        </is>
      </c>
      <c r="U231" s="2" t="inlineStr">
        <is>
          <t>3</t>
        </is>
      </c>
      <c r="V231" s="2" t="inlineStr">
        <is>
          <t/>
        </is>
      </c>
      <c r="W231" t="inlineStr">
        <is>
          <t>περιουσιακά στοιχεία κάθε είδους, ενσώματα ή ασώματα, κινητά ή ακίνητα, που δεν είναι κεφάλαια αλλά μπορούν να χρησιμοποιηθούν για την απόκτηση κεφαλαίων, αγαθών ή υπηρεσιών</t>
        </is>
      </c>
      <c r="X231" s="2" t="inlineStr">
        <is>
          <t>economic resources</t>
        </is>
      </c>
      <c r="Y231" s="2" t="inlineStr">
        <is>
          <t>3</t>
        </is>
      </c>
      <c r="Z231" s="2" t="inlineStr">
        <is>
          <t/>
        </is>
      </c>
      <c r="AA231" t="inlineStr">
        <is>
          <t>assets of every kind, whether tangible or intangible, movable or immovable, which are not funds but can be used to obtain funds, goods or services</t>
        </is>
      </c>
      <c r="AB231" s="2" t="inlineStr">
        <is>
          <t>recursos económicos</t>
        </is>
      </c>
      <c r="AC231" s="2" t="inlineStr">
        <is>
          <t>3</t>
        </is>
      </c>
      <c r="AD231" s="2" t="inlineStr">
        <is>
          <t/>
        </is>
      </c>
      <c r="AE231" t="inlineStr">
        <is>
          <t>Activos de todo tipo, tangibles o intangibles, muebles o inmuebles, que no sean capitales, pero que puedan utilizarse para obtener capitales, bienes o servicios.</t>
        </is>
      </c>
      <c r="AF231" s="2" t="inlineStr">
        <is>
          <t>majandusressursid</t>
        </is>
      </c>
      <c r="AG231" s="2" t="inlineStr">
        <is>
          <t>3</t>
        </is>
      </c>
      <c r="AH231" s="2" t="inlineStr">
        <is>
          <t/>
        </is>
      </c>
      <c r="AI231" t="inlineStr">
        <is>
          <t>igasugune vara, nii materiaalne kui mittemateriaalne, nii kinnis- kui vallasvara, mis ei ole rahalised vahendid, kuid mida on võimalik kasutada rahaliste vahendite, kaupade või teenuste hankimiseks</t>
        </is>
      </c>
      <c r="AJ231" s="2" t="inlineStr">
        <is>
          <t>taloudelliset resurssit</t>
        </is>
      </c>
      <c r="AK231" s="2" t="inlineStr">
        <is>
          <t>3</t>
        </is>
      </c>
      <c r="AL231" s="2" t="inlineStr">
        <is>
          <t/>
        </is>
      </c>
      <c r="AM231" t="inlineStr">
        <is>
          <t>kaikenlainen aineellinen tai aineeton, irtain tai kiinteä omaisuus, joka ei ole varoja mutta jota voidaan käyttää varojen, tavaroiden ja palvelujen hankkimiseen</t>
        </is>
      </c>
      <c r="AN231" s="2" t="inlineStr">
        <is>
          <t>ressources économiques</t>
        </is>
      </c>
      <c r="AO231" s="2" t="inlineStr">
        <is>
          <t>3</t>
        </is>
      </c>
      <c r="AP231" s="2" t="inlineStr">
        <is>
          <t/>
        </is>
      </c>
      <c r="AQ231" t="inlineStr">
        <is>
          <t>avoirs de quelque nature que ce soit, corporels ou incorporels, mobiliers ou immobiliers, qui ne sont pas des fonds mais peuvent être utilisés pour obtenir des fonds, des biens ou des services</t>
        </is>
      </c>
      <c r="AR231" t="inlineStr">
        <is>
          <t/>
        </is>
      </c>
      <c r="AS231" t="inlineStr">
        <is>
          <t/>
        </is>
      </c>
      <c r="AT231" t="inlineStr">
        <is>
          <t/>
        </is>
      </c>
      <c r="AU231" t="inlineStr">
        <is>
          <t/>
        </is>
      </c>
      <c r="AV231" s="2" t="inlineStr">
        <is>
          <t>gospodarski izvori</t>
        </is>
      </c>
      <c r="AW231" s="2" t="inlineStr">
        <is>
          <t>3</t>
        </is>
      </c>
      <c r="AX231" s="2" t="inlineStr">
        <is>
          <t/>
        </is>
      </c>
      <c r="AY231" t="inlineStr">
        <is>
          <t>imovina bilo koje vrste, tj. materijalna ili nematerijalna pokretna ili nepokretna, koja ne predstavlja financijska sredstva, ali se može koristiti za stjecanje sredstava, robe ili usluga.</t>
        </is>
      </c>
      <c r="AZ231" t="inlineStr">
        <is>
          <t/>
        </is>
      </c>
      <c r="BA231" t="inlineStr">
        <is>
          <t/>
        </is>
      </c>
      <c r="BB231" t="inlineStr">
        <is>
          <t/>
        </is>
      </c>
      <c r="BC231" t="inlineStr">
        <is>
          <t/>
        </is>
      </c>
      <c r="BD231" s="2" t="inlineStr">
        <is>
          <t>risorse economiche</t>
        </is>
      </c>
      <c r="BE231" s="2" t="inlineStr">
        <is>
          <t>3</t>
        </is>
      </c>
      <c r="BF231" s="2" t="inlineStr">
        <is>
          <t/>
        </is>
      </c>
      <c r="BG231" t="inlineStr">
        <is>
          <t>attività di qualsiasi tipo, materiali o immateriali, mobili o immobili, 
che non sono fondi ma che possono essere utilizzate per ottenere fondi, 
beni o servizi</t>
        </is>
      </c>
      <c r="BH231" s="2" t="inlineStr">
        <is>
          <t>ekonominiai ištekliai</t>
        </is>
      </c>
      <c r="BI231" s="2" t="inlineStr">
        <is>
          <t>3</t>
        </is>
      </c>
      <c r="BJ231" s="2" t="inlineStr">
        <is>
          <t/>
        </is>
      </c>
      <c r="BK231" t="inlineStr">
        <is>
          <t>bet kokios rūšies materialusis arba nematerialusis, kilnojamasis arba nekilnojamasis turtas, kuris nėra lėšos, tačiau gali būti panaudotas lėšoms gauti, prekėms ar paslaugoms įsigyti</t>
        </is>
      </c>
      <c r="BL231" s="2" t="inlineStr">
        <is>
          <t>saimnieciskie resursi|
ekonomiskie resursi</t>
        </is>
      </c>
      <c r="BM231" s="2" t="inlineStr">
        <is>
          <t>3|
3</t>
        </is>
      </c>
      <c r="BN231" s="2" t="inlineStr">
        <is>
          <t xml:space="preserve">|
</t>
        </is>
      </c>
      <c r="BO231" t="inlineStr">
        <is>
          <t/>
        </is>
      </c>
      <c r="BP231" s="2" t="inlineStr">
        <is>
          <t>riżorsi ekonomiċi</t>
        </is>
      </c>
      <c r="BQ231" s="2" t="inlineStr">
        <is>
          <t>3</t>
        </is>
      </c>
      <c r="BR231" s="2" t="inlineStr">
        <is>
          <t/>
        </is>
      </c>
      <c r="BS231" t="inlineStr">
        <is>
          <t>assi ta' kull xorta, tanġibbli jew intanġibbli, mobbli jew immobbli, li mhumiex fondi iżda li jistgħu jintużaw għall-akkwist ta' fondi, oġġetti jew servizzi</t>
        </is>
      </c>
      <c r="BT231" s="2" t="inlineStr">
        <is>
          <t>economische middelen</t>
        </is>
      </c>
      <c r="BU231" s="2" t="inlineStr">
        <is>
          <t>3</t>
        </is>
      </c>
      <c r="BV231" s="2" t="inlineStr">
        <is>
          <t/>
        </is>
      </c>
      <c r="BW231" t="inlineStr">
        <is>
          <t>"activa
 van enigerlei aard, materieel of immaterieel, roerend of onroerend, die geen
 tegoeden zijn, maar kunnen worden gebruikt om tegoeden, goederen of diensten
 te verkrijgen"</t>
        </is>
      </c>
      <c r="BX231" s="2" t="inlineStr">
        <is>
          <t>zasoby gospodarcze</t>
        </is>
      </c>
      <c r="BY231" s="2" t="inlineStr">
        <is>
          <t>3</t>
        </is>
      </c>
      <c r="BZ231" s="2" t="inlineStr">
        <is>
          <t/>
        </is>
      </c>
      <c r="CA231" t="inlineStr">
        <is>
          <t>aktywa każdego rodzaju, materialne i niematerialne, ruchome i nieruchome, które nie są funduszami, lecz mogą służyć do uzyskiwania funduszy, towarów lub usług</t>
        </is>
      </c>
      <c r="CB231" s="2" t="inlineStr">
        <is>
          <t>recursos económicos</t>
        </is>
      </c>
      <c r="CC231" s="2" t="inlineStr">
        <is>
          <t>3</t>
        </is>
      </c>
      <c r="CD231" s="2" t="inlineStr">
        <is>
          <t/>
        </is>
      </c>
      <c r="CE231" t="inlineStr">
        <is>
          <t>Ativos de qualquer tipo, corpóreos ou incorpóreos, móveis ou imóveis, que não sejam fundos mas que possam ser utilizados na obtenção de fundos, bens ou serviços.</t>
        </is>
      </c>
      <c r="CF231" s="2" t="inlineStr">
        <is>
          <t>resurse economice</t>
        </is>
      </c>
      <c r="CG231" s="2" t="inlineStr">
        <is>
          <t>3</t>
        </is>
      </c>
      <c r="CH231" s="2" t="inlineStr">
        <is>
          <t/>
        </is>
      </c>
      <c r="CI231" t="inlineStr">
        <is>
          <t/>
        </is>
      </c>
      <c r="CJ231" s="2" t="inlineStr">
        <is>
          <t>hospodárske zdroje</t>
        </is>
      </c>
      <c r="CK231" s="2" t="inlineStr">
        <is>
          <t>3</t>
        </is>
      </c>
      <c r="CL231" s="2" t="inlineStr">
        <is>
          <t/>
        </is>
      </c>
      <c r="CM231" t="inlineStr">
        <is>
          <t>aktíva každého druhu, hmotné alebo nehmotné, hnuteľné alebo nehnuteľné, ktoré nie sú finančnými prostriedkami, ale možno ich použiť na získanie finančných prostriedkov, tovaru alebo služieb</t>
        </is>
      </c>
      <c r="CN231" s="2" t="inlineStr">
        <is>
          <t>gospodarski viri</t>
        </is>
      </c>
      <c r="CO231" s="2" t="inlineStr">
        <is>
          <t>3</t>
        </is>
      </c>
      <c r="CP231" s="2" t="inlineStr">
        <is>
          <t/>
        </is>
      </c>
      <c r="CQ231" t="inlineStr">
        <is>
          <t>vse vrste sredstev, opredmetena ali neopredmetena, premičnine ali nepremičnine, ki sicer niso sredstva, se jih pa lahko uporabi za pridobitev sredstev, blaga ali storitev</t>
        </is>
      </c>
      <c r="CR231" s="2" t="inlineStr">
        <is>
          <t>ekonomiska resurser</t>
        </is>
      </c>
      <c r="CS231" s="2" t="inlineStr">
        <is>
          <t>3</t>
        </is>
      </c>
      <c r="CT231" s="2" t="inlineStr">
        <is>
          <t/>
        </is>
      </c>
      <c r="CU231" t="inlineStr">
        <is>
          <t>egendom av alla slag, materiell eller immateriell, lös eller fast, som inte utgör tillgångar, men som kan användas för att erhålla tillgångar, varor eller tjänster</t>
        </is>
      </c>
    </row>
    <row r="232">
      <c r="A232" s="1" t="str">
        <f>HYPERLINK("https://iate.europa.eu/entry/result/3627178/all", "3627178")</f>
        <v>3627178</v>
      </c>
      <c r="B232" t="inlineStr">
        <is>
          <t>GEOGRAPHY</t>
        </is>
      </c>
      <c r="C232" t="inlineStr">
        <is>
          <t>GEOGRAPHY|Europe|Eastern Europe|Ukraine</t>
        </is>
      </c>
      <c r="D232" s="2" t="inlineStr">
        <is>
          <t>Симферопол</t>
        </is>
      </c>
      <c r="E232" s="2" t="inlineStr">
        <is>
          <t>3</t>
        </is>
      </c>
      <c r="F232" s="2" t="inlineStr">
        <is>
          <t/>
        </is>
      </c>
      <c r="G232" t="inlineStr">
        <is>
          <t>град в Южна Украйна и административен център на Крим</t>
        </is>
      </c>
      <c r="H232" s="2" t="inlineStr">
        <is>
          <t>Simferopol</t>
        </is>
      </c>
      <c r="I232" s="2" t="inlineStr">
        <is>
          <t>3</t>
        </is>
      </c>
      <c r="J232" s="2" t="inlineStr">
        <is>
          <t/>
        </is>
      </c>
      <c r="K232" t="inlineStr">
        <is>
          <t>město ležící v centrální části Krymu, v jižní části Ukrajiny</t>
        </is>
      </c>
      <c r="L232" s="2" t="inlineStr">
        <is>
          <t>Simferopol</t>
        </is>
      </c>
      <c r="M232" s="2" t="inlineStr">
        <is>
          <t>3</t>
        </is>
      </c>
      <c r="N232" s="2" t="inlineStr">
        <is>
          <t/>
        </is>
      </c>
      <c r="O232" t="inlineStr">
        <is>
          <t>hovedstad på halvøen Krim</t>
        </is>
      </c>
      <c r="P232" s="2" t="inlineStr">
        <is>
          <t>Simferopol</t>
        </is>
      </c>
      <c r="Q232" s="2" t="inlineStr">
        <is>
          <t>3</t>
        </is>
      </c>
      <c r="R232" s="2" t="inlineStr">
        <is>
          <t/>
        </is>
      </c>
      <c r="S232" t="inlineStr">
        <is>
          <t>Hauptstadt der Autonomen Republik Krim</t>
        </is>
      </c>
      <c r="T232" t="inlineStr">
        <is>
          <t/>
        </is>
      </c>
      <c r="U232" t="inlineStr">
        <is>
          <t/>
        </is>
      </c>
      <c r="V232" t="inlineStr">
        <is>
          <t/>
        </is>
      </c>
      <c r="W232" t="inlineStr">
        <is>
          <t/>
        </is>
      </c>
      <c r="X232" s="2" t="inlineStr">
        <is>
          <t>Simferopol</t>
        </is>
      </c>
      <c r="Y232" s="2" t="inlineStr">
        <is>
          <t>3</t>
        </is>
      </c>
      <c r="Z232" s="2" t="inlineStr">
        <is>
          <t/>
        </is>
      </c>
      <c r="AA232" t="inlineStr">
        <is>
          <t>city and administrative centre of Crimea, in southern Ukraine</t>
        </is>
      </c>
      <c r="AB232" s="2" t="inlineStr">
        <is>
          <t>Simferópol</t>
        </is>
      </c>
      <c r="AC232" s="2" t="inlineStr">
        <is>
          <t>3</t>
        </is>
      </c>
      <c r="AD232" s="2" t="inlineStr">
        <is>
          <t/>
        </is>
      </c>
      <c r="AE232" t="inlineStr">
        <is>
          <t>Ciudad de la península de &lt;a href="https://iate.europa.eu/entry/result/3557543/es" target="_blank"&gt;Crimea&lt;/a&gt;, situada en el sur de &lt;a href="https://iate.europa.eu/entry/result/861209/es" target="_blank"&gt;Ucrania&lt;/a&gt;.</t>
        </is>
      </c>
      <c r="AF232" s="2" t="inlineStr">
        <is>
          <t>Simferopol|
Simferoopol</t>
        </is>
      </c>
      <c r="AG232" s="2" t="inlineStr">
        <is>
          <t>3|
3</t>
        </is>
      </c>
      <c r="AH232" s="2" t="inlineStr">
        <is>
          <t>|
admitted</t>
        </is>
      </c>
      <c r="AI232" t="inlineStr">
        <is>
          <t>linn Ukrainas, Krimmi pealinn</t>
        </is>
      </c>
      <c r="AJ232" s="2" t="inlineStr">
        <is>
          <t>Simferopol</t>
        </is>
      </c>
      <c r="AK232" s="2" t="inlineStr">
        <is>
          <t>3</t>
        </is>
      </c>
      <c r="AL232" s="2" t="inlineStr">
        <is>
          <t/>
        </is>
      </c>
      <c r="AM232" t="inlineStr">
        <is>
          <t>kaupunki Ukrainan eteläosassa</t>
        </is>
      </c>
      <c r="AN232" s="2" t="inlineStr">
        <is>
          <t>Simferopol</t>
        </is>
      </c>
      <c r="AO232" s="2" t="inlineStr">
        <is>
          <t>3</t>
        </is>
      </c>
      <c r="AP232" s="2" t="inlineStr">
        <is>
          <t/>
        </is>
      </c>
      <c r="AQ232" t="inlineStr">
        <is>
          <t>ville de la péninsule de &lt;a href="https://iate.europa.eu/entry/result/3557543/fr" target="_blank"&gt;Crimée&lt;/a&gt;, dans le sud de l'Ukraine</t>
        </is>
      </c>
      <c r="AR232" s="2" t="inlineStr">
        <is>
          <t>Simferopol</t>
        </is>
      </c>
      <c r="AS232" s="2" t="inlineStr">
        <is>
          <t>3</t>
        </is>
      </c>
      <c r="AT232" s="2" t="inlineStr">
        <is>
          <t/>
        </is>
      </c>
      <c r="AU232" t="inlineStr">
        <is>
          <t>cathair agus lárionad riarácháin sa Chrimé</t>
        </is>
      </c>
      <c r="AV232" s="2" t="inlineStr">
        <is>
          <t>Simferopolj</t>
        </is>
      </c>
      <c r="AW232" s="2" t="inlineStr">
        <is>
          <t>3</t>
        </is>
      </c>
      <c r="AX232" s="2" t="inlineStr">
        <is>
          <t/>
        </is>
      </c>
      <c r="AY232" t="inlineStr">
        <is>
          <t>grad na jugu Ukrajine i upravno središte Krima</t>
        </is>
      </c>
      <c r="AZ232" s="2" t="inlineStr">
        <is>
          <t>Szimferopol</t>
        </is>
      </c>
      <c r="BA232" s="2" t="inlineStr">
        <is>
          <t>3</t>
        </is>
      </c>
      <c r="BB232" s="2" t="inlineStr">
        <is>
          <t/>
        </is>
      </c>
      <c r="BC232" t="inlineStr">
        <is>
          <t/>
        </is>
      </c>
      <c r="BD232" s="2" t="inlineStr">
        <is>
          <t>Sinferopoli</t>
        </is>
      </c>
      <c r="BE232" s="2" t="inlineStr">
        <is>
          <t>3</t>
        </is>
      </c>
      <c r="BF232" s="2" t="inlineStr">
        <is>
          <t>preferred</t>
        </is>
      </c>
      <c r="BG232" t="inlineStr">
        <is>
          <t>città dell’Ucraina, capitale della Repubblica autonoma di Crimea</t>
        </is>
      </c>
      <c r="BH232" s="2" t="inlineStr">
        <is>
          <t>Simferopolis</t>
        </is>
      </c>
      <c r="BI232" s="2" t="inlineStr">
        <is>
          <t>3</t>
        </is>
      </c>
      <c r="BJ232" s="2" t="inlineStr">
        <is>
          <t/>
        </is>
      </c>
      <c r="BK232" t="inlineStr">
        <is>
          <t>miestas Kryme, Krymo regiono administracinis centras</t>
        </is>
      </c>
      <c r="BL232" s="2" t="inlineStr">
        <is>
          <t>Simferopole</t>
        </is>
      </c>
      <c r="BM232" s="2" t="inlineStr">
        <is>
          <t>3</t>
        </is>
      </c>
      <c r="BN232" s="2" t="inlineStr">
        <is>
          <t/>
        </is>
      </c>
      <c r="BO232" t="inlineStr">
        <is>
          <t/>
        </is>
      </c>
      <c r="BP232" t="inlineStr">
        <is>
          <t/>
        </is>
      </c>
      <c r="BQ232" t="inlineStr">
        <is>
          <t/>
        </is>
      </c>
      <c r="BR232" t="inlineStr">
        <is>
          <t/>
        </is>
      </c>
      <c r="BS232" t="inlineStr">
        <is>
          <t/>
        </is>
      </c>
      <c r="BT232" s="2" t="inlineStr">
        <is>
          <t>Simferopol</t>
        </is>
      </c>
      <c r="BU232" s="2" t="inlineStr">
        <is>
          <t>3</t>
        </is>
      </c>
      <c r="BV232" s="2" t="inlineStr">
        <is>
          <t/>
        </is>
      </c>
      <c r="BW232" t="inlineStr">
        <is>
          <t>hoofdstad van de autonome republiek van de Krim, officieel onderdeel van Oekraïne, de facto onder bestuur van Rusland</t>
        </is>
      </c>
      <c r="BX232" s="2" t="inlineStr">
        <is>
          <t>Symferopol</t>
        </is>
      </c>
      <c r="BY232" s="2" t="inlineStr">
        <is>
          <t>3</t>
        </is>
      </c>
      <c r="BZ232" s="2" t="inlineStr">
        <is>
          <t/>
        </is>
      </c>
      <c r="CA232" t="inlineStr">
        <is>
          <t>&lt;div&gt; miasto w Ukrainie, stolica Krymu, w środkowej części półwyspu&lt;/div&gt;</t>
        </is>
      </c>
      <c r="CB232" t="inlineStr">
        <is>
          <t/>
        </is>
      </c>
      <c r="CC232" t="inlineStr">
        <is>
          <t/>
        </is>
      </c>
      <c r="CD232" t="inlineStr">
        <is>
          <t/>
        </is>
      </c>
      <c r="CE232" t="inlineStr">
        <is>
          <t/>
        </is>
      </c>
      <c r="CF232" s="2" t="inlineStr">
        <is>
          <t>Simferopol</t>
        </is>
      </c>
      <c r="CG232" s="2" t="inlineStr">
        <is>
          <t>3</t>
        </is>
      </c>
      <c r="CH232" s="2" t="inlineStr">
        <is>
          <t/>
        </is>
      </c>
      <c r="CI232" t="inlineStr">
        <is>
          <t>oraș în sud-estul Ucrainei, situat în partea central-sudică a peninsulei Crimeea, pe râul Salgir</t>
        </is>
      </c>
      <c r="CJ232" t="inlineStr">
        <is>
          <t/>
        </is>
      </c>
      <c r="CK232" t="inlineStr">
        <is>
          <t/>
        </is>
      </c>
      <c r="CL232" t="inlineStr">
        <is>
          <t/>
        </is>
      </c>
      <c r="CM232" t="inlineStr">
        <is>
          <t/>
        </is>
      </c>
      <c r="CN232" t="inlineStr">
        <is>
          <t/>
        </is>
      </c>
      <c r="CO232" t="inlineStr">
        <is>
          <t/>
        </is>
      </c>
      <c r="CP232" t="inlineStr">
        <is>
          <t/>
        </is>
      </c>
      <c r="CQ232" t="inlineStr">
        <is>
          <t/>
        </is>
      </c>
      <c r="CR232" s="2" t="inlineStr">
        <is>
          <t>Simferopol</t>
        </is>
      </c>
      <c r="CS232" s="2" t="inlineStr">
        <is>
          <t>3</t>
        </is>
      </c>
      <c r="CT232" s="2" t="inlineStr">
        <is>
          <t/>
        </is>
      </c>
      <c r="CU232" t="inlineStr">
        <is>
          <t>Stad på Krim i södra Ukraina.</t>
        </is>
      </c>
    </row>
    <row r="233">
      <c r="A233" s="1" t="str">
        <f>HYPERLINK("https://iate.europa.eu/entry/result/3556637/all", "3556637")</f>
        <v>3556637</v>
      </c>
      <c r="B233" t="inlineStr">
        <is>
          <t>GEOGRAPHY</t>
        </is>
      </c>
      <c r="C233" t="inlineStr">
        <is>
          <t>GEOGRAPHY|Europe|Eastern Europe|Ukraine</t>
        </is>
      </c>
      <c r="D233" s="2" t="inlineStr">
        <is>
          <t>Севастопол</t>
        </is>
      </c>
      <c r="E233" s="2" t="inlineStr">
        <is>
          <t>3</t>
        </is>
      </c>
      <c r="F233" s="2" t="inlineStr">
        <is>
          <t/>
        </is>
      </c>
      <c r="G233" t="inlineStr">
        <is>
          <t>Пристанищен град в Украйна, разположен на югоизточното крайбрежие на полуостров Крим.</t>
        </is>
      </c>
      <c r="H233" s="2" t="inlineStr">
        <is>
          <t>Sevastopol</t>
        </is>
      </c>
      <c r="I233" s="2" t="inlineStr">
        <is>
          <t>3</t>
        </is>
      </c>
      <c r="J233" s="2" t="inlineStr">
        <is>
          <t/>
        </is>
      </c>
      <c r="K233" t="inlineStr">
        <is>
          <t>město na pobřeží Černého moře v jihozápadní části Krymského poloostrova</t>
        </is>
      </c>
      <c r="L233" s="2" t="inlineStr">
        <is>
          <t>Sevastopol</t>
        </is>
      </c>
      <c r="M233" s="2" t="inlineStr">
        <is>
          <t>3</t>
        </is>
      </c>
      <c r="N233" s="2" t="inlineStr">
        <is>
          <t/>
        </is>
      </c>
      <c r="O233" t="inlineStr">
        <is>
          <t>havneby ved Sortehavet på vestsiden af Krimhalvøen</t>
        </is>
      </c>
      <c r="P233" s="2" t="inlineStr">
        <is>
          <t>Sewastopol</t>
        </is>
      </c>
      <c r="Q233" s="2" t="inlineStr">
        <is>
          <t>3</t>
        </is>
      </c>
      <c r="R233" s="2" t="inlineStr">
        <is>
          <t/>
        </is>
      </c>
      <c r="S233" t="inlineStr">
        <is>
          <t>größte Stadt auf der Halbinsel Krim &lt;a href="/entry/result/870749/all" id="ENTRY_TO_ENTRY_CONVERTER" target="_blank"&gt;IATE:870749&lt;/a&gt;</t>
        </is>
      </c>
      <c r="T233" s="2" t="inlineStr">
        <is>
          <t>Σεβαστούπολη</t>
        </is>
      </c>
      <c r="U233" s="2" t="inlineStr">
        <is>
          <t>3</t>
        </is>
      </c>
      <c r="V233" s="2" t="inlineStr">
        <is>
          <t/>
        </is>
      </c>
      <c r="W233" t="inlineStr">
        <is>
          <t/>
        </is>
      </c>
      <c r="X233" s="2" t="inlineStr">
        <is>
          <t>Sevastopol|
Sebastopol</t>
        </is>
      </c>
      <c r="Y233" s="2" t="inlineStr">
        <is>
          <t>3|
1</t>
        </is>
      </c>
      <c r="Z233" s="2" t="inlineStr">
        <is>
          <t xml:space="preserve">|
</t>
        </is>
      </c>
      <c r="AA233" t="inlineStr">
        <is>
          <t>city on the Black Sea, located in the southwestern region of the Crimean Peninsula in Ukraine</t>
        </is>
      </c>
      <c r="AB233" s="2" t="inlineStr">
        <is>
          <t>Sebastopol</t>
        </is>
      </c>
      <c r="AC233" s="2" t="inlineStr">
        <is>
          <t>3</t>
        </is>
      </c>
      <c r="AD233" s="2" t="inlineStr">
        <is>
          <t/>
        </is>
      </c>
      <c r="AE233" t="inlineStr">
        <is>
          <t>Ciudad portuaria de Ucrania &lt;a href="/entry/result/861209/all" id="ENTRY_TO_ENTRY_CONVERTER" target="_blank"&gt;IATE:861209&lt;/a&gt; ubicada en la península de Crimea &lt;a href="/entry/result/3557543/all" id="ENTRY_TO_ENTRY_CONVERTER" target="_blank"&gt;IATE:3557543&lt;/a&gt; .</t>
        </is>
      </c>
      <c r="AF233" s="2" t="inlineStr">
        <is>
          <t>Sevastoopol|
Sevastopol</t>
        </is>
      </c>
      <c r="AG233" s="2" t="inlineStr">
        <is>
          <t>3|
3</t>
        </is>
      </c>
      <c r="AH233" s="2" t="inlineStr">
        <is>
          <t xml:space="preserve">admitted|
</t>
        </is>
      </c>
      <c r="AI233" t="inlineStr">
        <is>
          <t>keskalluvusega linn Ukrainas Krimmi poolsaarel</t>
        </is>
      </c>
      <c r="AJ233" s="2" t="inlineStr">
        <is>
          <t>Sevastopol</t>
        </is>
      </c>
      <c r="AK233" s="2" t="inlineStr">
        <is>
          <t>3</t>
        </is>
      </c>
      <c r="AL233" s="2" t="inlineStr">
        <is>
          <t/>
        </is>
      </c>
      <c r="AM233" t="inlineStr">
        <is>
          <t>Kaupunki Krimin niemimaalla</t>
        </is>
      </c>
      <c r="AN233" s="2" t="inlineStr">
        <is>
          <t>Sébastopol</t>
        </is>
      </c>
      <c r="AO233" s="2" t="inlineStr">
        <is>
          <t>4</t>
        </is>
      </c>
      <c r="AP233" s="2" t="inlineStr">
        <is>
          <t/>
        </is>
      </c>
      <c r="AQ233" t="inlineStr">
        <is>
          <t>ville située dans le sud-ouest de la péninsule de Crimée, à une soixante de kilomètres de la capitale de celle-ci Simpféropol, &lt;b&gt;Sébastopol&lt;/b&gt; constitue administrativement la troisième ville fédérale de Russie et abrite la base navale de la flotte de la mer Noire.</t>
        </is>
      </c>
      <c r="AR233" s="2" t="inlineStr">
        <is>
          <t>Sevastopol</t>
        </is>
      </c>
      <c r="AS233" s="2" t="inlineStr">
        <is>
          <t>3</t>
        </is>
      </c>
      <c r="AT233" s="2" t="inlineStr">
        <is>
          <t/>
        </is>
      </c>
      <c r="AU233" t="inlineStr">
        <is>
          <t/>
        </is>
      </c>
      <c r="AV233" s="2" t="inlineStr">
        <is>
          <t>Sevastopolj</t>
        </is>
      </c>
      <c r="AW233" s="2" t="inlineStr">
        <is>
          <t>3</t>
        </is>
      </c>
      <c r="AX233" s="2" t="inlineStr">
        <is>
          <t/>
        </is>
      </c>
      <c r="AY233" t="inlineStr">
        <is>
          <t>grad na Crnom moru, smješten na zapadnoj obali poluotoka Krima</t>
        </is>
      </c>
      <c r="AZ233" s="2" t="inlineStr">
        <is>
          <t>Szevasztopol</t>
        </is>
      </c>
      <c r="BA233" s="2" t="inlineStr">
        <is>
          <t>3</t>
        </is>
      </c>
      <c r="BB233" s="2" t="inlineStr">
        <is>
          <t/>
        </is>
      </c>
      <c r="BC233" t="inlineStr">
        <is>
          <t>a Krím félsziget délnyugati partján található város</t>
        </is>
      </c>
      <c r="BD233" s="2" t="inlineStr">
        <is>
          <t>Sebastopoli</t>
        </is>
      </c>
      <c r="BE233" s="2" t="inlineStr">
        <is>
          <t>3</t>
        </is>
      </c>
      <c r="BF233" s="2" t="inlineStr">
        <is>
          <t/>
        </is>
      </c>
      <c r="BG233" t="inlineStr">
        <is>
          <t>città dell’Ucraina nella Repubblica autonoma di Crimea [ &lt;a href="/entry/result/870749/all" id="ENTRY_TO_ENTRY_CONVERTER" target="_blank"&gt;IATE:870749&lt;/a&gt; ], sull’omonima baia della costa sud-occidentale della penisola di Crimea</t>
        </is>
      </c>
      <c r="BH233" s="2" t="inlineStr">
        <is>
          <t>Sevastopolis</t>
        </is>
      </c>
      <c r="BI233" s="2" t="inlineStr">
        <is>
          <t>3</t>
        </is>
      </c>
      <c r="BJ233" s="2" t="inlineStr">
        <is>
          <t/>
        </is>
      </c>
      <c r="BK233" t="inlineStr">
        <is>
          <t/>
        </is>
      </c>
      <c r="BL233" s="2" t="inlineStr">
        <is>
          <t>Sevastopole</t>
        </is>
      </c>
      <c r="BM233" s="2" t="inlineStr">
        <is>
          <t>3</t>
        </is>
      </c>
      <c r="BN233" s="2" t="inlineStr">
        <is>
          <t/>
        </is>
      </c>
      <c r="BO233" t="inlineStr">
        <is>
          <t/>
        </is>
      </c>
      <c r="BP233" s="2" t="inlineStr">
        <is>
          <t>Sevastopol</t>
        </is>
      </c>
      <c r="BQ233" s="2" t="inlineStr">
        <is>
          <t>3</t>
        </is>
      </c>
      <c r="BR233" s="2" t="inlineStr">
        <is>
          <t/>
        </is>
      </c>
      <c r="BS233" t="inlineStr">
        <is>
          <t>belt fix-xatt tal-Baħar l-Iswed, fir-reġjun tal-Lbiċ tal-Peniżola tal-Krimea</t>
        </is>
      </c>
      <c r="BT233" s="2" t="inlineStr">
        <is>
          <t>Sebastopol</t>
        </is>
      </c>
      <c r="BU233" s="2" t="inlineStr">
        <is>
          <t>3</t>
        </is>
      </c>
      <c r="BV233" s="2" t="inlineStr">
        <is>
          <t/>
        </is>
      </c>
      <c r="BW233" t="inlineStr">
        <is>
          <t>"havenstad op de Krim aan de Zwarte Zee"</t>
        </is>
      </c>
      <c r="BX233" s="2" t="inlineStr">
        <is>
          <t>Sewastopol</t>
        </is>
      </c>
      <c r="BY233" s="2" t="inlineStr">
        <is>
          <t>2</t>
        </is>
      </c>
      <c r="BZ233" s="2" t="inlineStr">
        <is>
          <t/>
        </is>
      </c>
      <c r="CA233" t="inlineStr">
        <is>
          <t/>
        </is>
      </c>
      <c r="CB233" s="2" t="inlineStr">
        <is>
          <t>Sebastopol</t>
        </is>
      </c>
      <c r="CC233" s="2" t="inlineStr">
        <is>
          <t>3</t>
        </is>
      </c>
      <c r="CD233" s="2" t="inlineStr">
        <is>
          <t/>
        </is>
      </c>
      <c r="CE233" t="inlineStr">
        <is>
          <t>Cidade e porto da península da Crimeia.</t>
        </is>
      </c>
      <c r="CF233" s="2" t="inlineStr">
        <is>
          <t>Sevastopol</t>
        </is>
      </c>
      <c r="CG233" s="2" t="inlineStr">
        <is>
          <t>3</t>
        </is>
      </c>
      <c r="CH233" s="2" t="inlineStr">
        <is>
          <t/>
        </is>
      </c>
      <c r="CI233" t="inlineStr">
        <is>
          <t/>
        </is>
      </c>
      <c r="CJ233" s="2" t="inlineStr">
        <is>
          <t>Sevastopol</t>
        </is>
      </c>
      <c r="CK233" s="2" t="inlineStr">
        <is>
          <t>3</t>
        </is>
      </c>
      <c r="CL233" s="2" t="inlineStr">
        <is>
          <t/>
        </is>
      </c>
      <c r="CM233" t="inlineStr">
        <is>
          <t/>
        </is>
      </c>
      <c r="CN233" s="2" t="inlineStr">
        <is>
          <t>Sevastopol</t>
        </is>
      </c>
      <c r="CO233" s="2" t="inlineStr">
        <is>
          <t>3</t>
        </is>
      </c>
      <c r="CP233" s="2" t="inlineStr">
        <is>
          <t/>
        </is>
      </c>
      <c r="CQ233" t="inlineStr">
        <is>
          <t>najpomembnejše pristanišče na Krimu</t>
        </is>
      </c>
      <c r="CR233" s="2" t="inlineStr">
        <is>
          <t>Sevastopol</t>
        </is>
      </c>
      <c r="CS233" s="2" t="inlineStr">
        <is>
          <t>3</t>
        </is>
      </c>
      <c r="CT233" s="2" t="inlineStr">
        <is>
          <t/>
        </is>
      </c>
      <c r="CU233" t="inlineStr">
        <is>
          <t>Stad på den sydvästra delen av halvön Krim, Ukraina.</t>
        </is>
      </c>
    </row>
    <row r="234">
      <c r="A234" s="1" t="str">
        <f>HYPERLINK("https://iate.europa.eu/entry/result/3627181/all", "3627181")</f>
        <v>3627181</v>
      </c>
      <c r="B234" t="inlineStr">
        <is>
          <t>GEOGRAPHY</t>
        </is>
      </c>
      <c r="C234" t="inlineStr">
        <is>
          <t>GEOGRAPHY|Europe|Eastern Europe|Ukraine</t>
        </is>
      </c>
      <c r="D234" s="2" t="inlineStr">
        <is>
          <t>Полтава</t>
        </is>
      </c>
      <c r="E234" s="2" t="inlineStr">
        <is>
          <t>3</t>
        </is>
      </c>
      <c r="F234" s="2" t="inlineStr">
        <is>
          <t/>
        </is>
      </c>
      <c r="G234" t="inlineStr">
        <is>
          <t>град в Североизточна Украйна, административен център на Полтавска област</t>
        </is>
      </c>
      <c r="H234" s="2" t="inlineStr">
        <is>
          <t>Poltava</t>
        </is>
      </c>
      <c r="I234" s="2" t="inlineStr">
        <is>
          <t>3</t>
        </is>
      </c>
      <c r="J234" s="2" t="inlineStr">
        <is>
          <t/>
        </is>
      </c>
      <c r="K234" t="inlineStr">
        <is>
          <t>město ležící mírně na severovýchod od středu Ukrajiny, cca 350 km východně od Kyjeva, jímž protéká řeka Vorskla</t>
        </is>
      </c>
      <c r="L234" s="2" t="inlineStr">
        <is>
          <t>Poltava</t>
        </is>
      </c>
      <c r="M234" s="2" t="inlineStr">
        <is>
          <t>3</t>
        </is>
      </c>
      <c r="N234" s="2" t="inlineStr">
        <is>
          <t/>
        </is>
      </c>
      <c r="O234" t="inlineStr">
        <is>
          <t>by i den østlige del af det centrale Ukraine</t>
        </is>
      </c>
      <c r="P234" s="2" t="inlineStr">
        <is>
          <t>Poltawa</t>
        </is>
      </c>
      <c r="Q234" s="2" t="inlineStr">
        <is>
          <t>3</t>
        </is>
      </c>
      <c r="R234" s="2" t="inlineStr">
        <is>
          <t/>
        </is>
      </c>
      <c r="S234" t="inlineStr">
        <is>
          <t>Stadt in der Zentralukraine und Zentrum der gleichnamigen Oblast</t>
        </is>
      </c>
      <c r="T234" t="inlineStr">
        <is>
          <t/>
        </is>
      </c>
      <c r="U234" t="inlineStr">
        <is>
          <t/>
        </is>
      </c>
      <c r="V234" t="inlineStr">
        <is>
          <t/>
        </is>
      </c>
      <c r="W234" t="inlineStr">
        <is>
          <t/>
        </is>
      </c>
      <c r="X234" s="2" t="inlineStr">
        <is>
          <t>Poltava</t>
        </is>
      </c>
      <c r="Y234" s="2" t="inlineStr">
        <is>
          <t>3</t>
        </is>
      </c>
      <c r="Z234" s="2" t="inlineStr">
        <is>
          <t/>
        </is>
      </c>
      <c r="AA234" t="inlineStr">
        <is>
          <t>city in east-central Ukraine</t>
        </is>
      </c>
      <c r="AB234" s="2" t="inlineStr">
        <is>
          <t>Poltava</t>
        </is>
      </c>
      <c r="AC234" s="2" t="inlineStr">
        <is>
          <t>3</t>
        </is>
      </c>
      <c r="AD234" s="2" t="inlineStr">
        <is>
          <t/>
        </is>
      </c>
      <c r="AE234" t="inlineStr">
        <is>
          <t>Ciudad del este de la zona central de &lt;a href="https://iate.europa.eu/entry/result/861209/es" target="_blank"&gt;Ucrania&lt;/a&gt; y capital de la provincia del mismo nombre.</t>
        </is>
      </c>
      <c r="AF234" s="2" t="inlineStr">
        <is>
          <t>Poltava|
Poltaava</t>
        </is>
      </c>
      <c r="AG234" s="2" t="inlineStr">
        <is>
          <t>3|
3</t>
        </is>
      </c>
      <c r="AH234" s="2" t="inlineStr">
        <is>
          <t>|
admitted</t>
        </is>
      </c>
      <c r="AI234" t="inlineStr">
        <is>
          <t>oblastilinn Ukraina idaosas Vorskla jõe ääres</t>
        </is>
      </c>
      <c r="AJ234" s="2" t="inlineStr">
        <is>
          <t>Pultava</t>
        </is>
      </c>
      <c r="AK234" s="2" t="inlineStr">
        <is>
          <t>3</t>
        </is>
      </c>
      <c r="AL234" s="2" t="inlineStr">
        <is>
          <t/>
        </is>
      </c>
      <c r="AM234" t="inlineStr">
        <is>
          <t>kaupunki Ukrainan keskiosassa</t>
        </is>
      </c>
      <c r="AN234" s="2" t="inlineStr">
        <is>
          <t>Poltava</t>
        </is>
      </c>
      <c r="AO234" s="2" t="inlineStr">
        <is>
          <t>3</t>
        </is>
      </c>
      <c r="AP234" s="2" t="inlineStr">
        <is>
          <t/>
        </is>
      </c>
      <c r="AQ234" t="inlineStr">
        <is>
          <t>ville du centre-est de l'Ukraine, à environ 300 km au sud-est de &lt;a href="https://iate.europa.eu/entry/result/924714/all" target="_blank"&gt;Kiev&lt;/a&gt;</t>
        </is>
      </c>
      <c r="AR234" s="2" t="inlineStr">
        <is>
          <t>Poltava</t>
        </is>
      </c>
      <c r="AS234" s="2" t="inlineStr">
        <is>
          <t>3</t>
        </is>
      </c>
      <c r="AT234" s="2" t="inlineStr">
        <is>
          <t/>
        </is>
      </c>
      <c r="AU234" t="inlineStr">
        <is>
          <t>cathair nua lár tíre san Úcráin ar a ndearnadh scrios le linn an Dara Cogadh Domhanda</t>
        </is>
      </c>
      <c r="AV234" s="2" t="inlineStr">
        <is>
          <t>Poltava</t>
        </is>
      </c>
      <c r="AW234" s="2" t="inlineStr">
        <is>
          <t>3</t>
        </is>
      </c>
      <c r="AX234" s="2" t="inlineStr">
        <is>
          <t/>
        </is>
      </c>
      <c r="AY234" t="inlineStr">
        <is>
          <t>grad na rijeci Vorskli na istoku Ukrajine</t>
        </is>
      </c>
      <c r="AZ234" s="2" t="inlineStr">
        <is>
          <t>Poltava</t>
        </is>
      </c>
      <c r="BA234" s="2" t="inlineStr">
        <is>
          <t>3</t>
        </is>
      </c>
      <c r="BB234" s="2" t="inlineStr">
        <is>
          <t/>
        </is>
      </c>
      <c r="BC234" t="inlineStr">
        <is>
          <t/>
        </is>
      </c>
      <c r="BD234" t="inlineStr">
        <is>
          <t/>
        </is>
      </c>
      <c r="BE234" t="inlineStr">
        <is>
          <t/>
        </is>
      </c>
      <c r="BF234" t="inlineStr">
        <is>
          <t/>
        </is>
      </c>
      <c r="BG234" t="inlineStr">
        <is>
          <t/>
        </is>
      </c>
      <c r="BH234" s="2" t="inlineStr">
        <is>
          <t>Poltava</t>
        </is>
      </c>
      <c r="BI234" s="2" t="inlineStr">
        <is>
          <t>3</t>
        </is>
      </c>
      <c r="BJ234" s="2" t="inlineStr">
        <is>
          <t/>
        </is>
      </c>
      <c r="BK234" t="inlineStr">
        <is>
          <t>miestas vidurio - šiaurės rytų Ukrainoje, srities centras</t>
        </is>
      </c>
      <c r="BL234" s="2" t="inlineStr">
        <is>
          <t>Poltava</t>
        </is>
      </c>
      <c r="BM234" s="2" t="inlineStr">
        <is>
          <t>3</t>
        </is>
      </c>
      <c r="BN234" s="2" t="inlineStr">
        <is>
          <t/>
        </is>
      </c>
      <c r="BO234" t="inlineStr">
        <is>
          <t/>
        </is>
      </c>
      <c r="BP234" s="2" t="inlineStr">
        <is>
          <t>Poltava</t>
        </is>
      </c>
      <c r="BQ234" s="2" t="inlineStr">
        <is>
          <t>3</t>
        </is>
      </c>
      <c r="BR234" s="2" t="inlineStr">
        <is>
          <t/>
        </is>
      </c>
      <c r="BS234" t="inlineStr">
        <is>
          <t>belt li tinsab bejn iċ-ċentru u l-Lvant tal-Ukrajna</t>
        </is>
      </c>
      <c r="BT234" s="2" t="inlineStr">
        <is>
          <t>Poltava</t>
        </is>
      </c>
      <c r="BU234" s="2" t="inlineStr">
        <is>
          <t>3</t>
        </is>
      </c>
      <c r="BV234" s="2" t="inlineStr">
        <is>
          <t/>
        </is>
      </c>
      <c r="BW234" t="inlineStr">
        <is>
          <t>stad in het noordoosten van Oekraïne</t>
        </is>
      </c>
      <c r="BX234" s="2" t="inlineStr">
        <is>
          <t>Połtawa</t>
        </is>
      </c>
      <c r="BY234" s="2" t="inlineStr">
        <is>
          <t>3</t>
        </is>
      </c>
      <c r="BZ234" s="2" t="inlineStr">
        <is>
          <t/>
        </is>
      </c>
      <c r="CA234" t="inlineStr">
        <is>
          <t>miasto obwodowe w środkowej części Ukrainy, nad Worskłą</t>
        </is>
      </c>
      <c r="CB234" t="inlineStr">
        <is>
          <t/>
        </is>
      </c>
      <c r="CC234" t="inlineStr">
        <is>
          <t/>
        </is>
      </c>
      <c r="CD234" t="inlineStr">
        <is>
          <t/>
        </is>
      </c>
      <c r="CE234" t="inlineStr">
        <is>
          <t/>
        </is>
      </c>
      <c r="CF234" s="2" t="inlineStr">
        <is>
          <t>Poltava</t>
        </is>
      </c>
      <c r="CG234" s="2" t="inlineStr">
        <is>
          <t>3</t>
        </is>
      </c>
      <c r="CH234" s="2" t="inlineStr">
        <is>
          <t/>
        </is>
      </c>
      <c r="CI234" t="inlineStr">
        <is>
          <t>oraș în partea central-estică a Ucrainei, pe dreapta râului Vorskla, la 137 km de Harkov</t>
        </is>
      </c>
      <c r="CJ234" t="inlineStr">
        <is>
          <t/>
        </is>
      </c>
      <c r="CK234" t="inlineStr">
        <is>
          <t/>
        </is>
      </c>
      <c r="CL234" t="inlineStr">
        <is>
          <t/>
        </is>
      </c>
      <c r="CM234" t="inlineStr">
        <is>
          <t/>
        </is>
      </c>
      <c r="CN234" t="inlineStr">
        <is>
          <t/>
        </is>
      </c>
      <c r="CO234" t="inlineStr">
        <is>
          <t/>
        </is>
      </c>
      <c r="CP234" t="inlineStr">
        <is>
          <t/>
        </is>
      </c>
      <c r="CQ234" t="inlineStr">
        <is>
          <t/>
        </is>
      </c>
      <c r="CR234" s="2" t="inlineStr">
        <is>
          <t>Poltava</t>
        </is>
      </c>
      <c r="CS234" s="2" t="inlineStr">
        <is>
          <t>3</t>
        </is>
      </c>
      <c r="CT234" s="2" t="inlineStr">
        <is>
          <t/>
        </is>
      </c>
      <c r="CU234" t="inlineStr">
        <is>
          <t>Stad i mellersta Ukraina.</t>
        </is>
      </c>
    </row>
    <row r="235">
      <c r="A235" s="1" t="str">
        <f>HYPERLINK("https://iate.europa.eu/entry/result/3627174/all", "3627174")</f>
        <v>3627174</v>
      </c>
      <c r="B235" t="inlineStr">
        <is>
          <t>GEOGRAPHY</t>
        </is>
      </c>
      <c r="C235" t="inlineStr">
        <is>
          <t>GEOGRAPHY|Europe|Eastern Europe|Ukraine</t>
        </is>
      </c>
      <c r="D235" s="2" t="inlineStr">
        <is>
          <t>Николаев</t>
        </is>
      </c>
      <c r="E235" s="2" t="inlineStr">
        <is>
          <t>4</t>
        </is>
      </c>
      <c r="F235" s="2" t="inlineStr">
        <is>
          <t/>
        </is>
      </c>
      <c r="G235" t="inlineStr">
        <is>
          <t>град в Южна Украйна, административен център на Николаевска област</t>
        </is>
      </c>
      <c r="H235" s="2" t="inlineStr">
        <is>
          <t>Mykolajiv</t>
        </is>
      </c>
      <c r="I235" s="2" t="inlineStr">
        <is>
          <t>3</t>
        </is>
      </c>
      <c r="J235" s="2" t="inlineStr">
        <is>
          <t/>
        </is>
      </c>
      <c r="K235" t="inlineStr">
        <is>
          <t>průmyslové a přístavní město na jihu Ukrajiny</t>
        </is>
      </c>
      <c r="L235" s="2" t="inlineStr">
        <is>
          <t>Mykolajiv</t>
        </is>
      </c>
      <c r="M235" s="2" t="inlineStr">
        <is>
          <t>3</t>
        </is>
      </c>
      <c r="N235" s="2" t="inlineStr">
        <is>
          <t/>
        </is>
      </c>
      <c r="O235" t="inlineStr">
        <is>
          <t>by i det sydlige Ukraine omkring 65 km. fra Sortehavet</t>
        </is>
      </c>
      <c r="P235" s="2" t="inlineStr">
        <is>
          <t>Mikolajiw</t>
        </is>
      </c>
      <c r="Q235" s="2" t="inlineStr">
        <is>
          <t>3</t>
        </is>
      </c>
      <c r="R235" s="2" t="inlineStr">
        <is>
          <t/>
        </is>
      </c>
      <c r="S235" t="inlineStr">
        <is>
          <t>Stadt im Süden der Ukraine</t>
        </is>
      </c>
      <c r="T235" t="inlineStr">
        <is>
          <t/>
        </is>
      </c>
      <c r="U235" t="inlineStr">
        <is>
          <t/>
        </is>
      </c>
      <c r="V235" t="inlineStr">
        <is>
          <t/>
        </is>
      </c>
      <c r="W235" t="inlineStr">
        <is>
          <t/>
        </is>
      </c>
      <c r="X235" s="2" t="inlineStr">
        <is>
          <t>Mykolaiv</t>
        </is>
      </c>
      <c r="Y235" s="2" t="inlineStr">
        <is>
          <t>3</t>
        </is>
      </c>
      <c r="Z235" s="2" t="inlineStr">
        <is>
          <t/>
        </is>
      </c>
      <c r="AA235" t="inlineStr">
        <is>
          <t>city in southern Ukraine, located about 65 km from the Black Sea</t>
        </is>
      </c>
      <c r="AB235" s="2" t="inlineStr">
        <is>
          <t>Mykolaiv</t>
        </is>
      </c>
      <c r="AC235" s="2" t="inlineStr">
        <is>
          <t>3</t>
        </is>
      </c>
      <c r="AD235" s="2" t="inlineStr">
        <is>
          <t/>
        </is>
      </c>
      <c r="AE235" t="inlineStr">
        <is>
          <t>Ciudad del sur de &lt;a href="https://iate.europa.eu/entry/result/861209/es" target="_blank"&gt;Ucrania&lt;/a&gt; situada en las proximidades del mar Negro.</t>
        </is>
      </c>
      <c r="AF235" s="2" t="inlineStr">
        <is>
          <t>Mõkolajiv</t>
        </is>
      </c>
      <c r="AG235" s="2" t="inlineStr">
        <is>
          <t>3</t>
        </is>
      </c>
      <c r="AH235" s="2" t="inlineStr">
        <is>
          <t/>
        </is>
      </c>
      <c r="AI235" t="inlineStr">
        <is>
          <t>oblastilinn Ukraina lõunaosas Lõuna-Bugi jõe suudmelahe ääres</t>
        </is>
      </c>
      <c r="AJ235" s="2" t="inlineStr">
        <is>
          <t>Mykolajiv</t>
        </is>
      </c>
      <c r="AK235" s="2" t="inlineStr">
        <is>
          <t>3</t>
        </is>
      </c>
      <c r="AL235" s="2" t="inlineStr">
        <is>
          <t/>
        </is>
      </c>
      <c r="AM235" t="inlineStr">
        <is>
          <t>kaupunki Ukrainan eteläosassa</t>
        </is>
      </c>
      <c r="AN235" s="2" t="inlineStr">
        <is>
          <t>Mykolaïv</t>
        </is>
      </c>
      <c r="AO235" s="2" t="inlineStr">
        <is>
          <t>3</t>
        </is>
      </c>
      <c r="AP235" s="2" t="inlineStr">
        <is>
          <t/>
        </is>
      </c>
      <c r="AQ235" t="inlineStr">
        <is>
          <t>ville portuaire et industrielle du sud de l'Ukraine, sur la mer Noire</t>
        </is>
      </c>
      <c r="AR235" s="2" t="inlineStr">
        <is>
          <t>Mykolaiv</t>
        </is>
      </c>
      <c r="AS235" s="2" t="inlineStr">
        <is>
          <t>3</t>
        </is>
      </c>
      <c r="AT235" s="2" t="inlineStr">
        <is>
          <t/>
        </is>
      </c>
      <c r="AU235" t="inlineStr">
        <is>
          <t>cathair i ndeisceart na hÚcráine, ceann de na hionaid tógála long is mó sa tír</t>
        </is>
      </c>
      <c r="AV235" s="2" t="inlineStr">
        <is>
          <t>Mikolajiv</t>
        </is>
      </c>
      <c r="AW235" s="2" t="inlineStr">
        <is>
          <t>3</t>
        </is>
      </c>
      <c r="AX235" s="2" t="inlineStr">
        <is>
          <t/>
        </is>
      </c>
      <c r="AY235" t="inlineStr">
        <is>
          <t>grad na jugu Ukrajine, udaljen oko 65 km od Crnog mora</t>
        </is>
      </c>
      <c r="AZ235" s="2" t="inlineStr">
        <is>
          <t>Mikolajiv</t>
        </is>
      </c>
      <c r="BA235" s="2" t="inlineStr">
        <is>
          <t>3</t>
        </is>
      </c>
      <c r="BB235" s="2" t="inlineStr">
        <is>
          <t/>
        </is>
      </c>
      <c r="BC235" t="inlineStr">
        <is>
          <t/>
        </is>
      </c>
      <c r="BD235" t="inlineStr">
        <is>
          <t/>
        </is>
      </c>
      <c r="BE235" t="inlineStr">
        <is>
          <t/>
        </is>
      </c>
      <c r="BF235" t="inlineStr">
        <is>
          <t/>
        </is>
      </c>
      <c r="BG235" t="inlineStr">
        <is>
          <t/>
        </is>
      </c>
      <c r="BH235" s="2" t="inlineStr">
        <is>
          <t>Mykolajivas</t>
        </is>
      </c>
      <c r="BI235" s="2" t="inlineStr">
        <is>
          <t>3</t>
        </is>
      </c>
      <c r="BJ235" s="2" t="inlineStr">
        <is>
          <t/>
        </is>
      </c>
      <c r="BK235" t="inlineStr">
        <is>
          <t>miestas Ukrainos pietuose, srities centras</t>
        </is>
      </c>
      <c r="BL235" s="2" t="inlineStr">
        <is>
          <t>Mikolajiva</t>
        </is>
      </c>
      <c r="BM235" s="2" t="inlineStr">
        <is>
          <t>3</t>
        </is>
      </c>
      <c r="BN235" s="2" t="inlineStr">
        <is>
          <t/>
        </is>
      </c>
      <c r="BO235" t="inlineStr">
        <is>
          <t/>
        </is>
      </c>
      <c r="BP235" s="2" t="inlineStr">
        <is>
          <t>Mykolaiv</t>
        </is>
      </c>
      <c r="BQ235" s="2" t="inlineStr">
        <is>
          <t>3</t>
        </is>
      </c>
      <c r="BR235" s="2" t="inlineStr">
        <is>
          <t/>
        </is>
      </c>
      <c r="BS235" t="inlineStr">
        <is>
          <t>belt fin-Nofsinhar tal-Ukrajna, madwar 65 km 'l bogħod mill-Baħar l-Iswed</t>
        </is>
      </c>
      <c r="BT235" s="2" t="inlineStr">
        <is>
          <t>Mikolajiv|
Mykolaiv</t>
        </is>
      </c>
      <c r="BU235" s="2" t="inlineStr">
        <is>
          <t>3|
3</t>
        </is>
      </c>
      <c r="BV235" s="2" t="inlineStr">
        <is>
          <t xml:space="preserve">|
</t>
        </is>
      </c>
      <c r="BW235" t="inlineStr">
        <is>
          <t>stad in het zuiden van Oekraïne, ongeveer 65 km van de Zwarte Zee, hoofdstad van de oblast Mikolajiv</t>
        </is>
      </c>
      <c r="BX235" s="2" t="inlineStr">
        <is>
          <t>Mikołajów</t>
        </is>
      </c>
      <c r="BY235" s="2" t="inlineStr">
        <is>
          <t>3</t>
        </is>
      </c>
      <c r="BZ235" s="2" t="inlineStr">
        <is>
          <t/>
        </is>
      </c>
      <c r="CA235" t="inlineStr">
        <is>
          <t>miasto w południowej części Ukrainy, ważny port i ośrodek przemysłu stoczniowego, położone nad Bohem niedaleko jego ujścia do Morza Czarnego</t>
        </is>
      </c>
      <c r="CB235" t="inlineStr">
        <is>
          <t/>
        </is>
      </c>
      <c r="CC235" t="inlineStr">
        <is>
          <t/>
        </is>
      </c>
      <c r="CD235" t="inlineStr">
        <is>
          <t/>
        </is>
      </c>
      <c r="CE235" t="inlineStr">
        <is>
          <t/>
        </is>
      </c>
      <c r="CF235" s="2" t="inlineStr">
        <is>
          <t>Mîkolaiv</t>
        </is>
      </c>
      <c r="CG235" s="2" t="inlineStr">
        <is>
          <t>3</t>
        </is>
      </c>
      <c r="CH235" s="2" t="inlineStr">
        <is>
          <t/>
        </is>
      </c>
      <c r="CI235" t="inlineStr">
        <is>
          <t>oraș în partea de sud a Ucrainei, port fluvio-maritim la limanul Bugului de Sud al Mării Negre</t>
        </is>
      </c>
      <c r="CJ235" t="inlineStr">
        <is>
          <t/>
        </is>
      </c>
      <c r="CK235" t="inlineStr">
        <is>
          <t/>
        </is>
      </c>
      <c r="CL235" t="inlineStr">
        <is>
          <t/>
        </is>
      </c>
      <c r="CM235" t="inlineStr">
        <is>
          <t/>
        </is>
      </c>
      <c r="CN235" s="2" t="inlineStr">
        <is>
          <t>Mikolajev</t>
        </is>
      </c>
      <c r="CO235" s="2" t="inlineStr">
        <is>
          <t>3</t>
        </is>
      </c>
      <c r="CP235" s="2" t="inlineStr">
        <is>
          <t/>
        </is>
      </c>
      <c r="CQ235" t="inlineStr">
        <is>
          <t/>
        </is>
      </c>
      <c r="CR235" s="2" t="inlineStr">
        <is>
          <t>Mykolajiv</t>
        </is>
      </c>
      <c r="CS235" s="2" t="inlineStr">
        <is>
          <t>3</t>
        </is>
      </c>
      <c r="CT235" s="2" t="inlineStr">
        <is>
          <t/>
        </is>
      </c>
      <c r="CU235" t="inlineStr">
        <is>
          <t>Stad och län i södra Ukraina.</t>
        </is>
      </c>
    </row>
    <row r="236">
      <c r="A236" s="1" t="str">
        <f>HYPERLINK("https://iate.europa.eu/entry/result/3627183/all", "3627183")</f>
        <v>3627183</v>
      </c>
      <c r="B236" t="inlineStr">
        <is>
          <t>GEOGRAPHY</t>
        </is>
      </c>
      <c r="C236" t="inlineStr">
        <is>
          <t>GEOGRAPHY|Europe|Eastern Europe|Ukraine</t>
        </is>
      </c>
      <c r="D236" s="2" t="inlineStr">
        <is>
          <t>Хмелницки</t>
        </is>
      </c>
      <c r="E236" s="2" t="inlineStr">
        <is>
          <t>3</t>
        </is>
      </c>
      <c r="F236" s="2" t="inlineStr">
        <is>
          <t/>
        </is>
      </c>
      <c r="G236" t="inlineStr">
        <is>
          <t>град в Западна Украйна, административен център на Хмелницка област</t>
        </is>
      </c>
      <c r="H236" s="2" t="inlineStr">
        <is>
          <t>Chmelnyckyj</t>
        </is>
      </c>
      <c r="I236" s="2" t="inlineStr">
        <is>
          <t>3</t>
        </is>
      </c>
      <c r="J236" s="2" t="inlineStr">
        <is>
          <t/>
        </is>
      </c>
      <c r="K236" t="inlineStr">
        <is>
          <t>město na západní Ukrajině, které leží na horním toku Jižního Buhu v historickém kraji Podolí</t>
        </is>
      </c>
      <c r="L236" s="2" t="inlineStr">
        <is>
          <t>Khmelnytskyj</t>
        </is>
      </c>
      <c r="M236" s="2" t="inlineStr">
        <is>
          <t>3</t>
        </is>
      </c>
      <c r="N236" s="2" t="inlineStr">
        <is>
          <t/>
        </is>
      </c>
      <c r="O236" t="inlineStr">
        <is>
          <t>by i det vestlige Ukraine</t>
        </is>
      </c>
      <c r="P236" s="2" t="inlineStr">
        <is>
          <t>Chmelnizkyj</t>
        </is>
      </c>
      <c r="Q236" s="2" t="inlineStr">
        <is>
          <t>3</t>
        </is>
      </c>
      <c r="R236" s="2" t="inlineStr">
        <is>
          <t/>
        </is>
      </c>
      <c r="S236" t="inlineStr">
        <is>
          <t>Stadt im Westen der Ukraine</t>
        </is>
      </c>
      <c r="T236" t="inlineStr">
        <is>
          <t/>
        </is>
      </c>
      <c r="U236" t="inlineStr">
        <is>
          <t/>
        </is>
      </c>
      <c r="V236" t="inlineStr">
        <is>
          <t/>
        </is>
      </c>
      <c r="W236" t="inlineStr">
        <is>
          <t/>
        </is>
      </c>
      <c r="X236" s="2" t="inlineStr">
        <is>
          <t>Khmelnytskyi|
Khmelnytskyy|
Proskuriv|
Khmelnytsky</t>
        </is>
      </c>
      <c r="Y236" s="2" t="inlineStr">
        <is>
          <t>3|
1|
1|
1</t>
        </is>
      </c>
      <c r="Z236" s="2" t="inlineStr">
        <is>
          <t xml:space="preserve">|
|
|
</t>
        </is>
      </c>
      <c r="AA236" t="inlineStr">
        <is>
          <t>city in western Ukraine</t>
        </is>
      </c>
      <c r="AB236" s="2" t="inlineStr">
        <is>
          <t>Jmelnytsky</t>
        </is>
      </c>
      <c r="AC236" s="2" t="inlineStr">
        <is>
          <t>3</t>
        </is>
      </c>
      <c r="AD236" s="2" t="inlineStr">
        <is>
          <t/>
        </is>
      </c>
      <c r="AE236" t="inlineStr">
        <is>
          <t>Ciudad del oeste de &lt;a href="https://iate.europa.eu/entry/result/861209/es" target="_blank"&gt;Ucrania&lt;/a&gt; y capital de la provincia del mismo nombre.</t>
        </is>
      </c>
      <c r="AF236" s="2" t="inlineStr">
        <is>
          <t>Hmelnõtskõi</t>
        </is>
      </c>
      <c r="AG236" s="2" t="inlineStr">
        <is>
          <t>3</t>
        </is>
      </c>
      <c r="AH236" s="2" t="inlineStr">
        <is>
          <t/>
        </is>
      </c>
      <c r="AI236" t="inlineStr">
        <is>
          <t>oblastilinn Ukraina lääneosas Lõuna-Buhi jõe ülemjooksul</t>
        </is>
      </c>
      <c r="AJ236" s="2" t="inlineStr">
        <is>
          <t>Hmelnytskyi</t>
        </is>
      </c>
      <c r="AK236" s="2" t="inlineStr">
        <is>
          <t>3</t>
        </is>
      </c>
      <c r="AL236" s="2" t="inlineStr">
        <is>
          <t/>
        </is>
      </c>
      <c r="AM236" t="inlineStr">
        <is>
          <t>kaupunki Ukrainan länsiosassa</t>
        </is>
      </c>
      <c r="AN236" s="2" t="inlineStr">
        <is>
          <t>Khmelnytskyï</t>
        </is>
      </c>
      <c r="AO236" s="2" t="inlineStr">
        <is>
          <t>3</t>
        </is>
      </c>
      <c r="AP236" s="2" t="inlineStr">
        <is>
          <t/>
        </is>
      </c>
      <c r="AQ236" t="inlineStr">
        <is>
          <t>ville de l'ouest de l'Ukraine</t>
        </is>
      </c>
      <c r="AR236" s="2" t="inlineStr">
        <is>
          <t>Khmelnytskyi</t>
        </is>
      </c>
      <c r="AS236" s="2" t="inlineStr">
        <is>
          <t>3</t>
        </is>
      </c>
      <c r="AT236" s="2" t="inlineStr">
        <is>
          <t/>
        </is>
      </c>
      <c r="AU236" t="inlineStr">
        <is>
          <t>cathair in iarthar na hÚcráine</t>
        </is>
      </c>
      <c r="AV236" s="2" t="inlineStr">
        <is>
          <t>Hmeljnickij</t>
        </is>
      </c>
      <c r="AW236" s="2" t="inlineStr">
        <is>
          <t>3</t>
        </is>
      </c>
      <c r="AX236" s="2" t="inlineStr">
        <is>
          <t/>
        </is>
      </c>
      <c r="AY236" t="inlineStr">
        <is>
          <t>grad na zapadu Ukrajine</t>
        </is>
      </c>
      <c r="AZ236" s="2" t="inlineStr">
        <is>
          <t>Hmelnickij</t>
        </is>
      </c>
      <c r="BA236" s="2" t="inlineStr">
        <is>
          <t>3</t>
        </is>
      </c>
      <c r="BB236" s="2" t="inlineStr">
        <is>
          <t/>
        </is>
      </c>
      <c r="BC236" t="inlineStr">
        <is>
          <t/>
        </is>
      </c>
      <c r="BD236" t="inlineStr">
        <is>
          <t/>
        </is>
      </c>
      <c r="BE236" t="inlineStr">
        <is>
          <t/>
        </is>
      </c>
      <c r="BF236" t="inlineStr">
        <is>
          <t/>
        </is>
      </c>
      <c r="BG236" t="inlineStr">
        <is>
          <t/>
        </is>
      </c>
      <c r="BH236" s="2" t="inlineStr">
        <is>
          <t>Chmelnyckis</t>
        </is>
      </c>
      <c r="BI236" s="2" t="inlineStr">
        <is>
          <t>3</t>
        </is>
      </c>
      <c r="BJ236" s="2" t="inlineStr">
        <is>
          <t/>
        </is>
      </c>
      <c r="BK236" t="inlineStr">
        <is>
          <t>miestas vakarų Ukrainoje, srities centras</t>
        </is>
      </c>
      <c r="BL236" s="2" t="inlineStr">
        <is>
          <t>Hmeļnicka</t>
        </is>
      </c>
      <c r="BM236" s="2" t="inlineStr">
        <is>
          <t>3</t>
        </is>
      </c>
      <c r="BN236" s="2" t="inlineStr">
        <is>
          <t/>
        </is>
      </c>
      <c r="BO236" t="inlineStr">
        <is>
          <t/>
        </is>
      </c>
      <c r="BP236" s="2" t="inlineStr">
        <is>
          <t>Khmelnytskyi</t>
        </is>
      </c>
      <c r="BQ236" s="2" t="inlineStr">
        <is>
          <t>3</t>
        </is>
      </c>
      <c r="BR236" s="2" t="inlineStr">
        <is>
          <t/>
        </is>
      </c>
      <c r="BS236" t="inlineStr">
        <is>
          <t>belt li tinsab bejn iċ-ċentru u l-Punent tal-Ukrajna</t>
        </is>
      </c>
      <c r="BT236" s="2" t="inlineStr">
        <is>
          <t>Khmelnytskyi|
Chmelnytsky</t>
        </is>
      </c>
      <c r="BU236" s="2" t="inlineStr">
        <is>
          <t>3|
3</t>
        </is>
      </c>
      <c r="BV236" s="2" t="inlineStr">
        <is>
          <t xml:space="preserve">|
</t>
        </is>
      </c>
      <c r="BW236" t="inlineStr">
        <is>
          <t>stad in het westen van Oekraine</t>
        </is>
      </c>
      <c r="BX236" s="2" t="inlineStr">
        <is>
          <t>Chmielnicki</t>
        </is>
      </c>
      <c r="BY236" s="2" t="inlineStr">
        <is>
          <t>3</t>
        </is>
      </c>
      <c r="BZ236" s="2" t="inlineStr">
        <is>
          <t/>
        </is>
      </c>
      <c r="CA236" t="inlineStr">
        <is>
          <t>miasto obwodowe w zachodniej części Ukrainy, nad górnym Bohem, przy ujściu Płoskoj</t>
        </is>
      </c>
      <c r="CB236" t="inlineStr">
        <is>
          <t/>
        </is>
      </c>
      <c r="CC236" t="inlineStr">
        <is>
          <t/>
        </is>
      </c>
      <c r="CD236" t="inlineStr">
        <is>
          <t/>
        </is>
      </c>
      <c r="CE236" t="inlineStr">
        <is>
          <t/>
        </is>
      </c>
      <c r="CF236" s="2" t="inlineStr">
        <is>
          <t>Hmelnițki</t>
        </is>
      </c>
      <c r="CG236" s="2" t="inlineStr">
        <is>
          <t>3</t>
        </is>
      </c>
      <c r="CH236" s="2" t="inlineStr">
        <is>
          <t/>
        </is>
      </c>
      <c r="CI236" t="inlineStr">
        <is>
          <t>oraș în vestul Ucrainei, pe Bugul de Sud</t>
        </is>
      </c>
      <c r="CJ236" t="inlineStr">
        <is>
          <t/>
        </is>
      </c>
      <c r="CK236" t="inlineStr">
        <is>
          <t/>
        </is>
      </c>
      <c r="CL236" t="inlineStr">
        <is>
          <t/>
        </is>
      </c>
      <c r="CM236" t="inlineStr">
        <is>
          <t/>
        </is>
      </c>
      <c r="CN236" t="inlineStr">
        <is>
          <t/>
        </is>
      </c>
      <c r="CO236" t="inlineStr">
        <is>
          <t/>
        </is>
      </c>
      <c r="CP236" t="inlineStr">
        <is>
          <t/>
        </is>
      </c>
      <c r="CQ236" t="inlineStr">
        <is>
          <t/>
        </is>
      </c>
      <c r="CR236" s="2" t="inlineStr">
        <is>
          <t>Chmelnytskyj</t>
        </is>
      </c>
      <c r="CS236" s="2" t="inlineStr">
        <is>
          <t>3</t>
        </is>
      </c>
      <c r="CT236" s="2" t="inlineStr">
        <is>
          <t/>
        </is>
      </c>
      <c r="CU236" t="inlineStr">
        <is>
          <t>Stad i västra Ukraina.</t>
        </is>
      </c>
    </row>
    <row r="237">
      <c r="A237" s="1" t="str">
        <f>HYPERLINK("https://iate.europa.eu/entry/result/3627186/all", "3627186")</f>
        <v>3627186</v>
      </c>
      <c r="B237" t="inlineStr">
        <is>
          <t>GEOGRAPHY</t>
        </is>
      </c>
      <c r="C237" t="inlineStr">
        <is>
          <t>GEOGRAPHY|Europe|Eastern Europe|Ukraine</t>
        </is>
      </c>
      <c r="D237" s="2" t="inlineStr">
        <is>
          <t>Чернивци</t>
        </is>
      </c>
      <c r="E237" s="2" t="inlineStr">
        <is>
          <t>3</t>
        </is>
      </c>
      <c r="F237" s="2" t="inlineStr">
        <is>
          <t/>
        </is>
      </c>
      <c r="G237" t="inlineStr">
        <is>
          <t>град в Югозападна Украйна, административен център на Чернивецка област</t>
        </is>
      </c>
      <c r="H237" s="2" t="inlineStr">
        <is>
          <t>Černovice</t>
        </is>
      </c>
      <c r="I237" s="2" t="inlineStr">
        <is>
          <t>3</t>
        </is>
      </c>
      <c r="J237" s="2" t="inlineStr">
        <is>
          <t/>
        </is>
      </c>
      <c r="K237" t="inlineStr">
        <is>
          <t>oblastní město na jihozápadní Ukrajině na řece Prut na úpatí Karpat, historické zemské hlavní město Bukoviny a nyní správní středisko Černovické oblasti</t>
        </is>
      </c>
      <c r="L237" s="2" t="inlineStr">
        <is>
          <t>Tjernivtsi</t>
        </is>
      </c>
      <c r="M237" s="2" t="inlineStr">
        <is>
          <t>3</t>
        </is>
      </c>
      <c r="N237" s="2" t="inlineStr">
        <is>
          <t/>
        </is>
      </c>
      <c r="O237" t="inlineStr">
        <is>
          <t>by i det sydvestlige Ukraine</t>
        </is>
      </c>
      <c r="P237" s="2" t="inlineStr">
        <is>
          <t>Tscherniwzi</t>
        </is>
      </c>
      <c r="Q237" s="2" t="inlineStr">
        <is>
          <t>3</t>
        </is>
      </c>
      <c r="R237" s="2" t="inlineStr">
        <is>
          <t/>
        </is>
      </c>
      <c r="S237" t="inlineStr">
        <is>
          <t>Hauptstadt der Oblast Tscherniwzi in der Westukraine</t>
        </is>
      </c>
      <c r="T237" t="inlineStr">
        <is>
          <t/>
        </is>
      </c>
      <c r="U237" t="inlineStr">
        <is>
          <t/>
        </is>
      </c>
      <c r="V237" t="inlineStr">
        <is>
          <t/>
        </is>
      </c>
      <c r="W237" t="inlineStr">
        <is>
          <t/>
        </is>
      </c>
      <c r="X237" s="2" t="inlineStr">
        <is>
          <t>Chernivtsi</t>
        </is>
      </c>
      <c r="Y237" s="2" t="inlineStr">
        <is>
          <t>3</t>
        </is>
      </c>
      <c r="Z237" s="2" t="inlineStr">
        <is>
          <t/>
        </is>
      </c>
      <c r="AA237" t="inlineStr">
        <is>
          <t>city in southwestern Ukraine</t>
        </is>
      </c>
      <c r="AB237" s="2" t="inlineStr">
        <is>
          <t>Chernivtsí</t>
        </is>
      </c>
      <c r="AC237" s="2" t="inlineStr">
        <is>
          <t>3</t>
        </is>
      </c>
      <c r="AD237" s="2" t="inlineStr">
        <is>
          <t/>
        </is>
      </c>
      <c r="AE237" t="inlineStr">
        <is>
          <t>Ciudad del suroeste de &lt;a href="https://iate.europa.eu/entry/result/861209/es" target="_blank"&gt;Ucrania&lt;/a&gt; y capital de la provincia del mismo nombre.</t>
        </is>
      </c>
      <c r="AF237" s="2" t="inlineStr">
        <is>
          <t>Tšernivtsi</t>
        </is>
      </c>
      <c r="AG237" s="2" t="inlineStr">
        <is>
          <t>3</t>
        </is>
      </c>
      <c r="AH237" s="2" t="inlineStr">
        <is>
          <t/>
        </is>
      </c>
      <c r="AI237" t="inlineStr">
        <is>
          <t>oblastilinn Ukraina lääneosas Pruti jõe paremkaldal</t>
        </is>
      </c>
      <c r="AJ237" s="2" t="inlineStr">
        <is>
          <t>Tšernivtsi</t>
        </is>
      </c>
      <c r="AK237" s="2" t="inlineStr">
        <is>
          <t>3</t>
        </is>
      </c>
      <c r="AL237" s="2" t="inlineStr">
        <is>
          <t/>
        </is>
      </c>
      <c r="AM237" t="inlineStr">
        <is>
          <t>kaupunki Ukrainan lounaisosassa</t>
        </is>
      </c>
      <c r="AN237" s="2" t="inlineStr">
        <is>
          <t>Tchernivtsi</t>
        </is>
      </c>
      <c r="AO237" s="2" t="inlineStr">
        <is>
          <t>3</t>
        </is>
      </c>
      <c r="AP237" s="2" t="inlineStr">
        <is>
          <t/>
        </is>
      </c>
      <c r="AQ237" t="inlineStr">
        <is>
          <t>ville du soud-ouest de l'Urkaine, proche de la frontière avec la Roumanie</t>
        </is>
      </c>
      <c r="AR237" s="2" t="inlineStr">
        <is>
          <t>Chernivtsi</t>
        </is>
      </c>
      <c r="AS237" s="2" t="inlineStr">
        <is>
          <t>3</t>
        </is>
      </c>
      <c r="AT237" s="2" t="inlineStr">
        <is>
          <t/>
        </is>
      </c>
      <c r="AU237" t="inlineStr">
        <is>
          <t>cathair in iardheisceart na hÚcráine, gar don teorainn leis an Moldóiv agus an Rómáin</t>
        </is>
      </c>
      <c r="AV237" s="2" t="inlineStr">
        <is>
          <t>Černivci</t>
        </is>
      </c>
      <c r="AW237" s="2" t="inlineStr">
        <is>
          <t>3</t>
        </is>
      </c>
      <c r="AX237" s="2" t="inlineStr">
        <is>
          <t/>
        </is>
      </c>
      <c r="AY237" t="inlineStr">
        <is>
          <t>grad na jugozapadu Ukrajine</t>
        </is>
      </c>
      <c r="AZ237" s="2" t="inlineStr">
        <is>
          <t>Csernyivci</t>
        </is>
      </c>
      <c r="BA237" s="2" t="inlineStr">
        <is>
          <t>3</t>
        </is>
      </c>
      <c r="BB237" s="2" t="inlineStr">
        <is>
          <t/>
        </is>
      </c>
      <c r="BC237" t="inlineStr">
        <is>
          <t/>
        </is>
      </c>
      <c r="BD237" t="inlineStr">
        <is>
          <t/>
        </is>
      </c>
      <c r="BE237" t="inlineStr">
        <is>
          <t/>
        </is>
      </c>
      <c r="BF237" t="inlineStr">
        <is>
          <t/>
        </is>
      </c>
      <c r="BG237" t="inlineStr">
        <is>
          <t/>
        </is>
      </c>
      <c r="BH237" s="2" t="inlineStr">
        <is>
          <t>Černivciai</t>
        </is>
      </c>
      <c r="BI237" s="2" t="inlineStr">
        <is>
          <t>3</t>
        </is>
      </c>
      <c r="BJ237" s="2" t="inlineStr">
        <is>
          <t/>
        </is>
      </c>
      <c r="BK237" t="inlineStr">
        <is>
          <t>miestas pietvakarių Ukrainoje, srities centras</t>
        </is>
      </c>
      <c r="BL237" s="2" t="inlineStr">
        <is>
          <t>Čerņivci</t>
        </is>
      </c>
      <c r="BM237" s="2" t="inlineStr">
        <is>
          <t>3</t>
        </is>
      </c>
      <c r="BN237" s="2" t="inlineStr">
        <is>
          <t/>
        </is>
      </c>
      <c r="BO237" t="inlineStr">
        <is>
          <t/>
        </is>
      </c>
      <c r="BP237" s="2" t="inlineStr">
        <is>
          <t>Chernivtsi</t>
        </is>
      </c>
      <c r="BQ237" s="2" t="inlineStr">
        <is>
          <t>3</t>
        </is>
      </c>
      <c r="BR237" s="2" t="inlineStr">
        <is>
          <t/>
        </is>
      </c>
      <c r="BS237" t="inlineStr">
        <is>
          <t>belt fil-Lbiċ tal-Ukrajna</t>
        </is>
      </c>
      <c r="BT237" s="2" t="inlineStr">
        <is>
          <t>Chernivtsi|
Tsjernivtsi</t>
        </is>
      </c>
      <c r="BU237" s="2" t="inlineStr">
        <is>
          <t>3|
3</t>
        </is>
      </c>
      <c r="BV237" s="2" t="inlineStr">
        <is>
          <t xml:space="preserve">|
</t>
        </is>
      </c>
      <c r="BW237" t="inlineStr">
        <is>
          <t>stad in het zuidwesten van Oekraine</t>
        </is>
      </c>
      <c r="BX237" s="2" t="inlineStr">
        <is>
          <t>Czerniowce</t>
        </is>
      </c>
      <c r="BY237" s="2" t="inlineStr">
        <is>
          <t>3</t>
        </is>
      </c>
      <c r="BZ237" s="2" t="inlineStr">
        <is>
          <t/>
        </is>
      </c>
      <c r="CA237" t="inlineStr">
        <is>
          <t>miasto obwodowe w południowo-zachodniej części Ukrainy, nad Prutem</t>
        </is>
      </c>
      <c r="CB237" t="inlineStr">
        <is>
          <t/>
        </is>
      </c>
      <c r="CC237" t="inlineStr">
        <is>
          <t/>
        </is>
      </c>
      <c r="CD237" t="inlineStr">
        <is>
          <t/>
        </is>
      </c>
      <c r="CE237" t="inlineStr">
        <is>
          <t/>
        </is>
      </c>
      <c r="CF237" s="2" t="inlineStr">
        <is>
          <t>Cernăuți</t>
        </is>
      </c>
      <c r="CG237" s="2" t="inlineStr">
        <is>
          <t>3</t>
        </is>
      </c>
      <c r="CH237" s="2" t="inlineStr">
        <is>
          <t/>
        </is>
      </c>
      <c r="CI237" t="inlineStr">
        <is>
          <t>oraș și centru administrativ, politic și economic al regiunii cu același nume din vestul Ucrainei (Nordul Bucovinei)</t>
        </is>
      </c>
      <c r="CJ237" t="inlineStr">
        <is>
          <t/>
        </is>
      </c>
      <c r="CK237" t="inlineStr">
        <is>
          <t/>
        </is>
      </c>
      <c r="CL237" t="inlineStr">
        <is>
          <t/>
        </is>
      </c>
      <c r="CM237" t="inlineStr">
        <is>
          <t/>
        </is>
      </c>
      <c r="CN237" t="inlineStr">
        <is>
          <t/>
        </is>
      </c>
      <c r="CO237" t="inlineStr">
        <is>
          <t/>
        </is>
      </c>
      <c r="CP237" t="inlineStr">
        <is>
          <t/>
        </is>
      </c>
      <c r="CQ237" t="inlineStr">
        <is>
          <t/>
        </is>
      </c>
      <c r="CR237" s="2" t="inlineStr">
        <is>
          <t>Tjernivtsi</t>
        </is>
      </c>
      <c r="CS237" s="2" t="inlineStr">
        <is>
          <t>3</t>
        </is>
      </c>
      <c r="CT237" s="2" t="inlineStr">
        <is>
          <t/>
        </is>
      </c>
      <c r="CU237" t="inlineStr">
        <is>
          <t>Huvudstad i länet med samma namn i sydvästra Ukraina.</t>
        </is>
      </c>
    </row>
    <row r="238">
      <c r="A238" s="1" t="str">
        <f>HYPERLINK("https://iate.europa.eu/entry/result/3627189/all", "3627189")</f>
        <v>3627189</v>
      </c>
      <c r="B238" t="inlineStr">
        <is>
          <t>GEOGRAPHY</t>
        </is>
      </c>
      <c r="C238" t="inlineStr">
        <is>
          <t>GEOGRAPHY|Europe|Eastern Europe|Ukraine</t>
        </is>
      </c>
      <c r="D238" s="2" t="inlineStr">
        <is>
          <t>Камянске</t>
        </is>
      </c>
      <c r="E238" s="2" t="inlineStr">
        <is>
          <t>3</t>
        </is>
      </c>
      <c r="F238" s="2" t="inlineStr">
        <is>
          <t/>
        </is>
      </c>
      <c r="G238" t="inlineStr">
        <is>
          <t>град в Украйна, Днепропетровска област</t>
        </is>
      </c>
      <c r="H238" s="2" t="inlineStr">
        <is>
          <t>Kamjanske</t>
        </is>
      </c>
      <c r="I238" s="2" t="inlineStr">
        <is>
          <t>3</t>
        </is>
      </c>
      <c r="J238" s="2" t="inlineStr">
        <is>
          <t/>
        </is>
      </c>
      <c r="K238" t="inlineStr">
        <is>
          <t>průmyslové město oblastního významu na Ukrajině, které leží v Dněperské aglomeraci, zhruba 50 km západně od Dnipra</t>
        </is>
      </c>
      <c r="L238" s="2" t="inlineStr">
        <is>
          <t>Kamjanske</t>
        </is>
      </c>
      <c r="M238" s="2" t="inlineStr">
        <is>
          <t>3</t>
        </is>
      </c>
      <c r="N238" s="2" t="inlineStr">
        <is>
          <t/>
        </is>
      </c>
      <c r="O238" t="inlineStr">
        <is>
          <t>industriby ved floden Dnepr i Ukraine</t>
        </is>
      </c>
      <c r="P238" s="2" t="inlineStr">
        <is>
          <t>Kamjanske</t>
        </is>
      </c>
      <c r="Q238" s="2" t="inlineStr">
        <is>
          <t>3</t>
        </is>
      </c>
      <c r="R238" s="2" t="inlineStr">
        <is>
          <t/>
        </is>
      </c>
      <c r="S238" t="inlineStr">
        <is>
          <t>Stadt in der Oblast Dnipropetrowsk im Zentrum der Ukraine</t>
        </is>
      </c>
      <c r="T238" t="inlineStr">
        <is>
          <t/>
        </is>
      </c>
      <c r="U238" t="inlineStr">
        <is>
          <t/>
        </is>
      </c>
      <c r="V238" t="inlineStr">
        <is>
          <t/>
        </is>
      </c>
      <c r="W238" t="inlineStr">
        <is>
          <t/>
        </is>
      </c>
      <c r="X238" s="2" t="inlineStr">
        <is>
          <t>Dniprodzerzhynsk|
Kamianske</t>
        </is>
      </c>
      <c r="Y238" s="2" t="inlineStr">
        <is>
          <t>1|
3</t>
        </is>
      </c>
      <c r="Z238" s="2" t="inlineStr">
        <is>
          <t xml:space="preserve">|
</t>
        </is>
      </c>
      <c r="AA238" t="inlineStr">
        <is>
          <t>industrial city in Ukraine</t>
        </is>
      </c>
      <c r="AB238" s="2" t="inlineStr">
        <is>
          <t>Kamianske</t>
        </is>
      </c>
      <c r="AC238" s="2" t="inlineStr">
        <is>
          <t>2</t>
        </is>
      </c>
      <c r="AD238" s="2" t="inlineStr">
        <is>
          <t/>
        </is>
      </c>
      <c r="AE238" t="inlineStr">
        <is>
          <t>Ciudad industrial de la provincia de Dnipro situada en centro de &lt;a href="https://iate.europa.eu/entry/result/861209/es" target="_blank"&gt;Ucrania&lt;/a&gt;.</t>
        </is>
      </c>
      <c r="AF238" s="2" t="inlineStr">
        <is>
          <t>Kamjanske</t>
        </is>
      </c>
      <c r="AG238" s="2" t="inlineStr">
        <is>
          <t>3</t>
        </is>
      </c>
      <c r="AH238" s="2" t="inlineStr">
        <is>
          <t/>
        </is>
      </c>
      <c r="AI238" t="inlineStr">
        <is>
          <t>linn Ukrainas Dnipropetrovski oblastis Dnepri jõe ääres</t>
        </is>
      </c>
      <c r="AJ238" s="2" t="inlineStr">
        <is>
          <t>Kamjanske</t>
        </is>
      </c>
      <c r="AK238" s="2" t="inlineStr">
        <is>
          <t>3</t>
        </is>
      </c>
      <c r="AL238" s="2" t="inlineStr">
        <is>
          <t/>
        </is>
      </c>
      <c r="AM238" t="inlineStr">
        <is>
          <t>kaupunki Ukrainan keskiosassa</t>
        </is>
      </c>
      <c r="AN238" s="2" t="inlineStr">
        <is>
          <t>Kamianske</t>
        </is>
      </c>
      <c r="AO238" s="2" t="inlineStr">
        <is>
          <t>3</t>
        </is>
      </c>
      <c r="AP238" s="2" t="inlineStr">
        <is>
          <t/>
        </is>
      </c>
      <c r="AQ238" t="inlineStr">
        <is>
          <t>ville industrielle du centre-est de l'Ukraine, située sur le Dniepr dans l'oblast de Dnipropetrovsk</t>
        </is>
      </c>
      <c r="AR238" s="2" t="inlineStr">
        <is>
          <t>Kamianske</t>
        </is>
      </c>
      <c r="AS238" s="2" t="inlineStr">
        <is>
          <t>3</t>
        </is>
      </c>
      <c r="AT238" s="2" t="inlineStr">
        <is>
          <t/>
        </is>
      </c>
      <c r="AU238" t="inlineStr">
        <is>
          <t>cathair thionsclaíoch san Úcráin, suite ar abhainn na Dnípire</t>
        </is>
      </c>
      <c r="AV238" s="2" t="inlineStr">
        <is>
          <t>Kamjanske</t>
        </is>
      </c>
      <c r="AW238" s="2" t="inlineStr">
        <is>
          <t>3</t>
        </is>
      </c>
      <c r="AX238" s="2" t="inlineStr">
        <is>
          <t/>
        </is>
      </c>
      <c r="AY238" t="inlineStr">
        <is>
          <t>industrijski grad u Ukrajini</t>
        </is>
      </c>
      <c r="AZ238" s="2" t="inlineStr">
        <is>
          <t>Kamjanszke</t>
        </is>
      </c>
      <c r="BA238" s="2" t="inlineStr">
        <is>
          <t>3</t>
        </is>
      </c>
      <c r="BB238" s="2" t="inlineStr">
        <is>
          <t/>
        </is>
      </c>
      <c r="BC238" t="inlineStr">
        <is>
          <t>város Ukrajnában, 1936 és 2016 között ukrán nevén Dnyiprodzerzsinszk</t>
        </is>
      </c>
      <c r="BD238" t="inlineStr">
        <is>
          <t/>
        </is>
      </c>
      <c r="BE238" t="inlineStr">
        <is>
          <t/>
        </is>
      </c>
      <c r="BF238" t="inlineStr">
        <is>
          <t/>
        </is>
      </c>
      <c r="BG238" t="inlineStr">
        <is>
          <t/>
        </is>
      </c>
      <c r="BH238" s="2" t="inlineStr">
        <is>
          <t>Kamjanskė</t>
        </is>
      </c>
      <c r="BI238" s="2" t="inlineStr">
        <is>
          <t>3</t>
        </is>
      </c>
      <c r="BJ238" s="2" t="inlineStr">
        <is>
          <t/>
        </is>
      </c>
      <c r="BK238" t="inlineStr">
        <is>
          <t>miestas vidurio Ukrainoje, Dnipropetrovsko srityje</t>
        </is>
      </c>
      <c r="BL238" s="2" t="inlineStr">
        <is>
          <t>Kamjanska</t>
        </is>
      </c>
      <c r="BM238" s="2" t="inlineStr">
        <is>
          <t>3</t>
        </is>
      </c>
      <c r="BN238" s="2" t="inlineStr">
        <is>
          <t/>
        </is>
      </c>
      <c r="BO238" t="inlineStr">
        <is>
          <t/>
        </is>
      </c>
      <c r="BP238" s="2" t="inlineStr">
        <is>
          <t>Kamianske</t>
        </is>
      </c>
      <c r="BQ238" s="2" t="inlineStr">
        <is>
          <t>3</t>
        </is>
      </c>
      <c r="BR238" s="2" t="inlineStr">
        <is>
          <t/>
        </is>
      </c>
      <c r="BS238" t="inlineStr">
        <is>
          <t>belt industrijali fl-Ukrajna</t>
        </is>
      </c>
      <c r="BT238" s="2" t="inlineStr">
        <is>
          <t>Kamianske|
Kamjanske</t>
        </is>
      </c>
      <c r="BU238" s="2" t="inlineStr">
        <is>
          <t>3|
3</t>
        </is>
      </c>
      <c r="BV238" s="2" t="inlineStr">
        <is>
          <t xml:space="preserve">|
</t>
        </is>
      </c>
      <c r="BW238" t="inlineStr">
        <is>
          <t>industriestad in Oekraïne, nabij de miljoenenstad &lt;a href="https://iate.europa.eu/entry/result/3593060/nl" target="_blank"&gt;Dnipro&lt;/a&gt;</t>
        </is>
      </c>
      <c r="BX238" s="2" t="inlineStr">
        <is>
          <t>Kamieńskie</t>
        </is>
      </c>
      <c r="BY238" s="2" t="inlineStr">
        <is>
          <t>3</t>
        </is>
      </c>
      <c r="BZ238" s="2" t="inlineStr">
        <is>
          <t/>
        </is>
      </c>
      <c r="CA238" t="inlineStr">
        <is>
          <t>miasto na Ukrainie, w obwodzie dniepropetrowskim, nad Dnieprem</t>
        </is>
      </c>
      <c r="CB238" t="inlineStr">
        <is>
          <t/>
        </is>
      </c>
      <c r="CC238" t="inlineStr">
        <is>
          <t/>
        </is>
      </c>
      <c r="CD238" t="inlineStr">
        <is>
          <t/>
        </is>
      </c>
      <c r="CE238" t="inlineStr">
        <is>
          <t/>
        </is>
      </c>
      <c r="CF238" s="2" t="inlineStr">
        <is>
          <t>Kameanske</t>
        </is>
      </c>
      <c r="CG238" s="2" t="inlineStr">
        <is>
          <t>3</t>
        </is>
      </c>
      <c r="CH238" s="2" t="inlineStr">
        <is>
          <t/>
        </is>
      </c>
      <c r="CI238" t="inlineStr">
        <is>
          <t>oraș industrial din regiunea centrală a Ucrainei</t>
        </is>
      </c>
      <c r="CJ238" t="inlineStr">
        <is>
          <t/>
        </is>
      </c>
      <c r="CK238" t="inlineStr">
        <is>
          <t/>
        </is>
      </c>
      <c r="CL238" t="inlineStr">
        <is>
          <t/>
        </is>
      </c>
      <c r="CM238" t="inlineStr">
        <is>
          <t/>
        </is>
      </c>
      <c r="CN238" t="inlineStr">
        <is>
          <t/>
        </is>
      </c>
      <c r="CO238" t="inlineStr">
        <is>
          <t/>
        </is>
      </c>
      <c r="CP238" t="inlineStr">
        <is>
          <t/>
        </is>
      </c>
      <c r="CQ238" t="inlineStr">
        <is>
          <t/>
        </is>
      </c>
      <c r="CR238" s="2" t="inlineStr">
        <is>
          <t>Kamjanske</t>
        </is>
      </c>
      <c r="CS238" s="2" t="inlineStr">
        <is>
          <t>3</t>
        </is>
      </c>
      <c r="CT238" s="2" t="inlineStr">
        <is>
          <t/>
        </is>
      </c>
      <c r="CU238" t="inlineStr">
        <is>
          <t/>
        </is>
      </c>
    </row>
    <row r="239">
      <c r="A239" s="1" t="str">
        <f>HYPERLINK("https://iate.europa.eu/entry/result/3627187/all", "3627187")</f>
        <v>3627187</v>
      </c>
      <c r="B239" t="inlineStr">
        <is>
          <t>GEOGRAPHY</t>
        </is>
      </c>
      <c r="C239" t="inlineStr">
        <is>
          <t>GEOGRAPHY|Europe|Eastern Europe|Ukraine</t>
        </is>
      </c>
      <c r="D239" s="2" t="inlineStr">
        <is>
          <t>Горловка</t>
        </is>
      </c>
      <c r="E239" s="2" t="inlineStr">
        <is>
          <t>3</t>
        </is>
      </c>
      <c r="F239" s="2" t="inlineStr">
        <is>
          <t/>
        </is>
      </c>
      <c r="G239" t="inlineStr">
        <is>
          <t>град с областно значение в Донецка област, Украйна</t>
        </is>
      </c>
      <c r="H239" s="2" t="inlineStr">
        <is>
          <t>Horlivka</t>
        </is>
      </c>
      <c r="I239" s="2" t="inlineStr">
        <is>
          <t>3</t>
        </is>
      </c>
      <c r="J239" s="2" t="inlineStr">
        <is>
          <t/>
        </is>
      </c>
      <c r="K239" t="inlineStr">
        <is>
          <t>průmyslové město a dopravní uzel na východoukrajinském Donbasu, jež leží na severovýchodě Doněcké oblasti, přibližně 50 km severně od Doněcku</t>
        </is>
      </c>
      <c r="L239" s="2" t="inlineStr">
        <is>
          <t>Horlivka</t>
        </is>
      </c>
      <c r="M239" s="2" t="inlineStr">
        <is>
          <t>3</t>
        </is>
      </c>
      <c r="N239" s="2" t="inlineStr">
        <is>
          <t/>
        </is>
      </c>
      <c r="O239" t="inlineStr">
        <is>
          <t>by i det østlige Ukraine midt i Donetskyj basejns (Donbas') industriområde</t>
        </is>
      </c>
      <c r="P239" s="2" t="inlineStr">
        <is>
          <t>Horliwka</t>
        </is>
      </c>
      <c r="Q239" s="2" t="inlineStr">
        <is>
          <t>3</t>
        </is>
      </c>
      <c r="R239" s="2" t="inlineStr">
        <is>
          <t/>
        </is>
      </c>
      <c r="S239" t="inlineStr">
        <is>
          <t>ukrainische Stadt in der Oblast Donezk</t>
        </is>
      </c>
      <c r="T239" t="inlineStr">
        <is>
          <t/>
        </is>
      </c>
      <c r="U239" t="inlineStr">
        <is>
          <t/>
        </is>
      </c>
      <c r="V239" t="inlineStr">
        <is>
          <t/>
        </is>
      </c>
      <c r="W239" t="inlineStr">
        <is>
          <t/>
        </is>
      </c>
      <c r="X239" s="2" t="inlineStr">
        <is>
          <t>Horlivka</t>
        </is>
      </c>
      <c r="Y239" s="2" t="inlineStr">
        <is>
          <t>3</t>
        </is>
      </c>
      <c r="Z239" s="2" t="inlineStr">
        <is>
          <t/>
        </is>
      </c>
      <c r="AA239" t="inlineStr">
        <is>
          <t>city in eastern Ukraine, located at the centre of the Donets basin industrial area</t>
        </is>
      </c>
      <c r="AB239" s="2" t="inlineStr">
        <is>
          <t>Horlivka</t>
        </is>
      </c>
      <c r="AC239" s="2" t="inlineStr">
        <is>
          <t>2</t>
        </is>
      </c>
      <c r="AD239" s="2" t="inlineStr">
        <is>
          <t/>
        </is>
      </c>
      <c r="AE239" t="inlineStr">
        <is>
          <t>Ciudad del este de &lt;a href="https://iate.europa.eu/entry/result/861209/es" target="_blank"&gt;Ucrania&lt;/a&gt; situada en el &lt;a href="https://iate.europa.eu/entry/result/3557147/es" target="_blank"&gt;Dombás&lt;/a&gt;.</t>
        </is>
      </c>
      <c r="AF239" s="2" t="inlineStr">
        <is>
          <t>Horlivka</t>
        </is>
      </c>
      <c r="AG239" s="2" t="inlineStr">
        <is>
          <t>3</t>
        </is>
      </c>
      <c r="AH239" s="2" t="inlineStr">
        <is>
          <t/>
        </is>
      </c>
      <c r="AI239" t="inlineStr">
        <is>
          <t>linn Ukrainas Donetski oblastis, Horlivka rajooni keskus</t>
        </is>
      </c>
      <c r="AJ239" s="2" t="inlineStr">
        <is>
          <t>Horlivka</t>
        </is>
      </c>
      <c r="AK239" s="2" t="inlineStr">
        <is>
          <t>3</t>
        </is>
      </c>
      <c r="AL239" s="2" t="inlineStr">
        <is>
          <t/>
        </is>
      </c>
      <c r="AM239" t="inlineStr">
        <is>
          <t>kaupunki Ukrainan itäosassa</t>
        </is>
      </c>
      <c r="AN239" s="2" t="inlineStr">
        <is>
          <t>Horlivka</t>
        </is>
      </c>
      <c r="AO239" s="2" t="inlineStr">
        <is>
          <t>3</t>
        </is>
      </c>
      <c r="AP239" s="2" t="inlineStr">
        <is>
          <t/>
        </is>
      </c>
      <c r="AQ239" t="inlineStr">
        <is>
          <t>ville de l'est de l'Ukraine, située au coeur du bassin houiller du &lt;a href="https://iate.europa.eu/entry/result/3557147/fr" target="_blank"&gt;Donbass&lt;/a&gt;</t>
        </is>
      </c>
      <c r="AR239" s="2" t="inlineStr">
        <is>
          <t>Horlivka</t>
        </is>
      </c>
      <c r="AS239" s="2" t="inlineStr">
        <is>
          <t>3</t>
        </is>
      </c>
      <c r="AT239" s="2" t="inlineStr">
        <is>
          <t/>
        </is>
      </c>
      <c r="AU239" t="inlineStr">
        <is>
          <t>cathair in oirthear na hÚcráine, suite i réigiún mianadóireachta agus tionsclaíochta imchuach Donets</t>
        </is>
      </c>
      <c r="AV239" s="2" t="inlineStr">
        <is>
          <t>Horlivka</t>
        </is>
      </c>
      <c r="AW239" s="2" t="inlineStr">
        <is>
          <t>3</t>
        </is>
      </c>
      <c r="AX239" s="2" t="inlineStr">
        <is>
          <t/>
        </is>
      </c>
      <c r="AY239" t="inlineStr">
        <is>
          <t>grad na istoku Ukrajine</t>
        </is>
      </c>
      <c r="AZ239" s="2" t="inlineStr">
        <is>
          <t>Horlivka</t>
        </is>
      </c>
      <c r="BA239" s="2" t="inlineStr">
        <is>
          <t>3</t>
        </is>
      </c>
      <c r="BB239" s="2" t="inlineStr">
        <is>
          <t/>
        </is>
      </c>
      <c r="BC239" t="inlineStr">
        <is>
          <t/>
        </is>
      </c>
      <c r="BD239" t="inlineStr">
        <is>
          <t/>
        </is>
      </c>
      <c r="BE239" t="inlineStr">
        <is>
          <t/>
        </is>
      </c>
      <c r="BF239" t="inlineStr">
        <is>
          <t/>
        </is>
      </c>
      <c r="BG239" t="inlineStr">
        <is>
          <t/>
        </is>
      </c>
      <c r="BH239" s="2" t="inlineStr">
        <is>
          <t>Horlivka</t>
        </is>
      </c>
      <c r="BI239" s="2" t="inlineStr">
        <is>
          <t>3</t>
        </is>
      </c>
      <c r="BJ239" s="2" t="inlineStr">
        <is>
          <t/>
        </is>
      </c>
      <c r="BK239" t="inlineStr">
        <is>
          <t>miestas rytų Ukrainoje, Donecko srityje</t>
        </is>
      </c>
      <c r="BL239" s="2" t="inlineStr">
        <is>
          <t>Horļivka</t>
        </is>
      </c>
      <c r="BM239" s="2" t="inlineStr">
        <is>
          <t>3</t>
        </is>
      </c>
      <c r="BN239" s="2" t="inlineStr">
        <is>
          <t/>
        </is>
      </c>
      <c r="BO239" t="inlineStr">
        <is>
          <t/>
        </is>
      </c>
      <c r="BP239" s="2" t="inlineStr">
        <is>
          <t>Horlivka</t>
        </is>
      </c>
      <c r="BQ239" s="2" t="inlineStr">
        <is>
          <t>3</t>
        </is>
      </c>
      <c r="BR239" s="2" t="inlineStr">
        <is>
          <t/>
        </is>
      </c>
      <c r="BS239" t="inlineStr">
        <is>
          <t>belt fil-Lvant tal-Ukrajna li tinsab fiċ-ċentru taż-żona industrijali tal-baċir ta' Donets</t>
        </is>
      </c>
      <c r="BT239" s="2" t="inlineStr">
        <is>
          <t>Horlivka</t>
        </is>
      </c>
      <c r="BU239" s="2" t="inlineStr">
        <is>
          <t>3</t>
        </is>
      </c>
      <c r="BV239" s="2" t="inlineStr">
        <is>
          <t/>
        </is>
      </c>
      <c r="BW239" t="inlineStr">
        <is>
          <t>stad in het oosten van Oekraine, in de Donbas (oblast Donetsk)</t>
        </is>
      </c>
      <c r="BX239" s="2" t="inlineStr">
        <is>
          <t>Gorłówka</t>
        </is>
      </c>
      <c r="BY239" s="2" t="inlineStr">
        <is>
          <t>3</t>
        </is>
      </c>
      <c r="BZ239" s="2" t="inlineStr">
        <is>
          <t/>
        </is>
      </c>
      <c r="CA239" t="inlineStr">
        <is>
          <t>miasto na Ukrainie, w obwodzie donieckim</t>
        </is>
      </c>
      <c r="CB239" t="inlineStr">
        <is>
          <t/>
        </is>
      </c>
      <c r="CC239" t="inlineStr">
        <is>
          <t/>
        </is>
      </c>
      <c r="CD239" t="inlineStr">
        <is>
          <t/>
        </is>
      </c>
      <c r="CE239" t="inlineStr">
        <is>
          <t/>
        </is>
      </c>
      <c r="CF239" s="2" t="inlineStr">
        <is>
          <t>Horlivka</t>
        </is>
      </c>
      <c r="CG239" s="2" t="inlineStr">
        <is>
          <t>3</t>
        </is>
      </c>
      <c r="CH239" s="2" t="inlineStr">
        <is>
          <t/>
        </is>
      </c>
      <c r="CI239" t="inlineStr">
        <is>
          <t>oraș în Ucraina, în bazinul Donețk</t>
        </is>
      </c>
      <c r="CJ239" t="inlineStr">
        <is>
          <t/>
        </is>
      </c>
      <c r="CK239" t="inlineStr">
        <is>
          <t/>
        </is>
      </c>
      <c r="CL239" t="inlineStr">
        <is>
          <t/>
        </is>
      </c>
      <c r="CM239" t="inlineStr">
        <is>
          <t/>
        </is>
      </c>
      <c r="CN239" t="inlineStr">
        <is>
          <t/>
        </is>
      </c>
      <c r="CO239" t="inlineStr">
        <is>
          <t/>
        </is>
      </c>
      <c r="CP239" t="inlineStr">
        <is>
          <t/>
        </is>
      </c>
      <c r="CQ239" t="inlineStr">
        <is>
          <t/>
        </is>
      </c>
      <c r="CR239" s="2" t="inlineStr">
        <is>
          <t>Horlivka</t>
        </is>
      </c>
      <c r="CS239" s="2" t="inlineStr">
        <is>
          <t>3</t>
        </is>
      </c>
      <c r="CT239" s="2" t="inlineStr">
        <is>
          <t/>
        </is>
      </c>
      <c r="CU239" t="inlineStr">
        <is>
          <t>Industristad i östra Ukraina.</t>
        </is>
      </c>
    </row>
    <row r="240">
      <c r="A240" s="1" t="str">
        <f>HYPERLINK("https://iate.europa.eu/entry/result/3585265/all", "3585265")</f>
        <v>3585265</v>
      </c>
      <c r="B240" t="inlineStr">
        <is>
          <t>LAW</t>
        </is>
      </c>
      <c r="C240" t="inlineStr">
        <is>
          <t>CJEU|LAW|Company law;CJEU|LAW|Fiscal and budgetary law</t>
        </is>
      </c>
      <c r="D240" t="inlineStr">
        <is>
          <t/>
        </is>
      </c>
      <c r="E240" t="inlineStr">
        <is>
          <t/>
        </is>
      </c>
      <c r="F240" t="inlineStr">
        <is>
          <t/>
        </is>
      </c>
      <c r="G240" t="inlineStr">
        <is>
          <t/>
        </is>
      </c>
      <c r="H240" s="2" t="inlineStr">
        <is>
          <t>nepeněžitý vklad</t>
        </is>
      </c>
      <c r="I240" s="2" t="inlineStr">
        <is>
          <t>4</t>
        </is>
      </c>
      <c r="J240" s="2" t="inlineStr">
        <is>
          <t/>
        </is>
      </c>
      <c r="K240" t="inlineStr">
        <is>
          <t/>
        </is>
      </c>
      <c r="L240" t="inlineStr">
        <is>
          <t/>
        </is>
      </c>
      <c r="M240" t="inlineStr">
        <is>
          <t/>
        </is>
      </c>
      <c r="N240" t="inlineStr">
        <is>
          <t/>
        </is>
      </c>
      <c r="O240" t="inlineStr">
        <is>
          <t/>
        </is>
      </c>
      <c r="P240" s="2" t="inlineStr">
        <is>
          <t>Sacheinlage</t>
        </is>
      </c>
      <c r="Q240" s="2" t="inlineStr">
        <is>
          <t>4</t>
        </is>
      </c>
      <c r="R240" s="2" t="inlineStr">
        <is>
          <t/>
        </is>
      </c>
      <c r="S240" t="inlineStr">
        <is>
          <t>Einlage in eine Gesellschaft, die nicht in Geld, sondern in der Übertragung eines Sachwerts oder Rechts besteht. [DE]</t>
        </is>
      </c>
      <c r="T240" s="2" t="inlineStr">
        <is>
          <t>εισφορά σε είδος</t>
        </is>
      </c>
      <c r="U240" s="2" t="inlineStr">
        <is>
          <t>4</t>
        </is>
      </c>
      <c r="V240" s="2" t="inlineStr">
        <is>
          <t/>
        </is>
      </c>
      <c r="W240" t="inlineStr">
        <is>
          <t/>
        </is>
      </c>
      <c r="X240" s="2" t="inlineStr">
        <is>
          <t>contribution in kind|
non-cash contribution|
in-kind contribution</t>
        </is>
      </c>
      <c r="Y240" s="2" t="inlineStr">
        <is>
          <t>4|
4|
4</t>
        </is>
      </c>
      <c r="Z240" s="2" t="inlineStr">
        <is>
          <t>|
|
deprecated</t>
        </is>
      </c>
      <c r="AA240" t="inlineStr">
        <is>
          <t/>
        </is>
      </c>
      <c r="AB240" s="2" t="inlineStr">
        <is>
          <t>aportación in natura|
aportación en especie|
aportación no dineraria</t>
        </is>
      </c>
      <c r="AC240" s="2" t="inlineStr">
        <is>
          <t>4|
4|
4</t>
        </is>
      </c>
      <c r="AD240" s="2" t="inlineStr">
        <is>
          <t xml:space="preserve">|
|
</t>
        </is>
      </c>
      <c r="AE240" t="inlineStr">
        <is>
          <t/>
        </is>
      </c>
      <c r="AF240" s="2" t="inlineStr">
        <is>
          <t>mitterahaline sissemakse</t>
        </is>
      </c>
      <c r="AG240" s="2" t="inlineStr">
        <is>
          <t>4</t>
        </is>
      </c>
      <c r="AH240" s="2" t="inlineStr">
        <is>
          <t/>
        </is>
      </c>
      <c r="AI240" t="inlineStr">
        <is>
          <t/>
        </is>
      </c>
      <c r="AJ240" s="2" t="inlineStr">
        <is>
          <t>apportti</t>
        </is>
      </c>
      <c r="AK240" s="2" t="inlineStr">
        <is>
          <t>4</t>
        </is>
      </c>
      <c r="AL240" s="2" t="inlineStr">
        <is>
          <t/>
        </is>
      </c>
      <c r="AM240" t="inlineStr">
        <is>
          <t/>
        </is>
      </c>
      <c r="AN240" s="2" t="inlineStr">
        <is>
          <t>apport en nature</t>
        </is>
      </c>
      <c r="AO240" s="2" t="inlineStr">
        <is>
          <t>4</t>
        </is>
      </c>
      <c r="AP240" s="2" t="inlineStr">
        <is>
          <t/>
        </is>
      </c>
      <c r="AQ240" t="inlineStr">
        <is>
          <t>Apport à une société, soit en propriété soit en jouissance, de biens mobiliers ou immobiliers, corporels ou incorporels, autre qu’une somme d’argent. [FR]</t>
        </is>
      </c>
      <c r="AR240" t="inlineStr">
        <is>
          <t/>
        </is>
      </c>
      <c r="AS240" t="inlineStr">
        <is>
          <t/>
        </is>
      </c>
      <c r="AT240" t="inlineStr">
        <is>
          <t/>
        </is>
      </c>
      <c r="AU240" t="inlineStr">
        <is>
          <t/>
        </is>
      </c>
      <c r="AV240" t="inlineStr">
        <is>
          <t/>
        </is>
      </c>
      <c r="AW240" t="inlineStr">
        <is>
          <t/>
        </is>
      </c>
      <c r="AX240" t="inlineStr">
        <is>
          <t/>
        </is>
      </c>
      <c r="AY240" t="inlineStr">
        <is>
          <t/>
        </is>
      </c>
      <c r="AZ240" s="2" t="inlineStr">
        <is>
          <t>apport|
nem pénzbeli hozzájárulás|
nem pénzbeli vagyoni hozzájárulás</t>
        </is>
      </c>
      <c r="BA240" s="2" t="inlineStr">
        <is>
          <t>4|
4|
4</t>
        </is>
      </c>
      <c r="BB240" s="2" t="inlineStr">
        <is>
          <t xml:space="preserve">|
|
</t>
        </is>
      </c>
      <c r="BC240" t="inlineStr">
        <is>
          <t>A törzstőkében szereplő bármilyen vagyoni értékkel rendelkező dolog, szellemi alkotáshoz fűződő vagy egyéb vagyoni értékű jog – ideértve az adós által elismert vagy jogerős bírósági határozaton alapuló követelést is. [HU]</t>
        </is>
      </c>
      <c r="BD240" s="2" t="inlineStr">
        <is>
          <t>conferimento in natura</t>
        </is>
      </c>
      <c r="BE240" s="2" t="inlineStr">
        <is>
          <t>4</t>
        </is>
      </c>
      <c r="BF240" s="2" t="inlineStr">
        <is>
          <t/>
        </is>
      </c>
      <c r="BG240" t="inlineStr">
        <is>
          <t>Apporto in natura da parte del socio al fine di contribuire alla formazione del capitale o al finanziamento della società per azioni o della società a responsabilità limitata. [IT]</t>
        </is>
      </c>
      <c r="BH240" s="2" t="inlineStr">
        <is>
          <t>nepiniginis įnašas</t>
        </is>
      </c>
      <c r="BI240" s="2" t="inlineStr">
        <is>
          <t>4</t>
        </is>
      </c>
      <c r="BJ240" s="2" t="inlineStr">
        <is>
          <t/>
        </is>
      </c>
      <c r="BK240" t="inlineStr">
        <is>
          <t/>
        </is>
      </c>
      <c r="BL240" s="2" t="inlineStr">
        <is>
          <t>mantisks ieguldījums</t>
        </is>
      </c>
      <c r="BM240" s="2" t="inlineStr">
        <is>
          <t>4</t>
        </is>
      </c>
      <c r="BN240" s="2" t="inlineStr">
        <is>
          <t/>
        </is>
      </c>
      <c r="BO240" t="inlineStr">
        <is>
          <t>Ieguldījums kapitālsabiedrības pamatkapitālā ar naudas izteiksmē novērtējamu ķermenisku vai bezķermenisku lietu, kuru var izmantot sabiedrības komercdarbībā, izņemot lietas, uz kurām saskaņā ar likumu nevar vērst piedziņu. LV [26.10.2019]</t>
        </is>
      </c>
      <c r="BP240" t="inlineStr">
        <is>
          <t/>
        </is>
      </c>
      <c r="BQ240" t="inlineStr">
        <is>
          <t/>
        </is>
      </c>
      <c r="BR240" t="inlineStr">
        <is>
          <t/>
        </is>
      </c>
      <c r="BS240" t="inlineStr">
        <is>
          <t/>
        </is>
      </c>
      <c r="BT240" s="2" t="inlineStr">
        <is>
          <t>inbreng in natura</t>
        </is>
      </c>
      <c r="BU240" s="2" t="inlineStr">
        <is>
          <t>4</t>
        </is>
      </c>
      <c r="BV240" s="2" t="inlineStr">
        <is>
          <t/>
        </is>
      </c>
      <c r="BW240" t="inlineStr">
        <is>
          <t>Inbreng waarvan het voorwerp bestaat in niet-geldelijke vermogensbestanddelen [BE] en die naar economische maatstaven kunnen worden gewaardeerd (zoals onroerend goed, handelszaak).</t>
        </is>
      </c>
      <c r="BX240" s="2" t="inlineStr">
        <is>
          <t>wkład niepieniężny|
wkład rzeczowy|
aport</t>
        </is>
      </c>
      <c r="BY240" s="2" t="inlineStr">
        <is>
          <t>4|
4|
4</t>
        </is>
      </c>
      <c r="BZ240" s="2" t="inlineStr">
        <is>
          <t xml:space="preserve">preferred|
|
</t>
        </is>
      </c>
      <c r="CA240" t="inlineStr">
        <is>
          <t>Wniesione do spółki jako wkład przedmioty majątkowe (rzeczy oraz prawa). [PL]</t>
        </is>
      </c>
      <c r="CB240" t="inlineStr">
        <is>
          <t/>
        </is>
      </c>
      <c r="CC240" t="inlineStr">
        <is>
          <t/>
        </is>
      </c>
      <c r="CD240" t="inlineStr">
        <is>
          <t/>
        </is>
      </c>
      <c r="CE240" t="inlineStr">
        <is>
          <t/>
        </is>
      </c>
      <c r="CF240" s="2" t="inlineStr">
        <is>
          <t>aport în natură</t>
        </is>
      </c>
      <c r="CG240" s="2" t="inlineStr">
        <is>
          <t>4</t>
        </is>
      </c>
      <c r="CH240" s="2" t="inlineStr">
        <is>
          <t/>
        </is>
      </c>
      <c r="CI240" t="inlineStr">
        <is>
          <t/>
        </is>
      </c>
      <c r="CJ240" s="2" t="inlineStr">
        <is>
          <t>nepeňažný vklad</t>
        </is>
      </c>
      <c r="CK240" s="2" t="inlineStr">
        <is>
          <t>4</t>
        </is>
      </c>
      <c r="CL240" s="2" t="inlineStr">
        <is>
          <t/>
        </is>
      </c>
      <c r="CM240" t="inlineStr">
        <is>
          <t/>
        </is>
      </c>
      <c r="CN240" s="2" t="inlineStr">
        <is>
          <t>stvarni vložek</t>
        </is>
      </c>
      <c r="CO240" s="2" t="inlineStr">
        <is>
          <t>4</t>
        </is>
      </c>
      <c r="CP240" s="2" t="inlineStr">
        <is>
          <t/>
        </is>
      </c>
      <c r="CQ240" t="inlineStr">
        <is>
          <t>Kot stvarni vložek se lahko zagotovijo premičnine in nepremičnine, pravice in podjetje ali del podjetja. Za stvarni vložek se šteje tudi plačilo za premoženjske predmete, ki jih je družba prevzela in jih prišteje družbenikovemu vložku. &lt;br&gt;.&lt;br&gt;Kot stvarni vložki se lahko štejejo le tisti premoženjski predmeti ali pravice, katerih gospodarska vrednost je ugotovljiva. Dolžnost opraviti storitev se ne šteje za stvarni vložek.</t>
        </is>
      </c>
      <c r="CR240" s="2" t="inlineStr">
        <is>
          <t>kapitaltillskott in natura</t>
        </is>
      </c>
      <c r="CS240" s="2" t="inlineStr">
        <is>
          <t>4</t>
        </is>
      </c>
      <c r="CT240" s="2" t="inlineStr">
        <is>
          <t/>
        </is>
      </c>
      <c r="CU240" t="inlineStr">
        <is>
          <t/>
        </is>
      </c>
    </row>
    <row r="241">
      <c r="A241" s="1" t="str">
        <f>HYPERLINK("https://iate.europa.eu/entry/result/3627188/all", "3627188")</f>
        <v>3627188</v>
      </c>
      <c r="B241" t="inlineStr">
        <is>
          <t>GEOGRAPHY</t>
        </is>
      </c>
      <c r="C241" t="inlineStr">
        <is>
          <t>GEOGRAPHY|Europe|Eastern Europe|Ukraine</t>
        </is>
      </c>
      <c r="D241" s="2" t="inlineStr">
        <is>
          <t>Ровно</t>
        </is>
      </c>
      <c r="E241" s="2" t="inlineStr">
        <is>
          <t>3</t>
        </is>
      </c>
      <c r="F241" s="2" t="inlineStr">
        <is>
          <t/>
        </is>
      </c>
      <c r="G241" t="inlineStr">
        <is>
          <t>исторически град в Западна Украйна, областен център на Ровненска област и районен център на Ровненски район от областта.</t>
        </is>
      </c>
      <c r="H241" s="2" t="inlineStr">
        <is>
          <t>Rovno</t>
        </is>
      </c>
      <c r="I241" s="2" t="inlineStr">
        <is>
          <t>3</t>
        </is>
      </c>
      <c r="J241" s="2" t="inlineStr">
        <is>
          <t/>
        </is>
      </c>
      <c r="K241" t="inlineStr">
        <is>
          <t>město ležící v západní části Ukrajiny na historickém území Volyně, které je hlavním městem Rovenské oblasti a Rovenského rajónu</t>
        </is>
      </c>
      <c r="L241" s="2" t="inlineStr">
        <is>
          <t>Rivne</t>
        </is>
      </c>
      <c r="M241" s="2" t="inlineStr">
        <is>
          <t>3</t>
        </is>
      </c>
      <c r="N241" s="2" t="inlineStr">
        <is>
          <t/>
        </is>
      </c>
      <c r="O241" t="inlineStr">
        <is>
          <t>by i det nordvestlige Ukraine</t>
        </is>
      </c>
      <c r="P241" s="2" t="inlineStr">
        <is>
          <t>Riwne</t>
        </is>
      </c>
      <c r="Q241" s="2" t="inlineStr">
        <is>
          <t>3</t>
        </is>
      </c>
      <c r="R241" s="2" t="inlineStr">
        <is>
          <t/>
        </is>
      </c>
      <c r="S241" t="inlineStr">
        <is>
          <t>Großstadt im Nordwesten der &lt;a href="https://de.wikipedia.org/wiki/Ukraine" target="_blank"&gt;Ukraine&lt;/a&gt; und Verwaltungszentrum der gleichnamigen Oblast</t>
        </is>
      </c>
      <c r="T241" t="inlineStr">
        <is>
          <t/>
        </is>
      </c>
      <c r="U241" t="inlineStr">
        <is>
          <t/>
        </is>
      </c>
      <c r="V241" t="inlineStr">
        <is>
          <t/>
        </is>
      </c>
      <c r="W241" t="inlineStr">
        <is>
          <t/>
        </is>
      </c>
      <c r="X241" s="2" t="inlineStr">
        <is>
          <t>Rivne</t>
        </is>
      </c>
      <c r="Y241" s="2" t="inlineStr">
        <is>
          <t>3</t>
        </is>
      </c>
      <c r="Z241" s="2" t="inlineStr">
        <is>
          <t/>
        </is>
      </c>
      <c r="AA241" t="inlineStr">
        <is>
          <t>city in northwestern Ukraine</t>
        </is>
      </c>
      <c r="AB241" s="2" t="inlineStr">
        <is>
          <t>Rivne</t>
        </is>
      </c>
      <c r="AC241" s="2" t="inlineStr">
        <is>
          <t>3</t>
        </is>
      </c>
      <c r="AD241" s="2" t="inlineStr">
        <is>
          <t/>
        </is>
      </c>
      <c r="AE241" t="inlineStr">
        <is>
          <t>Ciudad del noroeste de &lt;a href="https://iate.europa.eu/entry/result/861209/es" target="_blank"&gt;Ucrania&lt;/a&gt; y capital de la provincia del mismo nombre.</t>
        </is>
      </c>
      <c r="AF241" s="2" t="inlineStr">
        <is>
          <t>Rivne</t>
        </is>
      </c>
      <c r="AG241" s="2" t="inlineStr">
        <is>
          <t>3</t>
        </is>
      </c>
      <c r="AH241" s="2" t="inlineStr">
        <is>
          <t/>
        </is>
      </c>
      <c r="AI241" t="inlineStr">
        <is>
          <t>oblastilinn Ukraina loodeosas Ustja jõe ääres</t>
        </is>
      </c>
      <c r="AJ241" s="2" t="inlineStr">
        <is>
          <t>Rivne</t>
        </is>
      </c>
      <c r="AK241" s="2" t="inlineStr">
        <is>
          <t>3</t>
        </is>
      </c>
      <c r="AL241" s="2" t="inlineStr">
        <is>
          <t/>
        </is>
      </c>
      <c r="AM241" t="inlineStr">
        <is>
          <t>kaupunki Ukrainan länsiosassa</t>
        </is>
      </c>
      <c r="AN241" s="2" t="inlineStr">
        <is>
          <t>Rivne</t>
        </is>
      </c>
      <c r="AO241" s="2" t="inlineStr">
        <is>
          <t>3</t>
        </is>
      </c>
      <c r="AP241" s="2" t="inlineStr">
        <is>
          <t/>
        </is>
      </c>
      <c r="AQ241" t="inlineStr">
        <is>
          <t>ville du nord-ouest de l'Ukraine</t>
        </is>
      </c>
      <c r="AR241" s="2" t="inlineStr">
        <is>
          <t>Rivne</t>
        </is>
      </c>
      <c r="AS241" s="2" t="inlineStr">
        <is>
          <t>3</t>
        </is>
      </c>
      <c r="AT241" s="2" t="inlineStr">
        <is>
          <t/>
        </is>
      </c>
      <c r="AU241" t="inlineStr">
        <is>
          <t>cathair in iarthuaisceart na hÚcráine</t>
        </is>
      </c>
      <c r="AV241" s="2" t="inlineStr">
        <is>
          <t>Rivne</t>
        </is>
      </c>
      <c r="AW241" s="2" t="inlineStr">
        <is>
          <t>3</t>
        </is>
      </c>
      <c r="AX241" s="2" t="inlineStr">
        <is>
          <t/>
        </is>
      </c>
      <c r="AY241" t="inlineStr">
        <is>
          <t>grad na sjeverozapadu Ukrajine</t>
        </is>
      </c>
      <c r="AZ241" s="2" t="inlineStr">
        <is>
          <t>Rivne</t>
        </is>
      </c>
      <c r="BA241" s="2" t="inlineStr">
        <is>
          <t>3</t>
        </is>
      </c>
      <c r="BB241" s="2" t="inlineStr">
        <is>
          <t/>
        </is>
      </c>
      <c r="BC241" t="inlineStr">
        <is>
          <t/>
        </is>
      </c>
      <c r="BD241" t="inlineStr">
        <is>
          <t/>
        </is>
      </c>
      <c r="BE241" t="inlineStr">
        <is>
          <t/>
        </is>
      </c>
      <c r="BF241" t="inlineStr">
        <is>
          <t/>
        </is>
      </c>
      <c r="BG241" t="inlineStr">
        <is>
          <t/>
        </is>
      </c>
      <c r="BH241" s="2" t="inlineStr">
        <is>
          <t>Rivnė</t>
        </is>
      </c>
      <c r="BI241" s="2" t="inlineStr">
        <is>
          <t>3</t>
        </is>
      </c>
      <c r="BJ241" s="2" t="inlineStr">
        <is>
          <t/>
        </is>
      </c>
      <c r="BK241" t="inlineStr">
        <is>
          <t>miestas šiaurės vakarų Ukrainoje, srities centras</t>
        </is>
      </c>
      <c r="BL241" s="2" t="inlineStr">
        <is>
          <t>Rivne</t>
        </is>
      </c>
      <c r="BM241" s="2" t="inlineStr">
        <is>
          <t>3</t>
        </is>
      </c>
      <c r="BN241" s="2" t="inlineStr">
        <is>
          <t/>
        </is>
      </c>
      <c r="BO241" t="inlineStr">
        <is>
          <t/>
        </is>
      </c>
      <c r="BP241" s="2" t="inlineStr">
        <is>
          <t>Rivne</t>
        </is>
      </c>
      <c r="BQ241" s="2" t="inlineStr">
        <is>
          <t>3</t>
        </is>
      </c>
      <c r="BR241" s="2" t="inlineStr">
        <is>
          <t/>
        </is>
      </c>
      <c r="BS241" t="inlineStr">
        <is>
          <t>belt fil-Majjistral tal-Ukrajna</t>
        </is>
      </c>
      <c r="BT241" s="2" t="inlineStr">
        <is>
          <t>Rivne</t>
        </is>
      </c>
      <c r="BU241" s="2" t="inlineStr">
        <is>
          <t>3</t>
        </is>
      </c>
      <c r="BV241" s="2" t="inlineStr">
        <is>
          <t/>
        </is>
      </c>
      <c r="BW241" t="inlineStr">
        <is>
          <t>historische stad in het noordwesten van Oekraïne</t>
        </is>
      </c>
      <c r="BX241" s="2" t="inlineStr">
        <is>
          <t>Równe</t>
        </is>
      </c>
      <c r="BY241" s="2" t="inlineStr">
        <is>
          <t>3</t>
        </is>
      </c>
      <c r="BZ241" s="2" t="inlineStr">
        <is>
          <t/>
        </is>
      </c>
      <c r="CA241" t="inlineStr">
        <is>
          <t>miasto w zachodniej części Ukrainy, nad rzęką Uście</t>
        </is>
      </c>
      <c r="CB241" t="inlineStr">
        <is>
          <t/>
        </is>
      </c>
      <c r="CC241" t="inlineStr">
        <is>
          <t/>
        </is>
      </c>
      <c r="CD241" t="inlineStr">
        <is>
          <t/>
        </is>
      </c>
      <c r="CE241" t="inlineStr">
        <is>
          <t/>
        </is>
      </c>
      <c r="CF241" s="2" t="inlineStr">
        <is>
          <t>Rivne</t>
        </is>
      </c>
      <c r="CG241" s="2" t="inlineStr">
        <is>
          <t>3</t>
        </is>
      </c>
      <c r="CH241" s="2" t="inlineStr">
        <is>
          <t/>
        </is>
      </c>
      <c r="CI241" t="inlineStr">
        <is>
          <t>oraș în Ucraina, situat pe râul Ustie, la 180 km nord-est de Liov</t>
        </is>
      </c>
      <c r="CJ241" t="inlineStr">
        <is>
          <t/>
        </is>
      </c>
      <c r="CK241" t="inlineStr">
        <is>
          <t/>
        </is>
      </c>
      <c r="CL241" t="inlineStr">
        <is>
          <t/>
        </is>
      </c>
      <c r="CM241" t="inlineStr">
        <is>
          <t/>
        </is>
      </c>
      <c r="CN241" t="inlineStr">
        <is>
          <t/>
        </is>
      </c>
      <c r="CO241" t="inlineStr">
        <is>
          <t/>
        </is>
      </c>
      <c r="CP241" t="inlineStr">
        <is>
          <t/>
        </is>
      </c>
      <c r="CQ241" t="inlineStr">
        <is>
          <t/>
        </is>
      </c>
      <c r="CR241" s="2" t="inlineStr">
        <is>
          <t>Rivne</t>
        </is>
      </c>
      <c r="CS241" s="2" t="inlineStr">
        <is>
          <t>3</t>
        </is>
      </c>
      <c r="CT241" s="2" t="inlineStr">
        <is>
          <t/>
        </is>
      </c>
      <c r="CU241" t="inlineStr">
        <is>
          <t>Stad i nordvästra Ukraina.</t>
        </is>
      </c>
    </row>
    <row r="242">
      <c r="A242" s="1" t="str">
        <f>HYPERLINK("https://iate.europa.eu/entry/result/3627190/all", "3627190")</f>
        <v>3627190</v>
      </c>
      <c r="B242" t="inlineStr">
        <is>
          <t>GEOGRAPHY</t>
        </is>
      </c>
      <c r="C242" t="inlineStr">
        <is>
          <t>GEOGRAPHY|Europe|Eastern Europe|Ukraine</t>
        </is>
      </c>
      <c r="D242" s="2" t="inlineStr">
        <is>
          <t>Кропивницки</t>
        </is>
      </c>
      <c r="E242" s="2" t="inlineStr">
        <is>
          <t>3</t>
        </is>
      </c>
      <c r="F242" s="2" t="inlineStr">
        <is>
          <t/>
        </is>
      </c>
      <c r="G242" t="inlineStr">
        <is>
          <t>град в Централна Украйна, административен център на Кировоградска област</t>
        </is>
      </c>
      <c r="H242" s="2" t="inlineStr">
        <is>
          <t>Kropyvnyckyj</t>
        </is>
      </c>
      <c r="I242" s="2" t="inlineStr">
        <is>
          <t>3</t>
        </is>
      </c>
      <c r="J242" s="2" t="inlineStr">
        <is>
          <t/>
        </is>
      </c>
      <c r="K242" t="inlineStr">
        <is>
          <t>město ve střední Ukrajině, jež leží na řece Inhul a je centrem Kirovohradské oblasti</t>
        </is>
      </c>
      <c r="L242" s="2" t="inlineStr">
        <is>
          <t>Kropyvnytskyj</t>
        </is>
      </c>
      <c r="M242" s="2" t="inlineStr">
        <is>
          <t>3</t>
        </is>
      </c>
      <c r="N242" s="2" t="inlineStr">
        <is>
          <t/>
        </is>
      </c>
      <c r="O242" t="inlineStr">
        <is>
          <t>by i det centrale Ukraine</t>
        </is>
      </c>
      <c r="P242" s="2" t="inlineStr">
        <is>
          <t>Kropywnyzkyj</t>
        </is>
      </c>
      <c r="Q242" s="2" t="inlineStr">
        <is>
          <t>3</t>
        </is>
      </c>
      <c r="R242" s="2" t="inlineStr">
        <is>
          <t/>
        </is>
      </c>
      <c r="S242" t="inlineStr">
        <is>
          <t>Industriestadt in der Ukraine und Hauptstadt der Oblast Kirowohrad</t>
        </is>
      </c>
      <c r="T242" t="inlineStr">
        <is>
          <t/>
        </is>
      </c>
      <c r="U242" t="inlineStr">
        <is>
          <t/>
        </is>
      </c>
      <c r="V242" t="inlineStr">
        <is>
          <t/>
        </is>
      </c>
      <c r="W242" t="inlineStr">
        <is>
          <t/>
        </is>
      </c>
      <c r="X242" s="2" t="inlineStr">
        <is>
          <t>Kropyvnytskyi</t>
        </is>
      </c>
      <c r="Y242" s="2" t="inlineStr">
        <is>
          <t>3</t>
        </is>
      </c>
      <c r="Z242" s="2" t="inlineStr">
        <is>
          <t/>
        </is>
      </c>
      <c r="AA242" t="inlineStr">
        <is>
          <t>city in central Ukraine</t>
        </is>
      </c>
      <c r="AB242" s="2" t="inlineStr">
        <is>
          <t>Kropyvnytskyi</t>
        </is>
      </c>
      <c r="AC242" s="2" t="inlineStr">
        <is>
          <t>2</t>
        </is>
      </c>
      <c r="AD242" s="2" t="inlineStr">
        <is>
          <t/>
        </is>
      </c>
      <c r="AE242" t="inlineStr">
        <is>
          <t>Ciudad de la provincia de Kirovogrado situada en el centro de &lt;a href="https://iate.europa.eu/entry/result/861209/es" target="_blank"&gt;Ucrania&lt;/a&gt;.</t>
        </is>
      </c>
      <c r="AF242" s="2" t="inlineStr">
        <is>
          <t>Kropõvnõtskõi</t>
        </is>
      </c>
      <c r="AG242" s="2" t="inlineStr">
        <is>
          <t>3</t>
        </is>
      </c>
      <c r="AH242" s="2" t="inlineStr">
        <is>
          <t/>
        </is>
      </c>
      <c r="AI242" t="inlineStr">
        <is>
          <t>linn Ukraina keskosas, Kirovohradi oblasti ja Kropõvnõtskõi rajooni keskus</t>
        </is>
      </c>
      <c r="AJ242" s="2" t="inlineStr">
        <is>
          <t>Kropyvnytskyi</t>
        </is>
      </c>
      <c r="AK242" s="2" t="inlineStr">
        <is>
          <t>3</t>
        </is>
      </c>
      <c r="AL242" s="2" t="inlineStr">
        <is>
          <t/>
        </is>
      </c>
      <c r="AM242" t="inlineStr">
        <is>
          <t>kaupunki Ukrainan eteläosassa</t>
        </is>
      </c>
      <c r="AN242" s="2" t="inlineStr">
        <is>
          <t>Kropyvnytskyï</t>
        </is>
      </c>
      <c r="AO242" s="2" t="inlineStr">
        <is>
          <t>3</t>
        </is>
      </c>
      <c r="AP242" s="2" t="inlineStr">
        <is>
          <t/>
        </is>
      </c>
      <c r="AQ242" t="inlineStr">
        <is>
          <t>ville du centre de l'Ukraine et capitale administrative de l'oblast de Kirovohrad</t>
        </is>
      </c>
      <c r="AR242" s="2" t="inlineStr">
        <is>
          <t>Kropyvnytskyi</t>
        </is>
      </c>
      <c r="AS242" s="2" t="inlineStr">
        <is>
          <t>3</t>
        </is>
      </c>
      <c r="AT242" s="2" t="inlineStr">
        <is>
          <t/>
        </is>
      </c>
      <c r="AU242" t="inlineStr">
        <is>
          <t>cathair lár tíre san Úcráin</t>
        </is>
      </c>
      <c r="AV242" s="2" t="inlineStr">
        <is>
          <t>Kropivnickij</t>
        </is>
      </c>
      <c r="AW242" s="2" t="inlineStr">
        <is>
          <t>3</t>
        </is>
      </c>
      <c r="AX242" s="2" t="inlineStr">
        <is>
          <t/>
        </is>
      </c>
      <c r="AY242" t="inlineStr">
        <is>
          <t>grad u središnjoj Ukrajini</t>
        </is>
      </c>
      <c r="AZ242" s="2" t="inlineStr">
        <is>
          <t>Kropivnickij</t>
        </is>
      </c>
      <c r="BA242" s="2" t="inlineStr">
        <is>
          <t>3</t>
        </is>
      </c>
      <c r="BB242" s="2" t="inlineStr">
        <is>
          <t/>
        </is>
      </c>
      <c r="BC242" t="inlineStr">
        <is>
          <t>ukránul: Кропивницький, korábbi nevén Kirovohrad, még korábban Jeliszavethrad, város Ukrajna középső részén</t>
        </is>
      </c>
      <c r="BD242" t="inlineStr">
        <is>
          <t/>
        </is>
      </c>
      <c r="BE242" t="inlineStr">
        <is>
          <t/>
        </is>
      </c>
      <c r="BF242" t="inlineStr">
        <is>
          <t/>
        </is>
      </c>
      <c r="BG242" t="inlineStr">
        <is>
          <t/>
        </is>
      </c>
      <c r="BH242" s="2" t="inlineStr">
        <is>
          <t>Kropyvnyckis</t>
        </is>
      </c>
      <c r="BI242" s="2" t="inlineStr">
        <is>
          <t>3</t>
        </is>
      </c>
      <c r="BJ242" s="2" t="inlineStr">
        <is>
          <t/>
        </is>
      </c>
      <c r="BK242" t="inlineStr">
        <is>
          <t>miestas vidurio Ukrainoje, srities centras</t>
        </is>
      </c>
      <c r="BL242" s="2" t="inlineStr">
        <is>
          <t>Kropivnicka</t>
        </is>
      </c>
      <c r="BM242" s="2" t="inlineStr">
        <is>
          <t>3</t>
        </is>
      </c>
      <c r="BN242" s="2" t="inlineStr">
        <is>
          <t/>
        </is>
      </c>
      <c r="BO242" t="inlineStr">
        <is>
          <t/>
        </is>
      </c>
      <c r="BP242" s="2" t="inlineStr">
        <is>
          <t>Kropyvnytskyi</t>
        </is>
      </c>
      <c r="BQ242" s="2" t="inlineStr">
        <is>
          <t>3</t>
        </is>
      </c>
      <c r="BR242" s="2" t="inlineStr">
        <is>
          <t/>
        </is>
      </c>
      <c r="BS242" t="inlineStr">
        <is>
          <t>belt fil-parti ċentrali tal-Ukrajna</t>
        </is>
      </c>
      <c r="BT242" s="2" t="inlineStr">
        <is>
          <t>Kropyvnytsky|
Kropyvnytskyi</t>
        </is>
      </c>
      <c r="BU242" s="2" t="inlineStr">
        <is>
          <t>3|
3</t>
        </is>
      </c>
      <c r="BV242" s="2" t="inlineStr">
        <is>
          <t xml:space="preserve">|
</t>
        </is>
      </c>
      <c r="BW242" t="inlineStr">
        <is>
          <t>stad in het midden van Oekraïne</t>
        </is>
      </c>
      <c r="BX242" s="2" t="inlineStr">
        <is>
          <t>Kropywnycki</t>
        </is>
      </c>
      <c r="BY242" s="2" t="inlineStr">
        <is>
          <t>3</t>
        </is>
      </c>
      <c r="BZ242" s="2" t="inlineStr">
        <is>
          <t/>
        </is>
      </c>
      <c r="CA242" t="inlineStr">
        <is>
          <t>miasto obwodowe w środkowej części Ukrainy, nad rzeką Inhuł</t>
        </is>
      </c>
      <c r="CB242" t="inlineStr">
        <is>
          <t/>
        </is>
      </c>
      <c r="CC242" t="inlineStr">
        <is>
          <t/>
        </is>
      </c>
      <c r="CD242" t="inlineStr">
        <is>
          <t/>
        </is>
      </c>
      <c r="CE242" t="inlineStr">
        <is>
          <t/>
        </is>
      </c>
      <c r="CF242" s="2" t="inlineStr">
        <is>
          <t>Kropîvnîțkîi</t>
        </is>
      </c>
      <c r="CG242" s="2" t="inlineStr">
        <is>
          <t>3</t>
        </is>
      </c>
      <c r="CH242" s="2" t="inlineStr">
        <is>
          <t/>
        </is>
      </c>
      <c r="CI242" t="inlineStr">
        <is>
          <t>oraș în partea central-sudică a Ucrainei, la sud-est de Kiev</t>
        </is>
      </c>
      <c r="CJ242" t="inlineStr">
        <is>
          <t/>
        </is>
      </c>
      <c r="CK242" t="inlineStr">
        <is>
          <t/>
        </is>
      </c>
      <c r="CL242" t="inlineStr">
        <is>
          <t/>
        </is>
      </c>
      <c r="CM242" t="inlineStr">
        <is>
          <t/>
        </is>
      </c>
      <c r="CN242" t="inlineStr">
        <is>
          <t/>
        </is>
      </c>
      <c r="CO242" t="inlineStr">
        <is>
          <t/>
        </is>
      </c>
      <c r="CP242" t="inlineStr">
        <is>
          <t/>
        </is>
      </c>
      <c r="CQ242" t="inlineStr">
        <is>
          <t/>
        </is>
      </c>
      <c r="CR242" s="2" t="inlineStr">
        <is>
          <t>Kropyvnytskyj</t>
        </is>
      </c>
      <c r="CS242" s="2" t="inlineStr">
        <is>
          <t>3</t>
        </is>
      </c>
      <c r="CT242" s="2" t="inlineStr">
        <is>
          <t/>
        </is>
      </c>
      <c r="CU242" t="inlineStr">
        <is>
          <t>Stad i mellersta Ukraina.</t>
        </is>
      </c>
    </row>
    <row r="243">
      <c r="A243" s="1" t="str">
        <f>HYPERLINK("https://iate.europa.eu/entry/result/3627192/all", "3627192")</f>
        <v>3627192</v>
      </c>
      <c r="B243" t="inlineStr">
        <is>
          <t>GEOGRAPHY</t>
        </is>
      </c>
      <c r="C243" t="inlineStr">
        <is>
          <t>GEOGRAPHY|Europe|Eastern Europe|Ukraine</t>
        </is>
      </c>
      <c r="D243" s="2" t="inlineStr">
        <is>
          <t>Кременчук</t>
        </is>
      </c>
      <c r="E243" s="2" t="inlineStr">
        <is>
          <t>3</t>
        </is>
      </c>
      <c r="F243" s="2" t="inlineStr">
        <is>
          <t/>
        </is>
      </c>
      <c r="G243" t="inlineStr">
        <is>
          <t>град в Полтавска област, в централната част на Украйна</t>
        </is>
      </c>
      <c r="H243" s="2" t="inlineStr">
        <is>
          <t>Kremenčuk</t>
        </is>
      </c>
      <c r="I243" s="2" t="inlineStr">
        <is>
          <t>3</t>
        </is>
      </c>
      <c r="J243" s="2" t="inlineStr">
        <is>
          <t/>
        </is>
      </c>
      <c r="K243" t="inlineStr">
        <is>
          <t>město na střední Ukrajině, které leží v nížině na levém břehu Dněpru, zhruba 350 km od Kyjeva</t>
        </is>
      </c>
      <c r="L243" s="2" t="inlineStr">
        <is>
          <t>Krementjuk</t>
        </is>
      </c>
      <c r="M243" s="2" t="inlineStr">
        <is>
          <t>3</t>
        </is>
      </c>
      <c r="N243" s="2" t="inlineStr">
        <is>
          <t/>
        </is>
      </c>
      <c r="O243" t="inlineStr">
        <is>
          <t>by i det centrale Ukraine</t>
        </is>
      </c>
      <c r="P243" s="2" t="inlineStr">
        <is>
          <t>Krementschuk</t>
        </is>
      </c>
      <c r="Q243" s="2" t="inlineStr">
        <is>
          <t>3</t>
        </is>
      </c>
      <c r="R243" s="2" t="inlineStr">
        <is>
          <t/>
        </is>
      </c>
      <c r="S243" t="inlineStr">
        <is>
          <t>Handels- und Industriestadt im Süden der zentralukrainischen Oblast Poltawa</t>
        </is>
      </c>
      <c r="T243" t="inlineStr">
        <is>
          <t/>
        </is>
      </c>
      <c r="U243" t="inlineStr">
        <is>
          <t/>
        </is>
      </c>
      <c r="V243" t="inlineStr">
        <is>
          <t/>
        </is>
      </c>
      <c r="W243" t="inlineStr">
        <is>
          <t/>
        </is>
      </c>
      <c r="X243" s="2" t="inlineStr">
        <is>
          <t>Kremenchuk</t>
        </is>
      </c>
      <c r="Y243" s="2" t="inlineStr">
        <is>
          <t>3</t>
        </is>
      </c>
      <c r="Z243" s="2" t="inlineStr">
        <is>
          <t/>
        </is>
      </c>
      <c r="AA243" t="inlineStr">
        <is>
          <t>city in central Ukraine</t>
        </is>
      </c>
      <c r="AB243" s="2" t="inlineStr">
        <is>
          <t>Kremenchuk</t>
        </is>
      </c>
      <c r="AC243" s="2" t="inlineStr">
        <is>
          <t>3</t>
        </is>
      </c>
      <c r="AD243" s="2" t="inlineStr">
        <is>
          <t/>
        </is>
      </c>
      <c r="AE243" t="inlineStr">
        <is>
          <t>Ciudad de la provincia de Poltava situada en el centro de &lt;a href="https://iate.europa.eu/entry/result/861209/es" target="_blank"&gt;Ucrania&lt;/a&gt;.</t>
        </is>
      </c>
      <c r="AF243" s="2" t="inlineStr">
        <is>
          <t>Krementšuk</t>
        </is>
      </c>
      <c r="AG243" s="2" t="inlineStr">
        <is>
          <t>3</t>
        </is>
      </c>
      <c r="AH243" s="2" t="inlineStr">
        <is>
          <t/>
        </is>
      </c>
      <c r="AI243" t="inlineStr">
        <is>
          <t>linn Ukrainas Poltava oblastis Dnepri jõe ääres, Krementšuki rajooni keskus</t>
        </is>
      </c>
      <c r="AJ243" s="2" t="inlineStr">
        <is>
          <t>Krementšuk</t>
        </is>
      </c>
      <c r="AK243" s="2" t="inlineStr">
        <is>
          <t>3</t>
        </is>
      </c>
      <c r="AL243" s="2" t="inlineStr">
        <is>
          <t/>
        </is>
      </c>
      <c r="AM243" t="inlineStr">
        <is>
          <t>kaupunki Ukrainan Pultavan alueella</t>
        </is>
      </c>
      <c r="AN243" s="2" t="inlineStr">
        <is>
          <t>Krementchouk</t>
        </is>
      </c>
      <c r="AO243" s="2" t="inlineStr">
        <is>
          <t>3</t>
        </is>
      </c>
      <c r="AP243" s="2" t="inlineStr">
        <is>
          <t/>
        </is>
      </c>
      <c r="AQ243" t="inlineStr">
        <is>
          <t>ville du centre de l'Ukraine</t>
        </is>
      </c>
      <c r="AR243" s="2" t="inlineStr">
        <is>
          <t>Kremenchuk</t>
        </is>
      </c>
      <c r="AS243" s="2" t="inlineStr">
        <is>
          <t>3</t>
        </is>
      </c>
      <c r="AT243" s="2" t="inlineStr">
        <is>
          <t/>
        </is>
      </c>
      <c r="AU243" t="inlineStr">
        <is>
          <t>cathair lár tíre san Úcráin, suite ar abhainn na Dnípire</t>
        </is>
      </c>
      <c r="AV243" s="2" t="inlineStr">
        <is>
          <t>Kremenčuk</t>
        </is>
      </c>
      <c r="AW243" s="2" t="inlineStr">
        <is>
          <t>3</t>
        </is>
      </c>
      <c r="AX243" s="2" t="inlineStr">
        <is>
          <t/>
        </is>
      </c>
      <c r="AY243" t="inlineStr">
        <is>
          <t>grad u središnjem dijelu Ukrajine</t>
        </is>
      </c>
      <c r="AZ243" s="2" t="inlineStr">
        <is>
          <t>Kremencsuk</t>
        </is>
      </c>
      <c r="BA243" s="2" t="inlineStr">
        <is>
          <t>3</t>
        </is>
      </c>
      <c r="BB243" s="2" t="inlineStr">
        <is>
          <t/>
        </is>
      </c>
      <c r="BC243" t="inlineStr">
        <is>
          <t/>
        </is>
      </c>
      <c r="BD243" t="inlineStr">
        <is>
          <t/>
        </is>
      </c>
      <c r="BE243" t="inlineStr">
        <is>
          <t/>
        </is>
      </c>
      <c r="BF243" t="inlineStr">
        <is>
          <t/>
        </is>
      </c>
      <c r="BG243" t="inlineStr">
        <is>
          <t/>
        </is>
      </c>
      <c r="BH243" s="2" t="inlineStr">
        <is>
          <t>Kremenčukas</t>
        </is>
      </c>
      <c r="BI243" s="2" t="inlineStr">
        <is>
          <t>3</t>
        </is>
      </c>
      <c r="BJ243" s="2" t="inlineStr">
        <is>
          <t/>
        </is>
      </c>
      <c r="BK243" t="inlineStr">
        <is>
          <t>miestas vidurio Ukrainoje, Poltavos srityje</t>
        </is>
      </c>
      <c r="BL243" s="2" t="inlineStr">
        <is>
          <t>Kremenčuka</t>
        </is>
      </c>
      <c r="BM243" s="2" t="inlineStr">
        <is>
          <t>3</t>
        </is>
      </c>
      <c r="BN243" s="2" t="inlineStr">
        <is>
          <t/>
        </is>
      </c>
      <c r="BO243" t="inlineStr">
        <is>
          <t/>
        </is>
      </c>
      <c r="BP243" s="2" t="inlineStr">
        <is>
          <t>Kremenchuk</t>
        </is>
      </c>
      <c r="BQ243" s="2" t="inlineStr">
        <is>
          <t>3</t>
        </is>
      </c>
      <c r="BR243" s="2" t="inlineStr">
        <is>
          <t/>
        </is>
      </c>
      <c r="BS243" t="inlineStr">
        <is>
          <t>belt fil-parti ċentrali tal-Ukrajna</t>
        </is>
      </c>
      <c r="BT243" s="2" t="inlineStr">
        <is>
          <t>Krementsjoek|
Kremenchuk</t>
        </is>
      </c>
      <c r="BU243" s="2" t="inlineStr">
        <is>
          <t>3|
3</t>
        </is>
      </c>
      <c r="BV243" s="2" t="inlineStr">
        <is>
          <t xml:space="preserve">|
</t>
        </is>
      </c>
      <c r="BW243" t="inlineStr">
        <is>
          <t>industriestad in Centraal-Oekraïne in de oblast Poltava</t>
        </is>
      </c>
      <c r="BX243" s="2" t="inlineStr">
        <is>
          <t>Krzemieńczuk</t>
        </is>
      </c>
      <c r="BY243" s="2" t="inlineStr">
        <is>
          <t>3</t>
        </is>
      </c>
      <c r="BZ243" s="2" t="inlineStr">
        <is>
          <t/>
        </is>
      </c>
      <c r="CA243" t="inlineStr">
        <is>
          <t>miasto w Ukrainie, w obwodzie połtawskim, nad Dnieprem</t>
        </is>
      </c>
      <c r="CB243" t="inlineStr">
        <is>
          <t/>
        </is>
      </c>
      <c r="CC243" t="inlineStr">
        <is>
          <t/>
        </is>
      </c>
      <c r="CD243" t="inlineStr">
        <is>
          <t/>
        </is>
      </c>
      <c r="CE243" t="inlineStr">
        <is>
          <t/>
        </is>
      </c>
      <c r="CF243" s="2" t="inlineStr">
        <is>
          <t>Kremenciuc</t>
        </is>
      </c>
      <c r="CG243" s="2" t="inlineStr">
        <is>
          <t>3</t>
        </is>
      </c>
      <c r="CH243" s="2" t="inlineStr">
        <is>
          <t/>
        </is>
      </c>
      <c r="CI243" t="inlineStr">
        <is>
          <t>oraș în centrul Ucrainei</t>
        </is>
      </c>
      <c r="CJ243" t="inlineStr">
        <is>
          <t/>
        </is>
      </c>
      <c r="CK243" t="inlineStr">
        <is>
          <t/>
        </is>
      </c>
      <c r="CL243" t="inlineStr">
        <is>
          <t/>
        </is>
      </c>
      <c r="CM243" t="inlineStr">
        <is>
          <t/>
        </is>
      </c>
      <c r="CN243" s="2" t="inlineStr">
        <is>
          <t>Kremenčuk</t>
        </is>
      </c>
      <c r="CO243" s="2" t="inlineStr">
        <is>
          <t>3</t>
        </is>
      </c>
      <c r="CP243" s="2" t="inlineStr">
        <is>
          <t/>
        </is>
      </c>
      <c r="CQ243" t="inlineStr">
        <is>
          <t>mesto v osrednjem delu Ukrajine ob reki Dneper</t>
        </is>
      </c>
      <c r="CR243" s="2" t="inlineStr">
        <is>
          <t>Krementjuk</t>
        </is>
      </c>
      <c r="CS243" s="2" t="inlineStr">
        <is>
          <t>3</t>
        </is>
      </c>
      <c r="CT243" s="2" t="inlineStr">
        <is>
          <t/>
        </is>
      </c>
      <c r="CU243" t="inlineStr">
        <is>
          <t>Stad i mellersta Ukraina.</t>
        </is>
      </c>
    </row>
    <row r="244">
      <c r="A244" s="1" t="str">
        <f>HYPERLINK("https://iate.europa.eu/entry/result/3627194/all", "3627194")</f>
        <v>3627194</v>
      </c>
      <c r="B244" t="inlineStr">
        <is>
          <t>GEOGRAPHY</t>
        </is>
      </c>
      <c r="C244" t="inlineStr">
        <is>
          <t>GEOGRAPHY|Europe|Eastern Europe|Ukraine</t>
        </is>
      </c>
      <c r="D244" s="2" t="inlineStr">
        <is>
          <t>Тернопол</t>
        </is>
      </c>
      <c r="E244" s="2" t="inlineStr">
        <is>
          <t>3</t>
        </is>
      </c>
      <c r="F244" s="2" t="inlineStr">
        <is>
          <t/>
        </is>
      </c>
      <c r="G244" t="inlineStr">
        <is>
          <t>град в Западна Украйна, административен, икономически и културен център на Тернополска област</t>
        </is>
      </c>
      <c r="H244" s="2" t="inlineStr">
        <is>
          <t>Ternopil</t>
        </is>
      </c>
      <c r="I244" s="2" t="inlineStr">
        <is>
          <t>3</t>
        </is>
      </c>
      <c r="J244" s="2" t="inlineStr">
        <is>
          <t/>
        </is>
      </c>
      <c r="K244" t="inlineStr">
        <is>
          <t>město ležící v západní části Ukrajiny na řece Seret</t>
        </is>
      </c>
      <c r="L244" s="2" t="inlineStr">
        <is>
          <t>Ternopil</t>
        </is>
      </c>
      <c r="M244" s="2" t="inlineStr">
        <is>
          <t>3</t>
        </is>
      </c>
      <c r="N244" s="2" t="inlineStr">
        <is>
          <t/>
        </is>
      </c>
      <c r="O244" t="inlineStr">
        <is>
          <t>by i det vestlige Ukraine 115 km øst for Lviv</t>
        </is>
      </c>
      <c r="P244" s="2" t="inlineStr">
        <is>
          <t>Ternopil</t>
        </is>
      </c>
      <c r="Q244" s="2" t="inlineStr">
        <is>
          <t>3</t>
        </is>
      </c>
      <c r="R244" s="2" t="inlineStr">
        <is>
          <t/>
        </is>
      </c>
      <c r="S244" t="inlineStr">
        <is>
          <t>Stadt im Westen der Ukraine und Verwaltungssitz der Oblast Ternopil</t>
        </is>
      </c>
      <c r="T244" t="inlineStr">
        <is>
          <t/>
        </is>
      </c>
      <c r="U244" t="inlineStr">
        <is>
          <t/>
        </is>
      </c>
      <c r="V244" t="inlineStr">
        <is>
          <t/>
        </is>
      </c>
      <c r="W244" t="inlineStr">
        <is>
          <t/>
        </is>
      </c>
      <c r="X244" s="2" t="inlineStr">
        <is>
          <t>Ternopil</t>
        </is>
      </c>
      <c r="Y244" s="2" t="inlineStr">
        <is>
          <t>3</t>
        </is>
      </c>
      <c r="Z244" s="2" t="inlineStr">
        <is>
          <t/>
        </is>
      </c>
      <c r="AA244" t="inlineStr">
        <is>
          <t>city in western Ukraine, located 115 km east of Lviv</t>
        </is>
      </c>
      <c r="AB244" s="2" t="inlineStr">
        <is>
          <t>Ternópil</t>
        </is>
      </c>
      <c r="AC244" s="2" t="inlineStr">
        <is>
          <t>3</t>
        </is>
      </c>
      <c r="AD244" s="2" t="inlineStr">
        <is>
          <t/>
        </is>
      </c>
      <c r="AE244" t="inlineStr">
        <is>
          <t>Ciudad del noreste de &lt;a href="https://iate.europa.eu/entry/result/861209/es" target="_blank"&gt;Ucrania&lt;/a&gt; y capital de la provincia del mismo nombre.</t>
        </is>
      </c>
      <c r="AF244" s="2" t="inlineStr">
        <is>
          <t>Ternopil</t>
        </is>
      </c>
      <c r="AG244" s="2" t="inlineStr">
        <is>
          <t>3</t>
        </is>
      </c>
      <c r="AH244" s="2" t="inlineStr">
        <is>
          <t/>
        </is>
      </c>
      <c r="AI244" t="inlineStr">
        <is>
          <t>oblastilinn Ukraina lääneosas Sereti jõe ääres</t>
        </is>
      </c>
      <c r="AJ244" s="2" t="inlineStr">
        <is>
          <t>Ternopil</t>
        </is>
      </c>
      <c r="AK244" s="2" t="inlineStr">
        <is>
          <t>3</t>
        </is>
      </c>
      <c r="AL244" s="2" t="inlineStr">
        <is>
          <t/>
        </is>
      </c>
      <c r="AM244" t="inlineStr">
        <is>
          <t>kaupunki Ukrainan länsiosassa</t>
        </is>
      </c>
      <c r="AN244" s="2" t="inlineStr">
        <is>
          <t>Ternopil</t>
        </is>
      </c>
      <c r="AO244" s="2" t="inlineStr">
        <is>
          <t>3</t>
        </is>
      </c>
      <c r="AP244" s="2" t="inlineStr">
        <is>
          <t/>
        </is>
      </c>
      <c r="AQ244" t="inlineStr">
        <is>
          <t>ville de l'ouest de l'Ukraine</t>
        </is>
      </c>
      <c r="AR244" s="2" t="inlineStr">
        <is>
          <t>Ternopil</t>
        </is>
      </c>
      <c r="AS244" s="2" t="inlineStr">
        <is>
          <t>3</t>
        </is>
      </c>
      <c r="AT244" s="2" t="inlineStr">
        <is>
          <t/>
        </is>
      </c>
      <c r="AU244" t="inlineStr">
        <is>
          <t>cathair in iarthar na hÚcráine, thart ar 115 km taobh thoir de Lviv</t>
        </is>
      </c>
      <c r="AV244" s="2" t="inlineStr">
        <is>
          <t>Ternopilj</t>
        </is>
      </c>
      <c r="AW244" s="2" t="inlineStr">
        <is>
          <t>3</t>
        </is>
      </c>
      <c r="AX244" s="2" t="inlineStr">
        <is>
          <t/>
        </is>
      </c>
      <c r="AY244" t="inlineStr">
        <is>
          <t>grad na zapadu Ukrajine</t>
        </is>
      </c>
      <c r="AZ244" s="2" t="inlineStr">
        <is>
          <t>Ternopil</t>
        </is>
      </c>
      <c r="BA244" s="2" t="inlineStr">
        <is>
          <t>3</t>
        </is>
      </c>
      <c r="BB244" s="2" t="inlineStr">
        <is>
          <t/>
        </is>
      </c>
      <c r="BC244" t="inlineStr">
        <is>
          <t>város Ukrajna nyugati részén</t>
        </is>
      </c>
      <c r="BD244" s="2" t="inlineStr">
        <is>
          <t>Ternopil</t>
        </is>
      </c>
      <c r="BE244" s="2" t="inlineStr">
        <is>
          <t>3</t>
        </is>
      </c>
      <c r="BF244" s="2" t="inlineStr">
        <is>
          <t/>
        </is>
      </c>
      <c r="BG244" t="inlineStr">
        <is>
          <t>città dell'Ucraina, capoluogo dell'oblast' omonima, ubicata 319 m. s.l.m. nella valle del Seret, nel settore occidentale del Paese, a circa 120 km da Leopoli</t>
        </is>
      </c>
      <c r="BH244" s="2" t="inlineStr">
        <is>
          <t>Ternopilis</t>
        </is>
      </c>
      <c r="BI244" s="2" t="inlineStr">
        <is>
          <t>3</t>
        </is>
      </c>
      <c r="BJ244" s="2" t="inlineStr">
        <is>
          <t/>
        </is>
      </c>
      <c r="BK244" t="inlineStr">
        <is>
          <t>miestas vakarų Ukrainoje, srities centras</t>
        </is>
      </c>
      <c r="BL244" s="2" t="inlineStr">
        <is>
          <t>Ternopiļa</t>
        </is>
      </c>
      <c r="BM244" s="2" t="inlineStr">
        <is>
          <t>3</t>
        </is>
      </c>
      <c r="BN244" s="2" t="inlineStr">
        <is>
          <t/>
        </is>
      </c>
      <c r="BO244" t="inlineStr">
        <is>
          <t/>
        </is>
      </c>
      <c r="BP244" s="2" t="inlineStr">
        <is>
          <t>Ternopil</t>
        </is>
      </c>
      <c r="BQ244" s="2" t="inlineStr">
        <is>
          <t>3</t>
        </is>
      </c>
      <c r="BR244" s="2" t="inlineStr">
        <is>
          <t/>
        </is>
      </c>
      <c r="BS244" t="inlineStr">
        <is>
          <t>belt fil-Punent tal-Ukrajna li tinsab 115-il km fid-direzzjoni tal-Lvant minn Lviv</t>
        </is>
      </c>
      <c r="BT244" s="2" t="inlineStr">
        <is>
          <t>Ternopil</t>
        </is>
      </c>
      <c r="BU244" s="2" t="inlineStr">
        <is>
          <t>3</t>
        </is>
      </c>
      <c r="BV244" s="2" t="inlineStr">
        <is>
          <t/>
        </is>
      </c>
      <c r="BW244" t="inlineStr">
        <is>
          <t>stad in het westen van Oekraïne, ongeveer 130 km ten oosten van Lviv</t>
        </is>
      </c>
      <c r="BX244" s="2" t="inlineStr">
        <is>
          <t>Tarnopol</t>
        </is>
      </c>
      <c r="BY244" s="2" t="inlineStr">
        <is>
          <t>3</t>
        </is>
      </c>
      <c r="BZ244" s="2" t="inlineStr">
        <is>
          <t/>
        </is>
      </c>
      <c r="CA244" t="inlineStr">
        <is>
          <t>miasto obwodowe na zachodzie Ukrainy, nad Seretem</t>
        </is>
      </c>
      <c r="CB244" t="inlineStr">
        <is>
          <t/>
        </is>
      </c>
      <c r="CC244" t="inlineStr">
        <is>
          <t/>
        </is>
      </c>
      <c r="CD244" t="inlineStr">
        <is>
          <t/>
        </is>
      </c>
      <c r="CE244" t="inlineStr">
        <is>
          <t/>
        </is>
      </c>
      <c r="CF244" s="2" t="inlineStr">
        <is>
          <t>Ternopil</t>
        </is>
      </c>
      <c r="CG244" s="2" t="inlineStr">
        <is>
          <t>3</t>
        </is>
      </c>
      <c r="CH244" s="2" t="inlineStr">
        <is>
          <t/>
        </is>
      </c>
      <c r="CI244" t="inlineStr">
        <is>
          <t>oraș din vestul Ucrainei</t>
        </is>
      </c>
      <c r="CJ244" t="inlineStr">
        <is>
          <t/>
        </is>
      </c>
      <c r="CK244" t="inlineStr">
        <is>
          <t/>
        </is>
      </c>
      <c r="CL244" t="inlineStr">
        <is>
          <t/>
        </is>
      </c>
      <c r="CM244" t="inlineStr">
        <is>
          <t/>
        </is>
      </c>
      <c r="CN244" s="2" t="inlineStr">
        <is>
          <t>Ternopil</t>
        </is>
      </c>
      <c r="CO244" s="2" t="inlineStr">
        <is>
          <t>3</t>
        </is>
      </c>
      <c r="CP244" s="2" t="inlineStr">
        <is>
          <t/>
        </is>
      </c>
      <c r="CQ244" t="inlineStr">
        <is>
          <t>mesto v Ukrajini, ob Seretu (pritok Dnestra) v vzhodni Galiciji</t>
        </is>
      </c>
      <c r="CR244" s="2" t="inlineStr">
        <is>
          <t>Ternopil</t>
        </is>
      </c>
      <c r="CS244" s="2" t="inlineStr">
        <is>
          <t>3</t>
        </is>
      </c>
      <c r="CT244" s="2" t="inlineStr">
        <is>
          <t/>
        </is>
      </c>
      <c r="CU244" t="inlineStr">
        <is>
          <t>Stad i västra Ukraina.</t>
        </is>
      </c>
    </row>
    <row r="245">
      <c r="A245" s="1" t="str">
        <f>HYPERLINK("https://iate.europa.eu/entry/result/3627185/all", "3627185")</f>
        <v>3627185</v>
      </c>
      <c r="B245" t="inlineStr">
        <is>
          <t>GEOGRAPHY</t>
        </is>
      </c>
      <c r="C245" t="inlineStr">
        <is>
          <t>GEOGRAPHY|Europe|Eastern Europe|Ukraine</t>
        </is>
      </c>
      <c r="D245" s="2" t="inlineStr">
        <is>
          <t>Житомир</t>
        </is>
      </c>
      <c r="E245" s="2" t="inlineStr">
        <is>
          <t>3</t>
        </is>
      </c>
      <c r="F245" s="2" t="inlineStr">
        <is>
          <t/>
        </is>
      </c>
      <c r="G245" t="inlineStr">
        <is>
          <t>град в Северна Украйна, административен център на Житомирска област</t>
        </is>
      </c>
      <c r="H245" s="2" t="inlineStr">
        <is>
          <t>Žytomyr</t>
        </is>
      </c>
      <c r="I245" s="2" t="inlineStr">
        <is>
          <t>3</t>
        </is>
      </c>
      <c r="J245" s="2" t="inlineStr">
        <is>
          <t/>
        </is>
      </c>
      <c r="K245" t="inlineStr">
        <is>
          <t>historické město, které leží na severozápadě Ukrajiny na řece Teteriv, zhruba 130 km západně od Kyjeva</t>
        </is>
      </c>
      <c r="L245" s="2" t="inlineStr">
        <is>
          <t>Zjytomyr</t>
        </is>
      </c>
      <c r="M245" s="2" t="inlineStr">
        <is>
          <t>3</t>
        </is>
      </c>
      <c r="N245" s="2" t="inlineStr">
        <is>
          <t/>
        </is>
      </c>
      <c r="O245" t="inlineStr">
        <is>
          <t>by i det vestlige Ukraine</t>
        </is>
      </c>
      <c r="P245" s="2" t="inlineStr">
        <is>
          <t>Schytomyr</t>
        </is>
      </c>
      <c r="Q245" s="2" t="inlineStr">
        <is>
          <t>3</t>
        </is>
      </c>
      <c r="R245" s="2" t="inlineStr">
        <is>
          <t/>
        </is>
      </c>
      <c r="S245" t="inlineStr">
        <is>
          <t>Stadt im Westen der Ukraine und Verwaltungssitz der Oblast Schytomyr</t>
        </is>
      </c>
      <c r="T245" t="inlineStr">
        <is>
          <t/>
        </is>
      </c>
      <c r="U245" t="inlineStr">
        <is>
          <t/>
        </is>
      </c>
      <c r="V245" t="inlineStr">
        <is>
          <t/>
        </is>
      </c>
      <c r="W245" t="inlineStr">
        <is>
          <t/>
        </is>
      </c>
      <c r="X245" s="2" t="inlineStr">
        <is>
          <t>Zhytomyr</t>
        </is>
      </c>
      <c r="Y245" s="2" t="inlineStr">
        <is>
          <t>3</t>
        </is>
      </c>
      <c r="Z245" s="2" t="inlineStr">
        <is>
          <t/>
        </is>
      </c>
      <c r="AA245" t="inlineStr">
        <is>
          <t>city in western Ukraine</t>
        </is>
      </c>
      <c r="AB245" s="2" t="inlineStr">
        <is>
          <t>Zhytómyr</t>
        </is>
      </c>
      <c r="AC245" s="2" t="inlineStr">
        <is>
          <t>3</t>
        </is>
      </c>
      <c r="AD245" s="2" t="inlineStr">
        <is>
          <t/>
        </is>
      </c>
      <c r="AE245" t="inlineStr">
        <is>
          <t>Ciudad del oeste de &lt;a href="https://iate.europa.eu/entry/result/861209/es" target="_blank"&gt;Ucrania&lt;/a&gt; y capital de la provincia del mismo nombre.</t>
        </is>
      </c>
      <c r="AF245" s="2" t="inlineStr">
        <is>
          <t>Žõtomõr</t>
        </is>
      </c>
      <c r="AG245" s="2" t="inlineStr">
        <is>
          <t>3</t>
        </is>
      </c>
      <c r="AH245" s="2" t="inlineStr">
        <is>
          <t/>
        </is>
      </c>
      <c r="AI245" t="inlineStr">
        <is>
          <t>oblastilinn Ukraina keskosas Teterivi jõe ääres</t>
        </is>
      </c>
      <c r="AJ245" s="2" t="inlineStr">
        <is>
          <t>Žytomyr</t>
        </is>
      </c>
      <c r="AK245" s="2" t="inlineStr">
        <is>
          <t>3</t>
        </is>
      </c>
      <c r="AL245" s="2" t="inlineStr">
        <is>
          <t/>
        </is>
      </c>
      <c r="AM245" t="inlineStr">
        <is>
          <t>kaupunki Ukrainan pohjoisosassa</t>
        </is>
      </c>
      <c r="AN245" s="2" t="inlineStr">
        <is>
          <t>Jytomyr</t>
        </is>
      </c>
      <c r="AO245" s="2" t="inlineStr">
        <is>
          <t>3</t>
        </is>
      </c>
      <c r="AP245" s="2" t="inlineStr">
        <is>
          <t/>
        </is>
      </c>
      <c r="AQ245" t="inlineStr">
        <is>
          <t>ville d'Ukraine, à l'ouest de Kiev</t>
        </is>
      </c>
      <c r="AR245" s="2" t="inlineStr">
        <is>
          <t>Zhytomyr</t>
        </is>
      </c>
      <c r="AS245" s="2" t="inlineStr">
        <is>
          <t>3</t>
        </is>
      </c>
      <c r="AT245" s="2" t="inlineStr">
        <is>
          <t/>
        </is>
      </c>
      <c r="AU245" t="inlineStr">
        <is>
          <t>cathair in iarthar na hÚcráine, clú uirthi as déantús uirlísí ceoil go háirithe cairdíní</t>
        </is>
      </c>
      <c r="AV245" s="2" t="inlineStr">
        <is>
          <t>Žitomir</t>
        </is>
      </c>
      <c r="AW245" s="2" t="inlineStr">
        <is>
          <t>3</t>
        </is>
      </c>
      <c r="AX245" s="2" t="inlineStr">
        <is>
          <t/>
        </is>
      </c>
      <c r="AY245" t="inlineStr">
        <is>
          <t>grad na zapadu Ukrajine</t>
        </is>
      </c>
      <c r="AZ245" s="2" t="inlineStr">
        <is>
          <t>Zsitomir</t>
        </is>
      </c>
      <c r="BA245" s="2" t="inlineStr">
        <is>
          <t>3</t>
        </is>
      </c>
      <c r="BB245" s="2" t="inlineStr">
        <is>
          <t/>
        </is>
      </c>
      <c r="BC245" t="inlineStr">
        <is>
          <t/>
        </is>
      </c>
      <c r="BD245" t="inlineStr">
        <is>
          <t/>
        </is>
      </c>
      <c r="BE245" t="inlineStr">
        <is>
          <t/>
        </is>
      </c>
      <c r="BF245" t="inlineStr">
        <is>
          <t/>
        </is>
      </c>
      <c r="BG245" t="inlineStr">
        <is>
          <t/>
        </is>
      </c>
      <c r="BH245" s="2" t="inlineStr">
        <is>
          <t>Žytomyras</t>
        </is>
      </c>
      <c r="BI245" s="2" t="inlineStr">
        <is>
          <t>3</t>
        </is>
      </c>
      <c r="BJ245" s="2" t="inlineStr">
        <is>
          <t/>
        </is>
      </c>
      <c r="BK245" t="inlineStr">
        <is>
          <t>miestas Ukrainoje į vakarus nuo Kyjivo, srities centras</t>
        </is>
      </c>
      <c r="BL245" s="2" t="inlineStr">
        <is>
          <t>Žitomira</t>
        </is>
      </c>
      <c r="BM245" s="2" t="inlineStr">
        <is>
          <t>3</t>
        </is>
      </c>
      <c r="BN245" s="2" t="inlineStr">
        <is>
          <t/>
        </is>
      </c>
      <c r="BO245" t="inlineStr">
        <is>
          <t/>
        </is>
      </c>
      <c r="BP245" s="2" t="inlineStr">
        <is>
          <t>Zhytomyr</t>
        </is>
      </c>
      <c r="BQ245" s="2" t="inlineStr">
        <is>
          <t>3</t>
        </is>
      </c>
      <c r="BR245" s="2" t="inlineStr">
        <is>
          <t/>
        </is>
      </c>
      <c r="BS245" t="inlineStr">
        <is>
          <t>belt fil-Majjistral ċentrali tal-Ukrajna</t>
        </is>
      </c>
      <c r="BT245" s="2" t="inlineStr">
        <is>
          <t>Zjytomyr|
Zhytomyr</t>
        </is>
      </c>
      <c r="BU245" s="2" t="inlineStr">
        <is>
          <t>3|
3</t>
        </is>
      </c>
      <c r="BV245" s="2" t="inlineStr">
        <is>
          <t xml:space="preserve">|
</t>
        </is>
      </c>
      <c r="BW245" t="inlineStr">
        <is>
          <t>stad in het noordwesten van Oekraïne</t>
        </is>
      </c>
      <c r="BX245" s="2" t="inlineStr">
        <is>
          <t>Żytomierz</t>
        </is>
      </c>
      <c r="BY245" s="2" t="inlineStr">
        <is>
          <t>3</t>
        </is>
      </c>
      <c r="BZ245" s="2" t="inlineStr">
        <is>
          <t/>
        </is>
      </c>
      <c r="CA245" t="inlineStr">
        <is>
          <t>&lt;div&gt; miasto obwodowe na Ukrainie, nad rz. Teterew i jego dopływem Kamionką&lt;/div&gt;</t>
        </is>
      </c>
      <c r="CB245" t="inlineStr">
        <is>
          <t/>
        </is>
      </c>
      <c r="CC245" t="inlineStr">
        <is>
          <t/>
        </is>
      </c>
      <c r="CD245" t="inlineStr">
        <is>
          <t/>
        </is>
      </c>
      <c r="CE245" t="inlineStr">
        <is>
          <t/>
        </is>
      </c>
      <c r="CF245" s="2" t="inlineStr">
        <is>
          <t>Jîtomîr</t>
        </is>
      </c>
      <c r="CG245" s="2" t="inlineStr">
        <is>
          <t>3</t>
        </is>
      </c>
      <c r="CH245" s="2" t="inlineStr">
        <is>
          <t/>
        </is>
      </c>
      <c r="CI245" t="inlineStr">
        <is>
          <t>oraș din vestul Ucrainei</t>
        </is>
      </c>
      <c r="CJ245" t="inlineStr">
        <is>
          <t/>
        </is>
      </c>
      <c r="CK245" t="inlineStr">
        <is>
          <t/>
        </is>
      </c>
      <c r="CL245" t="inlineStr">
        <is>
          <t/>
        </is>
      </c>
      <c r="CM245" t="inlineStr">
        <is>
          <t/>
        </is>
      </c>
      <c r="CN245" s="2" t="inlineStr">
        <is>
          <t>Žitomir</t>
        </is>
      </c>
      <c r="CO245" s="2" t="inlineStr">
        <is>
          <t>3</t>
        </is>
      </c>
      <c r="CP245" s="2" t="inlineStr">
        <is>
          <t/>
        </is>
      </c>
      <c r="CQ245" t="inlineStr">
        <is>
          <t>mesto v Ukrajini, zahodno od Kijeva</t>
        </is>
      </c>
      <c r="CR245" s="2" t="inlineStr">
        <is>
          <t>Zjytomyr</t>
        </is>
      </c>
      <c r="CS245" s="2" t="inlineStr">
        <is>
          <t>3</t>
        </is>
      </c>
      <c r="CT245" s="2" t="inlineStr">
        <is>
          <t/>
        </is>
      </c>
      <c r="CU245" t="inlineStr">
        <is>
          <t>Huvudort i provinsen med samma namn i mellersta Ukraina.</t>
        </is>
      </c>
    </row>
    <row r="246">
      <c r="A246" s="1" t="str">
        <f>HYPERLINK("https://iate.europa.eu/entry/result/3627182/all", "3627182")</f>
        <v>3627182</v>
      </c>
      <c r="B246" t="inlineStr">
        <is>
          <t>GEOGRAPHY</t>
        </is>
      </c>
      <c r="C246" t="inlineStr">
        <is>
          <t>GEOGRAPHY|Europe|Eastern Europe|Ukraine</t>
        </is>
      </c>
      <c r="D246" s="2" t="inlineStr">
        <is>
          <t>Черкаси</t>
        </is>
      </c>
      <c r="E246" s="2" t="inlineStr">
        <is>
          <t>3</t>
        </is>
      </c>
      <c r="F246" s="2" t="inlineStr">
        <is>
          <t/>
        </is>
      </c>
      <c r="G246" t="inlineStr">
        <is>
          <t>град в Централна Украйна, административен център на Черкаска област</t>
        </is>
      </c>
      <c r="H246" s="2" t="inlineStr">
        <is>
          <t>Čerkasy</t>
        </is>
      </c>
      <c r="I246" s="2" t="inlineStr">
        <is>
          <t>3</t>
        </is>
      </c>
      <c r="J246" s="2" t="inlineStr">
        <is>
          <t/>
        </is>
      </c>
      <c r="K246" t="inlineStr">
        <is>
          <t>město na střední Ukrajině, zhruba 200 km od Kyjeva, jež leží na pravém břehu středního toku Dněpru a je administrativním, kulturním a ekonomickým centrem Čerkaské oblasti</t>
        </is>
      </c>
      <c r="L246" s="2" t="inlineStr">
        <is>
          <t>Tjerkasy</t>
        </is>
      </c>
      <c r="M246" s="2" t="inlineStr">
        <is>
          <t>3</t>
        </is>
      </c>
      <c r="N246" s="2" t="inlineStr">
        <is>
          <t/>
        </is>
      </c>
      <c r="O246" t="inlineStr">
        <is>
          <t>by i det centrale Ukraine</t>
        </is>
      </c>
      <c r="P246" s="2" t="inlineStr">
        <is>
          <t>Tscherkassy</t>
        </is>
      </c>
      <c r="Q246" s="2" t="inlineStr">
        <is>
          <t>3</t>
        </is>
      </c>
      <c r="R246" s="2" t="inlineStr">
        <is>
          <t/>
        </is>
      </c>
      <c r="S246" t="inlineStr">
        <is>
          <t>Stadt im Zentrum der Ukraine</t>
        </is>
      </c>
      <c r="T246" t="inlineStr">
        <is>
          <t/>
        </is>
      </c>
      <c r="U246" t="inlineStr">
        <is>
          <t/>
        </is>
      </c>
      <c r="V246" t="inlineStr">
        <is>
          <t/>
        </is>
      </c>
      <c r="W246" t="inlineStr">
        <is>
          <t/>
        </is>
      </c>
      <c r="X246" s="2" t="inlineStr">
        <is>
          <t>Cherkasy</t>
        </is>
      </c>
      <c r="Y246" s="2" t="inlineStr">
        <is>
          <t>3</t>
        </is>
      </c>
      <c r="Z246" s="2" t="inlineStr">
        <is>
          <t/>
        </is>
      </c>
      <c r="AA246" t="inlineStr">
        <is>
          <t>city in central Ukraine</t>
        </is>
      </c>
      <c r="AB246" s="2" t="inlineStr">
        <is>
          <t>Cherkasy</t>
        </is>
      </c>
      <c r="AC246" s="2" t="inlineStr">
        <is>
          <t>3</t>
        </is>
      </c>
      <c r="AD246" s="2" t="inlineStr">
        <is>
          <t/>
        </is>
      </c>
      <c r="AE246" t="inlineStr">
        <is>
          <t>Ciudad del centro de &lt;a href="https://iate.europa.eu/entry/result/861209/es" target="_blank"&gt;Ucrania&lt;/a&gt; y capital de la provincia del mismo nombre.</t>
        </is>
      </c>
      <c r="AF246" s="2" t="inlineStr">
        <is>
          <t>Tšerkassõ</t>
        </is>
      </c>
      <c r="AG246" s="2" t="inlineStr">
        <is>
          <t>3</t>
        </is>
      </c>
      <c r="AH246" s="2" t="inlineStr">
        <is>
          <t/>
        </is>
      </c>
      <c r="AI246" t="inlineStr">
        <is>
          <t>oblastilinn Ukraina keskosas, Dnepri jõel asuva Krementšuki veehoidla paremkaldal</t>
        </is>
      </c>
      <c r="AJ246" s="2" t="inlineStr">
        <is>
          <t>Tšerkasy</t>
        </is>
      </c>
      <c r="AK246" s="2" t="inlineStr">
        <is>
          <t>3</t>
        </is>
      </c>
      <c r="AL246" s="2" t="inlineStr">
        <is>
          <t/>
        </is>
      </c>
      <c r="AM246" t="inlineStr">
        <is>
          <t>kaupunki Ukrainan keskiosassa</t>
        </is>
      </c>
      <c r="AN246" s="2" t="inlineStr">
        <is>
          <t>Tcherkassy</t>
        </is>
      </c>
      <c r="AO246" s="2" t="inlineStr">
        <is>
          <t>3</t>
        </is>
      </c>
      <c r="AP246" s="2" t="inlineStr">
        <is>
          <t/>
        </is>
      </c>
      <c r="AQ246" t="inlineStr">
        <is>
          <t>ville du centre de l'Ukraine, située sur la rive droit du réservoir de Krementchouk sur le Dniepr, au sud-est de Kiev</t>
        </is>
      </c>
      <c r="AR246" s="2" t="inlineStr">
        <is>
          <t>Cherkasy</t>
        </is>
      </c>
      <c r="AS246" s="2" t="inlineStr">
        <is>
          <t>3</t>
        </is>
      </c>
      <c r="AT246" s="2" t="inlineStr">
        <is>
          <t/>
        </is>
      </c>
      <c r="AU246" t="inlineStr">
        <is>
          <t>cathair lár tíre san Úcráin, suite ar abhainn na Dnípire</t>
        </is>
      </c>
      <c r="AV246" s="2" t="inlineStr">
        <is>
          <t>Čerkasi</t>
        </is>
      </c>
      <c r="AW246" s="2" t="inlineStr">
        <is>
          <t>3</t>
        </is>
      </c>
      <c r="AX246" s="2" t="inlineStr">
        <is>
          <t/>
        </is>
      </c>
      <c r="AY246" t="inlineStr">
        <is>
          <t>grad u središnjoj Ukrajini</t>
        </is>
      </c>
      <c r="AZ246" s="2" t="inlineStr">
        <is>
          <t>Cserkaszi</t>
        </is>
      </c>
      <c r="BA246" s="2" t="inlineStr">
        <is>
          <t>3</t>
        </is>
      </c>
      <c r="BB246" s="2" t="inlineStr">
        <is>
          <t/>
        </is>
      </c>
      <c r="BC246" t="inlineStr">
        <is>
          <t/>
        </is>
      </c>
      <c r="BD246" t="inlineStr">
        <is>
          <t/>
        </is>
      </c>
      <c r="BE246" t="inlineStr">
        <is>
          <t/>
        </is>
      </c>
      <c r="BF246" t="inlineStr">
        <is>
          <t/>
        </is>
      </c>
      <c r="BG246" t="inlineStr">
        <is>
          <t/>
        </is>
      </c>
      <c r="BH246" s="2" t="inlineStr">
        <is>
          <t>Čerkasai</t>
        </is>
      </c>
      <c r="BI246" s="2" t="inlineStr">
        <is>
          <t>3</t>
        </is>
      </c>
      <c r="BJ246" s="2" t="inlineStr">
        <is>
          <t/>
        </is>
      </c>
      <c r="BK246" t="inlineStr">
        <is>
          <t>miestas vidurio Ukrainoje, srities centras</t>
        </is>
      </c>
      <c r="BL246" s="2" t="inlineStr">
        <is>
          <t>Čerkasi</t>
        </is>
      </c>
      <c r="BM246" s="2" t="inlineStr">
        <is>
          <t>3</t>
        </is>
      </c>
      <c r="BN246" s="2" t="inlineStr">
        <is>
          <t/>
        </is>
      </c>
      <c r="BO246" t="inlineStr">
        <is>
          <t/>
        </is>
      </c>
      <c r="BP246" s="2" t="inlineStr">
        <is>
          <t>Cherkasy</t>
        </is>
      </c>
      <c r="BQ246" s="2" t="inlineStr">
        <is>
          <t>3</t>
        </is>
      </c>
      <c r="BR246" s="2" t="inlineStr">
        <is>
          <t/>
        </is>
      </c>
      <c r="BS246" t="inlineStr">
        <is>
          <t>belt fil-parti ċentrali tal-Ukrajna</t>
        </is>
      </c>
      <c r="BT246" s="2" t="inlineStr">
        <is>
          <t>Tsjerkasy|
Cherkasy</t>
        </is>
      </c>
      <c r="BU246" s="2" t="inlineStr">
        <is>
          <t>3|
3</t>
        </is>
      </c>
      <c r="BV246" s="2" t="inlineStr">
        <is>
          <t xml:space="preserve">|
</t>
        </is>
      </c>
      <c r="BW246" t="inlineStr">
        <is>
          <t>stad in het midden van Oekraïne, ongeveer 200 km ten zuiden van Kyiv</t>
        </is>
      </c>
      <c r="BX246" s="2" t="inlineStr">
        <is>
          <t>Czerkasy</t>
        </is>
      </c>
      <c r="BY246" s="2" t="inlineStr">
        <is>
          <t>3</t>
        </is>
      </c>
      <c r="BZ246" s="2" t="inlineStr">
        <is>
          <t/>
        </is>
      </c>
      <c r="CA246" t="inlineStr">
        <is>
          <t>miasto obwodowe w środkowej części Ukrainy, na prawym brzegu Zbiornika Krzemieńczuckiego na Dnieprze</t>
        </is>
      </c>
      <c r="CB246" t="inlineStr">
        <is>
          <t/>
        </is>
      </c>
      <c r="CC246" t="inlineStr">
        <is>
          <t/>
        </is>
      </c>
      <c r="CD246" t="inlineStr">
        <is>
          <t/>
        </is>
      </c>
      <c r="CE246" t="inlineStr">
        <is>
          <t/>
        </is>
      </c>
      <c r="CF246" s="2" t="inlineStr">
        <is>
          <t>Cercasî</t>
        </is>
      </c>
      <c r="CG246" s="2" t="inlineStr">
        <is>
          <t>3</t>
        </is>
      </c>
      <c r="CH246" s="2" t="inlineStr">
        <is>
          <t/>
        </is>
      </c>
      <c r="CI246" t="inlineStr">
        <is>
          <t>oraș în centrul Ucrainei</t>
        </is>
      </c>
      <c r="CJ246" t="inlineStr">
        <is>
          <t/>
        </is>
      </c>
      <c r="CK246" t="inlineStr">
        <is>
          <t/>
        </is>
      </c>
      <c r="CL246" t="inlineStr">
        <is>
          <t/>
        </is>
      </c>
      <c r="CM246" t="inlineStr">
        <is>
          <t/>
        </is>
      </c>
      <c r="CN246" t="inlineStr">
        <is>
          <t/>
        </is>
      </c>
      <c r="CO246" t="inlineStr">
        <is>
          <t/>
        </is>
      </c>
      <c r="CP246" t="inlineStr">
        <is>
          <t/>
        </is>
      </c>
      <c r="CQ246" t="inlineStr">
        <is>
          <t/>
        </is>
      </c>
      <c r="CR246" s="2" t="inlineStr">
        <is>
          <t>Tjerkasy</t>
        </is>
      </c>
      <c r="CS246" s="2" t="inlineStr">
        <is>
          <t>3</t>
        </is>
      </c>
      <c r="CT246" s="2" t="inlineStr">
        <is>
          <t/>
        </is>
      </c>
      <c r="CU246" t="inlineStr">
        <is>
          <t>Stad i mellersta Ukraina.</t>
        </is>
      </c>
    </row>
    <row r="247">
      <c r="A247" s="1" t="str">
        <f>HYPERLINK("https://iate.europa.eu/entry/result/3627177/all", "3627177")</f>
        <v>3627177</v>
      </c>
      <c r="B247" t="inlineStr">
        <is>
          <t>GEOGRAPHY</t>
        </is>
      </c>
      <c r="C247" t="inlineStr">
        <is>
          <t>GEOGRAPHY|Europe|Eastern Europe|Ukraine</t>
        </is>
      </c>
      <c r="D247" s="2" t="inlineStr">
        <is>
          <t>Макеевка</t>
        </is>
      </c>
      <c r="E247" s="2" t="inlineStr">
        <is>
          <t>3</t>
        </is>
      </c>
      <c r="F247" s="2" t="inlineStr">
        <is>
          <t/>
        </is>
      </c>
      <c r="G247" t="inlineStr">
        <is>
          <t>град в Източна Украйна, близо до Донецк</t>
        </is>
      </c>
      <c r="H247" s="2" t="inlineStr">
        <is>
          <t>Makijivka</t>
        </is>
      </c>
      <c r="I247" s="2" t="inlineStr">
        <is>
          <t>3</t>
        </is>
      </c>
      <c r="J247" s="2" t="inlineStr">
        <is>
          <t/>
        </is>
      </c>
      <c r="K247" t="inlineStr">
        <is>
          <t>město ležící ve střední části Doněcké oblasti</t>
        </is>
      </c>
      <c r="L247" s="2" t="inlineStr">
        <is>
          <t>Makijivka</t>
        </is>
      </c>
      <c r="M247" s="2" t="inlineStr">
        <is>
          <t>3</t>
        </is>
      </c>
      <c r="N247" s="2" t="inlineStr">
        <is>
          <t/>
        </is>
      </c>
      <c r="O247" t="inlineStr">
        <is>
          <t>by i Donetskområdet i det sydøstlige Ukraine</t>
        </is>
      </c>
      <c r="P247" s="2" t="inlineStr">
        <is>
          <t>Makijiwka</t>
        </is>
      </c>
      <c r="Q247" s="2" t="inlineStr">
        <is>
          <t>3</t>
        </is>
      </c>
      <c r="R247" s="2" t="inlineStr">
        <is>
          <t/>
        </is>
      </c>
      <c r="S247" t="inlineStr">
        <is>
          <t>drittgrößte Stadt der Oblast Donezk im Osten der Ukraine</t>
        </is>
      </c>
      <c r="T247" t="inlineStr">
        <is>
          <t/>
        </is>
      </c>
      <c r="U247" t="inlineStr">
        <is>
          <t/>
        </is>
      </c>
      <c r="V247" t="inlineStr">
        <is>
          <t/>
        </is>
      </c>
      <c r="W247" t="inlineStr">
        <is>
          <t/>
        </is>
      </c>
      <c r="X247" s="2" t="inlineStr">
        <is>
          <t>Makiivka</t>
        </is>
      </c>
      <c r="Y247" s="2" t="inlineStr">
        <is>
          <t>3</t>
        </is>
      </c>
      <c r="Z247" s="2" t="inlineStr">
        <is>
          <t/>
        </is>
      </c>
      <c r="AA247" t="inlineStr">
        <is>
          <t>town in eastern Ukraine, near Donetsk</t>
        </is>
      </c>
      <c r="AB247" s="2" t="inlineStr">
        <is>
          <t>Makiivka</t>
        </is>
      </c>
      <c r="AC247" s="2" t="inlineStr">
        <is>
          <t>2</t>
        </is>
      </c>
      <c r="AD247" s="2" t="inlineStr">
        <is>
          <t/>
        </is>
      </c>
      <c r="AE247" t="inlineStr">
        <is>
          <t>Ciudad del este de &lt;a href="https://iate.europa.eu/entry/result/861209/es" target="_blank"&gt;Ucrania&lt;/a&gt; situada en las proximidades de &lt;a href="https://iate.europa.eu/entry/result/3557144/es" target="_blank"&gt;Donetsk&lt;/a&gt;, en la región del &lt;a href="https://iate.europa.eu/entry/result/3557147/es" target="_blank"&gt;Dombás&lt;/a&gt;&lt;small&gt;.&lt;/small&gt;</t>
        </is>
      </c>
      <c r="AF247" s="2" t="inlineStr">
        <is>
          <t>Makijivka</t>
        </is>
      </c>
      <c r="AG247" s="2" t="inlineStr">
        <is>
          <t>3</t>
        </is>
      </c>
      <c r="AH247" s="2" t="inlineStr">
        <is>
          <t/>
        </is>
      </c>
      <c r="AI247" t="inlineStr">
        <is>
          <t>linn Ukraina idaosas Donetski oblastis</t>
        </is>
      </c>
      <c r="AJ247" s="2" t="inlineStr">
        <is>
          <t>Makijivka</t>
        </is>
      </c>
      <c r="AK247" s="2" t="inlineStr">
        <is>
          <t>3</t>
        </is>
      </c>
      <c r="AL247" s="2" t="inlineStr">
        <is>
          <t/>
        </is>
      </c>
      <c r="AM247" t="inlineStr">
        <is>
          <t>kaupunki Ukrainan itäosassa</t>
        </is>
      </c>
      <c r="AN247" s="2" t="inlineStr">
        <is>
          <t>Makiïvka</t>
        </is>
      </c>
      <c r="AO247" s="2" t="inlineStr">
        <is>
          <t>3</t>
        </is>
      </c>
      <c r="AP247" s="2" t="inlineStr">
        <is>
          <t/>
        </is>
      </c>
      <c r="AQ247" t="inlineStr">
        <is>
          <t>ville de l'est de l'Ukraine, située à l'est de &lt;a href="https://iate.europa.eu/entry/result/3557144/fr" target="_blank"&gt;Donetsk&lt;/a&gt;, dans la région du &lt;a href="https://iate.europa.eu/entry/result/3557147/fr" target="_blank"&gt;Donbass&lt;/a&gt;</t>
        </is>
      </c>
      <c r="AR247" s="2" t="inlineStr">
        <is>
          <t>Makiivka</t>
        </is>
      </c>
      <c r="AS247" s="2" t="inlineStr">
        <is>
          <t>3</t>
        </is>
      </c>
      <c r="AT247" s="2" t="inlineStr">
        <is>
          <t/>
        </is>
      </c>
      <c r="AU247" t="inlineStr">
        <is>
          <t>baile in oirthear na hÚcráine, gar do Donetsk</t>
        </is>
      </c>
      <c r="AV247" s="2" t="inlineStr">
        <is>
          <t>Makijivka</t>
        </is>
      </c>
      <c r="AW247" s="2" t="inlineStr">
        <is>
          <t>3</t>
        </is>
      </c>
      <c r="AX247" s="2" t="inlineStr">
        <is>
          <t/>
        </is>
      </c>
      <c r="AY247" t="inlineStr">
        <is>
          <t>grad na istoku Ukrajine</t>
        </is>
      </c>
      <c r="AZ247" s="2" t="inlineStr">
        <is>
          <t>Makijivka</t>
        </is>
      </c>
      <c r="BA247" s="2" t="inlineStr">
        <is>
          <t>3</t>
        </is>
      </c>
      <c r="BB247" s="2" t="inlineStr">
        <is>
          <t/>
        </is>
      </c>
      <c r="BC247" t="inlineStr">
        <is>
          <t/>
        </is>
      </c>
      <c r="BD247" t="inlineStr">
        <is>
          <t/>
        </is>
      </c>
      <c r="BE247" t="inlineStr">
        <is>
          <t/>
        </is>
      </c>
      <c r="BF247" t="inlineStr">
        <is>
          <t/>
        </is>
      </c>
      <c r="BG247" t="inlineStr">
        <is>
          <t/>
        </is>
      </c>
      <c r="BH247" s="2" t="inlineStr">
        <is>
          <t>Makijivka</t>
        </is>
      </c>
      <c r="BI247" s="2" t="inlineStr">
        <is>
          <t>3</t>
        </is>
      </c>
      <c r="BJ247" s="2" t="inlineStr">
        <is>
          <t/>
        </is>
      </c>
      <c r="BK247" t="inlineStr">
        <is>
          <t>miestas Donecko srityje, rytų Ukrainoje</t>
        </is>
      </c>
      <c r="BL247" s="2" t="inlineStr">
        <is>
          <t>Makijivka</t>
        </is>
      </c>
      <c r="BM247" s="2" t="inlineStr">
        <is>
          <t>3</t>
        </is>
      </c>
      <c r="BN247" s="2" t="inlineStr">
        <is>
          <t/>
        </is>
      </c>
      <c r="BO247" t="inlineStr">
        <is>
          <t/>
        </is>
      </c>
      <c r="BP247" t="inlineStr">
        <is>
          <t/>
        </is>
      </c>
      <c r="BQ247" t="inlineStr">
        <is>
          <t/>
        </is>
      </c>
      <c r="BR247" t="inlineStr">
        <is>
          <t/>
        </is>
      </c>
      <c r="BS247" t="inlineStr">
        <is>
          <t/>
        </is>
      </c>
      <c r="BT247" s="2" t="inlineStr">
        <is>
          <t>Makijivka|
Makiivka</t>
        </is>
      </c>
      <c r="BU247" s="2" t="inlineStr">
        <is>
          <t>3|
3</t>
        </is>
      </c>
      <c r="BV247" s="2" t="inlineStr">
        <is>
          <t xml:space="preserve">|
</t>
        </is>
      </c>
      <c r="BW247" t="inlineStr">
        <is>
          <t>industriestad in het oosten van Oekraïne, iets ten noordoosten van Donetsk</t>
        </is>
      </c>
      <c r="BX247" s="2" t="inlineStr">
        <is>
          <t>Makiejewka</t>
        </is>
      </c>
      <c r="BY247" s="2" t="inlineStr">
        <is>
          <t>3</t>
        </is>
      </c>
      <c r="BZ247" s="2" t="inlineStr">
        <is>
          <t/>
        </is>
      </c>
      <c r="CA247" t="inlineStr">
        <is>
          <t>miasto na Ukrainie, w obwodzie donieckim, nad Gruską</t>
        </is>
      </c>
      <c r="CB247" t="inlineStr">
        <is>
          <t/>
        </is>
      </c>
      <c r="CC247" t="inlineStr">
        <is>
          <t/>
        </is>
      </c>
      <c r="CD247" t="inlineStr">
        <is>
          <t/>
        </is>
      </c>
      <c r="CE247" t="inlineStr">
        <is>
          <t/>
        </is>
      </c>
      <c r="CF247" s="2" t="inlineStr">
        <is>
          <t>Makivka</t>
        </is>
      </c>
      <c r="CG247" s="2" t="inlineStr">
        <is>
          <t>3</t>
        </is>
      </c>
      <c r="CH247" s="2" t="inlineStr">
        <is>
          <t/>
        </is>
      </c>
      <c r="CI247" t="inlineStr">
        <is>
          <t>oraș din estul Ucrainei, lângă orașul Donețk</t>
        </is>
      </c>
      <c r="CJ247" t="inlineStr">
        <is>
          <t/>
        </is>
      </c>
      <c r="CK247" t="inlineStr">
        <is>
          <t/>
        </is>
      </c>
      <c r="CL247" t="inlineStr">
        <is>
          <t/>
        </is>
      </c>
      <c r="CM247" t="inlineStr">
        <is>
          <t/>
        </is>
      </c>
      <c r="CN247" t="inlineStr">
        <is>
          <t/>
        </is>
      </c>
      <c r="CO247" t="inlineStr">
        <is>
          <t/>
        </is>
      </c>
      <c r="CP247" t="inlineStr">
        <is>
          <t/>
        </is>
      </c>
      <c r="CQ247" t="inlineStr">
        <is>
          <t/>
        </is>
      </c>
      <c r="CR247" s="2" t="inlineStr">
        <is>
          <t>Makijivka</t>
        </is>
      </c>
      <c r="CS247" s="2" t="inlineStr">
        <is>
          <t>3</t>
        </is>
      </c>
      <c r="CT247" s="2" t="inlineStr">
        <is>
          <t/>
        </is>
      </c>
      <c r="CU247" t="inlineStr">
        <is>
          <t>Stad i östra Ukraina.</t>
        </is>
      </c>
    </row>
    <row r="248">
      <c r="A248" s="1" t="str">
        <f>HYPERLINK("https://iate.europa.eu/entry/result/3627176/all", "3627176")</f>
        <v>3627176</v>
      </c>
      <c r="B248" t="inlineStr">
        <is>
          <t>GEOGRAPHY</t>
        </is>
      </c>
      <c r="C248" t="inlineStr">
        <is>
          <t>GEOGRAPHY|Europe|Eastern Europe|Ukraine</t>
        </is>
      </c>
      <c r="D248" s="2" t="inlineStr">
        <is>
          <t>Виница</t>
        </is>
      </c>
      <c r="E248" s="2" t="inlineStr">
        <is>
          <t>3</t>
        </is>
      </c>
      <c r="F248" s="2" t="inlineStr">
        <is>
          <t/>
        </is>
      </c>
      <c r="G248" t="inlineStr">
        <is>
          <t>град и областен център в Югозападна Украйна</t>
        </is>
      </c>
      <c r="H248" s="2" t="inlineStr">
        <is>
          <t>Vinnycja</t>
        </is>
      </c>
      <c r="I248" s="2" t="inlineStr">
        <is>
          <t>3</t>
        </is>
      </c>
      <c r="J248" s="2" t="inlineStr">
        <is>
          <t/>
        </is>
      </c>
      <c r="K248" t="inlineStr">
        <is>
          <t>město na střední Ukrajině zhruba 250 km jihozápadně od Kyjeva</t>
        </is>
      </c>
      <c r="L248" s="2" t="inlineStr">
        <is>
          <t>Vinnytsja</t>
        </is>
      </c>
      <c r="M248" s="2" t="inlineStr">
        <is>
          <t>3</t>
        </is>
      </c>
      <c r="N248" s="2" t="inlineStr">
        <is>
          <t/>
        </is>
      </c>
      <c r="O248" t="inlineStr">
        <is>
          <t>by i den vestlige del af det centrale Ukraine</t>
        </is>
      </c>
      <c r="P248" s="2" t="inlineStr">
        <is>
          <t>Winnyzja</t>
        </is>
      </c>
      <c r="Q248" s="2" t="inlineStr">
        <is>
          <t>3</t>
        </is>
      </c>
      <c r="R248" s="2" t="inlineStr">
        <is>
          <t/>
        </is>
      </c>
      <c r="S248" t="inlineStr">
        <is>
          <t>Stadt in der Ukraine und administratives Zentrum der Oblast Winnyzja</t>
        </is>
      </c>
      <c r="T248" t="inlineStr">
        <is>
          <t/>
        </is>
      </c>
      <c r="U248" t="inlineStr">
        <is>
          <t/>
        </is>
      </c>
      <c r="V248" t="inlineStr">
        <is>
          <t/>
        </is>
      </c>
      <c r="W248" t="inlineStr">
        <is>
          <t/>
        </is>
      </c>
      <c r="X248" s="2" t="inlineStr">
        <is>
          <t>Vinnytsia</t>
        </is>
      </c>
      <c r="Y248" s="2" t="inlineStr">
        <is>
          <t>3</t>
        </is>
      </c>
      <c r="Z248" s="2" t="inlineStr">
        <is>
          <t/>
        </is>
      </c>
      <c r="AA248" t="inlineStr">
        <is>
          <t>city in west-central Ukraine, about 200km southwest of Kyiv</t>
        </is>
      </c>
      <c r="AB248" s="2" t="inlineStr">
        <is>
          <t>Vinnitsia</t>
        </is>
      </c>
      <c r="AC248" s="2" t="inlineStr">
        <is>
          <t>3</t>
        </is>
      </c>
      <c r="AD248" s="2" t="inlineStr">
        <is>
          <t/>
        </is>
      </c>
      <c r="AE248" t="inlineStr">
        <is>
          <t>Ciudad del oeste de la zona central de &lt;a href="https://iate.europa.eu/entry/result/861209/es" target="_blank"&gt;Ucrania&lt;/a&gt; y capital de la provincia del mismo nombre.</t>
        </is>
      </c>
      <c r="AF248" s="2" t="inlineStr">
        <is>
          <t>Vinnõtsja</t>
        </is>
      </c>
      <c r="AG248" s="2" t="inlineStr">
        <is>
          <t>3</t>
        </is>
      </c>
      <c r="AH248" s="2" t="inlineStr">
        <is>
          <t/>
        </is>
      </c>
      <c r="AI248" t="inlineStr">
        <is>
          <t>oblastilinn Ukraina edelaosas Lõuna-Buhi jõe ääres</t>
        </is>
      </c>
      <c r="AJ248" s="2" t="inlineStr">
        <is>
          <t>Vinnytsja</t>
        </is>
      </c>
      <c r="AK248" s="2" t="inlineStr">
        <is>
          <t>3</t>
        </is>
      </c>
      <c r="AL248" s="2" t="inlineStr">
        <is>
          <t/>
        </is>
      </c>
      <c r="AM248" t="inlineStr">
        <is>
          <t>kaupunki Ukrainan keskiosassa</t>
        </is>
      </c>
      <c r="AN248" s="2" t="inlineStr">
        <is>
          <t>Vinnytsia</t>
        </is>
      </c>
      <c r="AO248" s="2" t="inlineStr">
        <is>
          <t>3</t>
        </is>
      </c>
      <c r="AP248" s="2" t="inlineStr">
        <is>
          <t/>
        </is>
      </c>
      <c r="AQ248" t="inlineStr">
        <is>
          <t>ville de l'ouest de l'Ukraine, située à environ 200 km au sud-ouest de &lt;a href="https://iate.europa.eu/entry/result/924714/fr" target="_blank"&gt;Kiev&lt;/a&gt;</t>
        </is>
      </c>
      <c r="AR248" s="2" t="inlineStr">
        <is>
          <t>Vinnytsia</t>
        </is>
      </c>
      <c r="AS248" s="2" t="inlineStr">
        <is>
          <t>3</t>
        </is>
      </c>
      <c r="AT248" s="2" t="inlineStr">
        <is>
          <t/>
        </is>
      </c>
      <c r="AU248" t="inlineStr">
        <is>
          <t>cathair lár tíre san Úcráin, thart ar 200km siar ó dheas de Kyiv</t>
        </is>
      </c>
      <c r="AV248" s="2" t="inlineStr">
        <is>
          <t>Vinicja</t>
        </is>
      </c>
      <c r="AW248" s="2" t="inlineStr">
        <is>
          <t>3</t>
        </is>
      </c>
      <c r="AX248" s="2" t="inlineStr">
        <is>
          <t/>
        </is>
      </c>
      <c r="AY248" t="inlineStr">
        <is>
          <t>grad na zapadu Ukrajine, 200 km jugozapadno od Kijiva</t>
        </is>
      </c>
      <c r="AZ248" s="2" t="inlineStr">
        <is>
          <t>Vinnicja</t>
        </is>
      </c>
      <c r="BA248" s="2" t="inlineStr">
        <is>
          <t>3</t>
        </is>
      </c>
      <c r="BB248" s="2" t="inlineStr">
        <is>
          <t/>
        </is>
      </c>
      <c r="BC248" t="inlineStr">
        <is>
          <t/>
        </is>
      </c>
      <c r="BD248" t="inlineStr">
        <is>
          <t/>
        </is>
      </c>
      <c r="BE248" t="inlineStr">
        <is>
          <t/>
        </is>
      </c>
      <c r="BF248" t="inlineStr">
        <is>
          <t/>
        </is>
      </c>
      <c r="BG248" t="inlineStr">
        <is>
          <t/>
        </is>
      </c>
      <c r="BH248" s="2" t="inlineStr">
        <is>
          <t>Vinycia</t>
        </is>
      </c>
      <c r="BI248" s="2" t="inlineStr">
        <is>
          <t>3</t>
        </is>
      </c>
      <c r="BJ248" s="2" t="inlineStr">
        <is>
          <t/>
        </is>
      </c>
      <c r="BK248" t="inlineStr">
        <is>
          <t>miestas vakarų - vidurio Ukrainoje, srities centras</t>
        </is>
      </c>
      <c r="BL248" s="2" t="inlineStr">
        <is>
          <t>Vinnica</t>
        </is>
      </c>
      <c r="BM248" s="2" t="inlineStr">
        <is>
          <t>3</t>
        </is>
      </c>
      <c r="BN248" s="2" t="inlineStr">
        <is>
          <t/>
        </is>
      </c>
      <c r="BO248" t="inlineStr">
        <is>
          <t/>
        </is>
      </c>
      <c r="BP248" t="inlineStr">
        <is>
          <t/>
        </is>
      </c>
      <c r="BQ248" t="inlineStr">
        <is>
          <t/>
        </is>
      </c>
      <c r="BR248" t="inlineStr">
        <is>
          <t/>
        </is>
      </c>
      <c r="BS248" t="inlineStr">
        <is>
          <t/>
        </is>
      </c>
      <c r="BT248" s="2" t="inlineStr">
        <is>
          <t>Vinnytsja</t>
        </is>
      </c>
      <c r="BU248" s="2" t="inlineStr">
        <is>
          <t>3</t>
        </is>
      </c>
      <c r="BV248" s="2" t="inlineStr">
        <is>
          <t/>
        </is>
      </c>
      <c r="BW248" t="inlineStr">
        <is>
          <t>stad in Oekraïne, 200 kilometer ten zuidwesten van Kyiv</t>
        </is>
      </c>
      <c r="BX248" s="2" t="inlineStr">
        <is>
          <t>Winnica</t>
        </is>
      </c>
      <c r="BY248" s="2" t="inlineStr">
        <is>
          <t>3</t>
        </is>
      </c>
      <c r="BZ248" s="2" t="inlineStr">
        <is>
          <t/>
        </is>
      </c>
      <c r="CA248" t="inlineStr">
        <is>
          <t>miasto w Ukrainie nad Bohem</t>
        </is>
      </c>
      <c r="CB248" t="inlineStr">
        <is>
          <t/>
        </is>
      </c>
      <c r="CC248" t="inlineStr">
        <is>
          <t/>
        </is>
      </c>
      <c r="CD248" t="inlineStr">
        <is>
          <t/>
        </is>
      </c>
      <c r="CE248" t="inlineStr">
        <is>
          <t/>
        </is>
      </c>
      <c r="CF248" s="2" t="inlineStr">
        <is>
          <t>Vinița</t>
        </is>
      </c>
      <c r="CG248" s="2" t="inlineStr">
        <is>
          <t>3</t>
        </is>
      </c>
      <c r="CH248" s="2" t="inlineStr">
        <is>
          <t/>
        </is>
      </c>
      <c r="CI248" t="inlineStr">
        <is>
          <t>oraș în partea central-vestică a Ucrainei, situat de-a lungul râului Bugul de Sud</t>
        </is>
      </c>
      <c r="CJ248" t="inlineStr">
        <is>
          <t/>
        </is>
      </c>
      <c r="CK248" t="inlineStr">
        <is>
          <t/>
        </is>
      </c>
      <c r="CL248" t="inlineStr">
        <is>
          <t/>
        </is>
      </c>
      <c r="CM248" t="inlineStr">
        <is>
          <t/>
        </is>
      </c>
      <c r="CN248" t="inlineStr">
        <is>
          <t/>
        </is>
      </c>
      <c r="CO248" t="inlineStr">
        <is>
          <t/>
        </is>
      </c>
      <c r="CP248" t="inlineStr">
        <is>
          <t/>
        </is>
      </c>
      <c r="CQ248" t="inlineStr">
        <is>
          <t/>
        </is>
      </c>
      <c r="CR248" s="2" t="inlineStr">
        <is>
          <t>Vinnytsia</t>
        </is>
      </c>
      <c r="CS248" s="2" t="inlineStr">
        <is>
          <t>3</t>
        </is>
      </c>
      <c r="CT248" s="2" t="inlineStr">
        <is>
          <t/>
        </is>
      </c>
      <c r="CU248" t="inlineStr">
        <is>
          <t>Stad i mellersta Ukraina.</t>
        </is>
      </c>
    </row>
    <row r="249">
      <c r="A249" s="1" t="str">
        <f>HYPERLINK("https://iate.europa.eu/entry/result/3627175/all", "3627175")</f>
        <v>3627175</v>
      </c>
      <c r="B249" t="inlineStr">
        <is>
          <t>GEOGRAPHY</t>
        </is>
      </c>
      <c r="C249" t="inlineStr">
        <is>
          <t>GEOGRAPHY|Europe|Eastern Europe|Ukraine</t>
        </is>
      </c>
      <c r="D249" s="2" t="inlineStr">
        <is>
          <t>Запорожие</t>
        </is>
      </c>
      <c r="E249" s="2" t="inlineStr">
        <is>
          <t>3</t>
        </is>
      </c>
      <c r="F249" s="2" t="inlineStr">
        <is>
          <t/>
        </is>
      </c>
      <c r="G249" t="inlineStr">
        <is>
          <t>град в Югоизточна Украйна</t>
        </is>
      </c>
      <c r="H249" s="2" t="inlineStr">
        <is>
          <t>Záporoží</t>
        </is>
      </c>
      <c r="I249" s="2" t="inlineStr">
        <is>
          <t>3</t>
        </is>
      </c>
      <c r="J249" s="2" t="inlineStr">
        <is>
          <t/>
        </is>
      </c>
      <c r="K249" t="inlineStr">
        <is>
          <t>průmyslové a hutnické město ležící na jihovýchodě Ukrajiny, jež je střediskem Záporožské oblasti</t>
        </is>
      </c>
      <c r="L249" s="2" t="inlineStr">
        <is>
          <t>Zaporizjzja</t>
        </is>
      </c>
      <c r="M249" s="2" t="inlineStr">
        <is>
          <t>3</t>
        </is>
      </c>
      <c r="N249" s="2" t="inlineStr">
        <is>
          <t/>
        </is>
      </c>
      <c r="O249" t="inlineStr">
        <is>
          <t>by i det sydøstlige Ukraine</t>
        </is>
      </c>
      <c r="P249" s="2" t="inlineStr">
        <is>
          <t>Saporischschja</t>
        </is>
      </c>
      <c r="Q249" s="2" t="inlineStr">
        <is>
          <t>3</t>
        </is>
      </c>
      <c r="R249" s="2" t="inlineStr">
        <is>
          <t/>
        </is>
      </c>
      <c r="S249" t="inlineStr">
        <is>
          <t>Hauptstadt der Oblast Saporischschja in der südlichen Ukraine</t>
        </is>
      </c>
      <c r="T249" t="inlineStr">
        <is>
          <t/>
        </is>
      </c>
      <c r="U249" t="inlineStr">
        <is>
          <t/>
        </is>
      </c>
      <c r="V249" t="inlineStr">
        <is>
          <t/>
        </is>
      </c>
      <c r="W249" t="inlineStr">
        <is>
          <t/>
        </is>
      </c>
      <c r="X249" s="2" t="inlineStr">
        <is>
          <t>Zaporizhzhia</t>
        </is>
      </c>
      <c r="Y249" s="2" t="inlineStr">
        <is>
          <t>3</t>
        </is>
      </c>
      <c r="Z249" s="2" t="inlineStr">
        <is>
          <t/>
        </is>
      </c>
      <c r="AA249" t="inlineStr">
        <is>
          <t>city in southeastern Ukraine</t>
        </is>
      </c>
      <c r="AB249" s="2" t="inlineStr">
        <is>
          <t>Zaporiyia|
Zaporizhya</t>
        </is>
      </c>
      <c r="AC249" s="2" t="inlineStr">
        <is>
          <t>3|
3</t>
        </is>
      </c>
      <c r="AD249" s="2" t="inlineStr">
        <is>
          <t xml:space="preserve">|
</t>
        </is>
      </c>
      <c r="AE249" t="inlineStr">
        <is>
          <t>Ciudad del sureste de &lt;a href="https://iate.europa.eu/entry/result/861209/es" target="_blank"&gt;Ucrania&lt;/a&gt; y capital de la provincia del mismo nombre.</t>
        </is>
      </c>
      <c r="AF249" s="2" t="inlineStr">
        <is>
          <t>Zaporižžja</t>
        </is>
      </c>
      <c r="AG249" s="2" t="inlineStr">
        <is>
          <t>3</t>
        </is>
      </c>
      <c r="AH249" s="2" t="inlineStr">
        <is>
          <t/>
        </is>
      </c>
      <c r="AI249" t="inlineStr">
        <is>
          <t>oblastilinn Ukraina kaguosas Dnepri jõe ääres</t>
        </is>
      </c>
      <c r="AJ249" s="2" t="inlineStr">
        <is>
          <t>Zaporižžja</t>
        </is>
      </c>
      <c r="AK249" s="2" t="inlineStr">
        <is>
          <t>3</t>
        </is>
      </c>
      <c r="AL249" s="2" t="inlineStr">
        <is>
          <t/>
        </is>
      </c>
      <c r="AM249" t="inlineStr">
        <is>
          <t>kaupunki Ukrainan kaakkoisosassa</t>
        </is>
      </c>
      <c r="AN249" s="2" t="inlineStr">
        <is>
          <t>Zaporijia|
Zaporijjia</t>
        </is>
      </c>
      <c r="AO249" s="2" t="inlineStr">
        <is>
          <t>3|
3</t>
        </is>
      </c>
      <c r="AP249" s="2" t="inlineStr">
        <is>
          <t xml:space="preserve">|
</t>
        </is>
      </c>
      <c r="AQ249" t="inlineStr">
        <is>
          <t>ville du sud-est de l'Ukraine, située sur le Dniepr</t>
        </is>
      </c>
      <c r="AR249" s="2" t="inlineStr">
        <is>
          <t>Zaporizhzhia</t>
        </is>
      </c>
      <c r="AS249" s="2" t="inlineStr">
        <is>
          <t>3</t>
        </is>
      </c>
      <c r="AT249" s="2" t="inlineStr">
        <is>
          <t/>
        </is>
      </c>
      <c r="AU249" t="inlineStr">
        <is>
          <t>cathair in oirdheisceart na hÚcráine, suite ar abhainn na Dnípire</t>
        </is>
      </c>
      <c r="AV249" s="2" t="inlineStr">
        <is>
          <t>Zaporižja</t>
        </is>
      </c>
      <c r="AW249" s="2" t="inlineStr">
        <is>
          <t>3</t>
        </is>
      </c>
      <c r="AX249" s="2" t="inlineStr">
        <is>
          <t/>
        </is>
      </c>
      <c r="AY249" t="inlineStr">
        <is>
          <t>grad na sjeveroistoku Ukrajine</t>
        </is>
      </c>
      <c r="AZ249" s="2" t="inlineStr">
        <is>
          <t>Zaporizzsja</t>
        </is>
      </c>
      <c r="BA249" s="2" t="inlineStr">
        <is>
          <t>3</t>
        </is>
      </c>
      <c r="BB249" s="2" t="inlineStr">
        <is>
          <t/>
        </is>
      </c>
      <c r="BC249" t="inlineStr">
        <is>
          <t/>
        </is>
      </c>
      <c r="BD249" t="inlineStr">
        <is>
          <t/>
        </is>
      </c>
      <c r="BE249" t="inlineStr">
        <is>
          <t/>
        </is>
      </c>
      <c r="BF249" t="inlineStr">
        <is>
          <t/>
        </is>
      </c>
      <c r="BG249" t="inlineStr">
        <is>
          <t/>
        </is>
      </c>
      <c r="BH249" s="2" t="inlineStr">
        <is>
          <t>Zaporižia</t>
        </is>
      </c>
      <c r="BI249" s="2" t="inlineStr">
        <is>
          <t>3</t>
        </is>
      </c>
      <c r="BJ249" s="2" t="inlineStr">
        <is>
          <t/>
        </is>
      </c>
      <c r="BK249" t="inlineStr">
        <is>
          <t>miestas pietryčių Ukrainoje, srities centras</t>
        </is>
      </c>
      <c r="BL249" s="2" t="inlineStr">
        <is>
          <t>Zaporižja</t>
        </is>
      </c>
      <c r="BM249" s="2" t="inlineStr">
        <is>
          <t>3</t>
        </is>
      </c>
      <c r="BN249" s="2" t="inlineStr">
        <is>
          <t/>
        </is>
      </c>
      <c r="BO249" t="inlineStr">
        <is>
          <t/>
        </is>
      </c>
      <c r="BP249" t="inlineStr">
        <is>
          <t/>
        </is>
      </c>
      <c r="BQ249" t="inlineStr">
        <is>
          <t/>
        </is>
      </c>
      <c r="BR249" t="inlineStr">
        <is>
          <t/>
        </is>
      </c>
      <c r="BS249" t="inlineStr">
        <is>
          <t/>
        </is>
      </c>
      <c r="BT249" s="2" t="inlineStr">
        <is>
          <t>Zaporizja</t>
        </is>
      </c>
      <c r="BU249" s="2" t="inlineStr">
        <is>
          <t>3</t>
        </is>
      </c>
      <c r="BV249" s="2" t="inlineStr">
        <is>
          <t/>
        </is>
      </c>
      <c r="BW249" t="inlineStr">
        <is>
          <t>stad in het zuidoosten van Oekraine, gelegen aan de rivier de Dnjepr</t>
        </is>
      </c>
      <c r="BX249" s="2" t="inlineStr">
        <is>
          <t>Zaporoże</t>
        </is>
      </c>
      <c r="BY249" s="2" t="inlineStr">
        <is>
          <t>3</t>
        </is>
      </c>
      <c r="BZ249" s="2" t="inlineStr">
        <is>
          <t/>
        </is>
      </c>
      <c r="CA249" t="inlineStr">
        <is>
          <t>miasto w Ukrainie, nad dolnym Dnieprem, pomiędzy Zbiornikiem Dnieprzańskim a Zbiornikiem Kachowskim</t>
        </is>
      </c>
      <c r="CB249" t="inlineStr">
        <is>
          <t/>
        </is>
      </c>
      <c r="CC249" t="inlineStr">
        <is>
          <t/>
        </is>
      </c>
      <c r="CD249" t="inlineStr">
        <is>
          <t/>
        </is>
      </c>
      <c r="CE249" t="inlineStr">
        <is>
          <t/>
        </is>
      </c>
      <c r="CF249" s="2" t="inlineStr">
        <is>
          <t>Zaporijia</t>
        </is>
      </c>
      <c r="CG249" s="2" t="inlineStr">
        <is>
          <t>3</t>
        </is>
      </c>
      <c r="CH249" s="2" t="inlineStr">
        <is>
          <t/>
        </is>
      </c>
      <c r="CI249" t="inlineStr">
        <is>
          <t>oraș în sud-estul Ucrainei, la 72 km sud de Dnipro</t>
        </is>
      </c>
      <c r="CJ249" t="inlineStr">
        <is>
          <t/>
        </is>
      </c>
      <c r="CK249" t="inlineStr">
        <is>
          <t/>
        </is>
      </c>
      <c r="CL249" t="inlineStr">
        <is>
          <t/>
        </is>
      </c>
      <c r="CM249" t="inlineStr">
        <is>
          <t/>
        </is>
      </c>
      <c r="CN249" t="inlineStr">
        <is>
          <t/>
        </is>
      </c>
      <c r="CO249" t="inlineStr">
        <is>
          <t/>
        </is>
      </c>
      <c r="CP249" t="inlineStr">
        <is>
          <t/>
        </is>
      </c>
      <c r="CQ249" t="inlineStr">
        <is>
          <t/>
        </is>
      </c>
      <c r="CR249" s="2" t="inlineStr">
        <is>
          <t>Zaporizjzja</t>
        </is>
      </c>
      <c r="CS249" s="2" t="inlineStr">
        <is>
          <t>3</t>
        </is>
      </c>
      <c r="CT249" s="2" t="inlineStr">
        <is>
          <t/>
        </is>
      </c>
      <c r="CU249" t="inlineStr">
        <is>
          <t>Stad i sydöstra Ukraina.</t>
        </is>
      </c>
    </row>
    <row r="250">
      <c r="A250" s="1" t="str">
        <f>HYPERLINK("https://iate.europa.eu/entry/result/3627173/all", "3627173")</f>
        <v>3627173</v>
      </c>
      <c r="B250" t="inlineStr">
        <is>
          <t>GEOGRAPHY</t>
        </is>
      </c>
      <c r="C250" t="inlineStr">
        <is>
          <t>GEOGRAPHY|Europe|Eastern Europe|Ukraine</t>
        </is>
      </c>
      <c r="D250" s="2" t="inlineStr">
        <is>
          <t>Кривой рог</t>
        </is>
      </c>
      <c r="E250" s="2" t="inlineStr">
        <is>
          <t>3</t>
        </is>
      </c>
      <c r="F250" s="2" t="inlineStr">
        <is>
          <t/>
        </is>
      </c>
      <c r="G250" t="inlineStr">
        <is>
          <t>град в Южна Украйна</t>
        </is>
      </c>
      <c r="H250" s="2" t="inlineStr">
        <is>
          <t>Krivoj Rog</t>
        </is>
      </c>
      <c r="I250" s="2" t="inlineStr">
        <is>
          <t>3</t>
        </is>
      </c>
      <c r="J250" s="2" t="inlineStr">
        <is>
          <t/>
        </is>
      </c>
      <c r="K250" t="inlineStr">
        <is>
          <t>průmyslové město na jižní Ukrajině, které leží v pahorkatině na soutoku řek Inhulec a Saksahaň v Dněpropetrovské oblasti</t>
        </is>
      </c>
      <c r="L250" s="2" t="inlineStr">
        <is>
          <t>Kryvyj Rih</t>
        </is>
      </c>
      <c r="M250" s="2" t="inlineStr">
        <is>
          <t>3</t>
        </is>
      </c>
      <c r="N250" s="2" t="inlineStr">
        <is>
          <t/>
        </is>
      </c>
      <c r="O250" t="inlineStr">
        <is>
          <t>by i det sydlige Ukraine</t>
        </is>
      </c>
      <c r="P250" s="2" t="inlineStr">
        <is>
          <t>Krywyj Rih</t>
        </is>
      </c>
      <c r="Q250" s="2" t="inlineStr">
        <is>
          <t>3</t>
        </is>
      </c>
      <c r="R250" s="2" t="inlineStr">
        <is>
          <t/>
        </is>
      </c>
      <c r="S250" t="inlineStr">
        <is>
          <t>Großstadt in der südlichen Ukraine</t>
        </is>
      </c>
      <c r="T250" t="inlineStr">
        <is>
          <t/>
        </is>
      </c>
      <c r="U250" t="inlineStr">
        <is>
          <t/>
        </is>
      </c>
      <c r="V250" t="inlineStr">
        <is>
          <t/>
        </is>
      </c>
      <c r="W250" t="inlineStr">
        <is>
          <t/>
        </is>
      </c>
      <c r="X250" s="2" t="inlineStr">
        <is>
          <t>Kryvyi Rih</t>
        </is>
      </c>
      <c r="Y250" s="2" t="inlineStr">
        <is>
          <t>3</t>
        </is>
      </c>
      <c r="Z250" s="2" t="inlineStr">
        <is>
          <t/>
        </is>
      </c>
      <c r="AA250" t="inlineStr">
        <is>
          <t>industrial city in south Ukraine</t>
        </is>
      </c>
      <c r="AB250" s="2" t="inlineStr">
        <is>
          <t>Kryvyi Rih</t>
        </is>
      </c>
      <c r="AC250" s="2" t="inlineStr">
        <is>
          <t>3</t>
        </is>
      </c>
      <c r="AD250" s="2" t="inlineStr">
        <is>
          <t/>
        </is>
      </c>
      <c r="AE250" t="inlineStr">
        <is>
          <t>Ciudad industrial de la provincia de Dnipro, situada al sur de &lt;a href="https://iate.europa.eu/entry/result/861209/es" target="_blank"&gt;Ucrania&lt;/a&gt;.</t>
        </is>
      </c>
      <c r="AF250" s="2" t="inlineStr">
        <is>
          <t>Krõvõi Rih</t>
        </is>
      </c>
      <c r="AG250" s="2" t="inlineStr">
        <is>
          <t>3</t>
        </is>
      </c>
      <c r="AH250" s="2" t="inlineStr">
        <is>
          <t/>
        </is>
      </c>
      <c r="AI250" t="inlineStr">
        <is>
          <t>linn Ukrainas Dnipropetrovski oblastis, Krõvõi Rihi rajooni keskus</t>
        </is>
      </c>
      <c r="AJ250" s="2" t="inlineStr">
        <is>
          <t>Kryvyi Rih</t>
        </is>
      </c>
      <c r="AK250" s="2" t="inlineStr">
        <is>
          <t>3</t>
        </is>
      </c>
      <c r="AL250" s="2" t="inlineStr">
        <is>
          <t/>
        </is>
      </c>
      <c r="AM250" t="inlineStr">
        <is>
          <t>kaupunki Ukrainan eteläosassa</t>
        </is>
      </c>
      <c r="AN250" s="2" t="inlineStr">
        <is>
          <t>Kryvyï Rih</t>
        </is>
      </c>
      <c r="AO250" s="2" t="inlineStr">
        <is>
          <t>3</t>
        </is>
      </c>
      <c r="AP250" s="2" t="inlineStr">
        <is>
          <t/>
        </is>
      </c>
      <c r="AQ250" t="inlineStr">
        <is>
          <t>ville industrielle de l'oblast de Dnipropetrovsk, dans le sud de l'Ukraine</t>
        </is>
      </c>
      <c r="AR250" s="2" t="inlineStr">
        <is>
          <t>Kryvyi Rih</t>
        </is>
      </c>
      <c r="AS250" s="2" t="inlineStr">
        <is>
          <t>3</t>
        </is>
      </c>
      <c r="AT250" s="2" t="inlineStr">
        <is>
          <t/>
        </is>
      </c>
      <c r="AU250" t="inlineStr">
        <is>
          <t>cathair thionsclaíoch i ndeisceart na hÚcráine</t>
        </is>
      </c>
      <c r="AV250" s="2" t="inlineStr">
        <is>
          <t>Krivij Rih</t>
        </is>
      </c>
      <c r="AW250" s="2" t="inlineStr">
        <is>
          <t>3</t>
        </is>
      </c>
      <c r="AX250" s="2" t="inlineStr">
        <is>
          <t/>
        </is>
      </c>
      <c r="AY250" t="inlineStr">
        <is>
          <t>industrijski grad na jugu Ukrajine</t>
        </is>
      </c>
      <c r="AZ250" s="2" t="inlineStr">
        <is>
          <t>Krivij Rih</t>
        </is>
      </c>
      <c r="BA250" s="2" t="inlineStr">
        <is>
          <t>3</t>
        </is>
      </c>
      <c r="BB250" s="2" t="inlineStr">
        <is>
          <t/>
        </is>
      </c>
      <c r="BC250" t="inlineStr">
        <is>
          <t/>
        </is>
      </c>
      <c r="BD250" t="inlineStr">
        <is>
          <t/>
        </is>
      </c>
      <c r="BE250" t="inlineStr">
        <is>
          <t/>
        </is>
      </c>
      <c r="BF250" t="inlineStr">
        <is>
          <t/>
        </is>
      </c>
      <c r="BG250" t="inlineStr">
        <is>
          <t/>
        </is>
      </c>
      <c r="BH250" s="2" t="inlineStr">
        <is>
          <t>Kryvyj Rihas</t>
        </is>
      </c>
      <c r="BI250" s="2" t="inlineStr">
        <is>
          <t>3</t>
        </is>
      </c>
      <c r="BJ250" s="2" t="inlineStr">
        <is>
          <t/>
        </is>
      </c>
      <c r="BK250" t="inlineStr">
        <is>
          <t>miestas vidurio – pietų Ukrainoje, Dnipropetrovsko srityje</t>
        </is>
      </c>
      <c r="BL250" s="2" t="inlineStr">
        <is>
          <t>Krivijriha</t>
        </is>
      </c>
      <c r="BM250" s="2" t="inlineStr">
        <is>
          <t>3</t>
        </is>
      </c>
      <c r="BN250" s="2" t="inlineStr">
        <is>
          <t/>
        </is>
      </c>
      <c r="BO250" t="inlineStr">
        <is>
          <t/>
        </is>
      </c>
      <c r="BP250" t="inlineStr">
        <is>
          <t/>
        </is>
      </c>
      <c r="BQ250" t="inlineStr">
        <is>
          <t/>
        </is>
      </c>
      <c r="BR250" t="inlineStr">
        <is>
          <t/>
        </is>
      </c>
      <c r="BS250" t="inlineStr">
        <is>
          <t/>
        </is>
      </c>
      <c r="BT250" s="2" t="inlineStr">
        <is>
          <t>Kryvyj Rih</t>
        </is>
      </c>
      <c r="BU250" s="2" t="inlineStr">
        <is>
          <t>3</t>
        </is>
      </c>
      <c r="BV250" s="2" t="inlineStr">
        <is>
          <t/>
        </is>
      </c>
      <c r="BW250" t="inlineStr">
        <is>
          <t>industriestad in Oekraïne, zo'n 130 kilometer ten zuidwesten van &lt;a href="https://iate.europa.eu/entry/result/3593060/nl" target="_blank"&gt;Dnipro&lt;/a&gt;</t>
        </is>
      </c>
      <c r="BX250" s="2" t="inlineStr">
        <is>
          <t>Krzywy Róg</t>
        </is>
      </c>
      <c r="BY250" s="2" t="inlineStr">
        <is>
          <t>3</t>
        </is>
      </c>
      <c r="BZ250" s="2" t="inlineStr">
        <is>
          <t/>
        </is>
      </c>
      <c r="CA250" t="inlineStr">
        <is>
          <t>miasto na Ukrainie, w obwodzie dniepropetrowskim, nad górnym Ingulcem, przy ujściu Saksahania</t>
        </is>
      </c>
      <c r="CB250" t="inlineStr">
        <is>
          <t/>
        </is>
      </c>
      <c r="CC250" t="inlineStr">
        <is>
          <t/>
        </is>
      </c>
      <c r="CD250" t="inlineStr">
        <is>
          <t/>
        </is>
      </c>
      <c r="CE250" t="inlineStr">
        <is>
          <t/>
        </is>
      </c>
      <c r="CF250" s="2" t="inlineStr">
        <is>
          <t>Krivoi Rog</t>
        </is>
      </c>
      <c r="CG250" s="2" t="inlineStr">
        <is>
          <t>3</t>
        </is>
      </c>
      <c r="CH250" s="2" t="inlineStr">
        <is>
          <t/>
        </is>
      </c>
      <c r="CI250" t="inlineStr">
        <is>
          <t>oraș în sudul Ucrainei situat în partea de vest a bazinului carbonifer Donețk, la confluența râurilor Inguleț și Saksahan</t>
        </is>
      </c>
      <c r="CJ250" t="inlineStr">
        <is>
          <t/>
        </is>
      </c>
      <c r="CK250" t="inlineStr">
        <is>
          <t/>
        </is>
      </c>
      <c r="CL250" t="inlineStr">
        <is>
          <t/>
        </is>
      </c>
      <c r="CM250" t="inlineStr">
        <is>
          <t/>
        </is>
      </c>
      <c r="CN250" t="inlineStr">
        <is>
          <t/>
        </is>
      </c>
      <c r="CO250" t="inlineStr">
        <is>
          <t/>
        </is>
      </c>
      <c r="CP250" t="inlineStr">
        <is>
          <t/>
        </is>
      </c>
      <c r="CQ250" t="inlineStr">
        <is>
          <t/>
        </is>
      </c>
      <c r="CR250" s="2" t="inlineStr">
        <is>
          <t>Kryvyj Rih</t>
        </is>
      </c>
      <c r="CS250" s="2" t="inlineStr">
        <is>
          <t>3</t>
        </is>
      </c>
      <c r="CT250" s="2" t="inlineStr">
        <is>
          <t/>
        </is>
      </c>
      <c r="CU250" t="inlineStr">
        <is>
          <t>Stad i södra Ukraina.</t>
        </is>
      </c>
    </row>
    <row r="251">
      <c r="A251" s="1" t="str">
        <f>HYPERLINK("https://iate.europa.eu/entry/result/3627143/all", "3627143")</f>
        <v>3627143</v>
      </c>
      <c r="B251" t="inlineStr">
        <is>
          <t>INTERNATIONAL RELATIONS</t>
        </is>
      </c>
      <c r="C251" t="inlineStr">
        <is>
          <t>INTERNATIONAL RELATIONS|defence|armed forces;INTERNATIONAL RELATIONS|international balance|international conflict|military intervention</t>
        </is>
      </c>
      <c r="D251" s="2" t="inlineStr">
        <is>
          <t>военни действия</t>
        </is>
      </c>
      <c r="E251" s="2" t="inlineStr">
        <is>
          <t>3</t>
        </is>
      </c>
      <c r="F251" s="2" t="inlineStr">
        <is>
          <t/>
        </is>
      </c>
      <c r="G251" t="inlineStr">
        <is>
          <t/>
        </is>
      </c>
      <c r="H251" s="2" t="inlineStr">
        <is>
          <t>vojenská akce</t>
        </is>
      </c>
      <c r="I251" s="2" t="inlineStr">
        <is>
          <t>3</t>
        </is>
      </c>
      <c r="J251" s="2" t="inlineStr">
        <is>
          <t/>
        </is>
      </c>
      <c r="K251" t="inlineStr">
        <is>
          <t>operace pravidelných nebo nepravidelných ozbrojených sil</t>
        </is>
      </c>
      <c r="L251" s="2" t="inlineStr">
        <is>
          <t>militær aktion</t>
        </is>
      </c>
      <c r="M251" s="2" t="inlineStr">
        <is>
          <t>3</t>
        </is>
      </c>
      <c r="N251" s="2" t="inlineStr">
        <is>
          <t/>
        </is>
      </c>
      <c r="O251" t="inlineStr">
        <is>
          <t>aktion iværksat af de væbnede styrker fra et eller flere lande</t>
        </is>
      </c>
      <c r="P251" s="2" t="inlineStr">
        <is>
          <t>Militäraktion|
militärische Handlung|
militärische Aktion</t>
        </is>
      </c>
      <c r="Q251" s="2" t="inlineStr">
        <is>
          <t>3|
3|
2</t>
        </is>
      </c>
      <c r="R251" s="2" t="inlineStr">
        <is>
          <t xml:space="preserve">|
|
</t>
        </is>
      </c>
      <c r="S251" t="inlineStr">
        <is>
          <t>eine mit militärischen Mitteln bzw. von den Streitkräften durchgeführte Aktion</t>
        </is>
      </c>
      <c r="T251" s="2" t="inlineStr">
        <is>
          <t>στρατιωτική ενέργεια</t>
        </is>
      </c>
      <c r="U251" s="2" t="inlineStr">
        <is>
          <t>3</t>
        </is>
      </c>
      <c r="V251" s="2" t="inlineStr">
        <is>
          <t/>
        </is>
      </c>
      <c r="W251" t="inlineStr">
        <is>
          <t/>
        </is>
      </c>
      <c r="X251" s="2" t="inlineStr">
        <is>
          <t>military action</t>
        </is>
      </c>
      <c r="Y251" s="2" t="inlineStr">
        <is>
          <t>3</t>
        </is>
      </c>
      <c r="Z251" s="2" t="inlineStr">
        <is>
          <t/>
        </is>
      </c>
      <c r="AA251" t="inlineStr">
        <is>
          <t>action undertaken by the armed forces of one or more countries</t>
        </is>
      </c>
      <c r="AB251" s="2" t="inlineStr">
        <is>
          <t>acción militar</t>
        </is>
      </c>
      <c r="AC251" s="2" t="inlineStr">
        <is>
          <t>3</t>
        </is>
      </c>
      <c r="AD251" s="2" t="inlineStr">
        <is>
          <t/>
        </is>
      </c>
      <c r="AE251" t="inlineStr">
        <is>
          <t>Empleo concreto de fuerzas militares para cumplir una misión.</t>
        </is>
      </c>
      <c r="AF251" s="2" t="inlineStr">
        <is>
          <t>sõjaline tegevus|
sõjategevus</t>
        </is>
      </c>
      <c r="AG251" s="2" t="inlineStr">
        <is>
          <t>3|
3</t>
        </is>
      </c>
      <c r="AH251" s="2" t="inlineStr">
        <is>
          <t xml:space="preserve">|
</t>
        </is>
      </c>
      <c r="AI251" t="inlineStr">
        <is>
          <t/>
        </is>
      </c>
      <c r="AJ251" s="2" t="inlineStr">
        <is>
          <t>sotilaallinen toimi</t>
        </is>
      </c>
      <c r="AK251" s="2" t="inlineStr">
        <is>
          <t>3</t>
        </is>
      </c>
      <c r="AL251" s="2" t="inlineStr">
        <is>
          <t/>
        </is>
      </c>
      <c r="AM251" t="inlineStr">
        <is>
          <t/>
        </is>
      </c>
      <c r="AN251" s="2" t="inlineStr">
        <is>
          <t>action militaire</t>
        </is>
      </c>
      <c r="AO251" s="2" t="inlineStr">
        <is>
          <t>3</t>
        </is>
      </c>
      <c r="AP251" s="2" t="inlineStr">
        <is>
          <t/>
        </is>
      </c>
      <c r="AQ251" t="inlineStr">
        <is>
          <t>toute action menée par les forces armées d’un pays ou d’un groupe de pays</t>
        </is>
      </c>
      <c r="AR251" s="2" t="inlineStr">
        <is>
          <t>gníomhaíocht mhíleata</t>
        </is>
      </c>
      <c r="AS251" s="2" t="inlineStr">
        <is>
          <t>3</t>
        </is>
      </c>
      <c r="AT251" s="2" t="inlineStr">
        <is>
          <t/>
        </is>
      </c>
      <c r="AU251" t="inlineStr">
        <is>
          <t>gníomhaíocht arna déanamh ag fórsaí armtha tíre amháin nó níos mó</t>
        </is>
      </c>
      <c r="AV251" s="2" t="inlineStr">
        <is>
          <t>vojno djelovanje</t>
        </is>
      </c>
      <c r="AW251" s="2" t="inlineStr">
        <is>
          <t>3</t>
        </is>
      </c>
      <c r="AX251" s="2" t="inlineStr">
        <is>
          <t/>
        </is>
      </c>
      <c r="AY251" t="inlineStr">
        <is>
          <t/>
        </is>
      </c>
      <c r="AZ251" s="2" t="inlineStr">
        <is>
          <t>katonai lépés|
katonai fellépés</t>
        </is>
      </c>
      <c r="BA251" s="2" t="inlineStr">
        <is>
          <t>3|
3</t>
        </is>
      </c>
      <c r="BB251" s="2" t="inlineStr">
        <is>
          <t xml:space="preserve">|
</t>
        </is>
      </c>
      <c r="BC251" t="inlineStr">
        <is>
          <t>katonai
tevékenység, beleértve a kisebb tevékenységeket, valamint a tengeri vagy
szárazföldi harcokat</t>
        </is>
      </c>
      <c r="BD251" s="2" t="inlineStr">
        <is>
          <t>azione militare</t>
        </is>
      </c>
      <c r="BE251" s="2" t="inlineStr">
        <is>
          <t>3</t>
        </is>
      </c>
      <c r="BF251" s="2" t="inlineStr">
        <is>
          <t/>
        </is>
      </c>
      <c r="BG251" t="inlineStr">
        <is>
          <t>insieme di movimenti e di comportamenti tattici messi in atto dalle forze dell'esercito, della marina o dell'aviazione durante un combattimento</t>
        </is>
      </c>
      <c r="BH251" s="2" t="inlineStr">
        <is>
          <t>kariniai veiksmai</t>
        </is>
      </c>
      <c r="BI251" s="2" t="inlineStr">
        <is>
          <t>3</t>
        </is>
      </c>
      <c r="BJ251" s="2" t="inlineStr">
        <is>
          <t/>
        </is>
      </c>
      <c r="BK251" t="inlineStr">
        <is>
          <t>intervencija, kurios metu dalyvauja sausumos, jūrų ir oro pajėgos, taip pat naudojama lengvoji ir sunkioji ginkluotė</t>
        </is>
      </c>
      <c r="BL251" s="2" t="inlineStr">
        <is>
          <t>militāra darbība</t>
        </is>
      </c>
      <c r="BM251" s="2" t="inlineStr">
        <is>
          <t>3</t>
        </is>
      </c>
      <c r="BN251" s="2" t="inlineStr">
        <is>
          <t/>
        </is>
      </c>
      <c r="BO251" t="inlineStr">
        <is>
          <t>darbība, ko veic bruņotie spēki vienā vai vairākās valstīs</t>
        </is>
      </c>
      <c r="BP251" s="2" t="inlineStr">
        <is>
          <t>azzjoni militari</t>
        </is>
      </c>
      <c r="BQ251" s="2" t="inlineStr">
        <is>
          <t>3</t>
        </is>
      </c>
      <c r="BR251" s="2" t="inlineStr">
        <is>
          <t/>
        </is>
      </c>
      <c r="BS251" t="inlineStr">
        <is>
          <t>involviment militari, li jista' jkun ikun fuq skala żgħira, jew (speċifikament) ġlied fuq il-baħar jew fuq l-art</t>
        </is>
      </c>
      <c r="BT251" s="2" t="inlineStr">
        <is>
          <t>militaire actie</t>
        </is>
      </c>
      <c r="BU251" s="2" t="inlineStr">
        <is>
          <t>3</t>
        </is>
      </c>
      <c r="BV251" s="2" t="inlineStr">
        <is>
          <t/>
        </is>
      </c>
      <c r="BW251" t="inlineStr">
        <is>
          <t>actie ondernomen door militaire troepen om een bepaald doel te behalen</t>
        </is>
      </c>
      <c r="BX251" s="2" t="inlineStr">
        <is>
          <t>działanie militarne|
działanie wojskowe</t>
        </is>
      </c>
      <c r="BY251" s="2" t="inlineStr">
        <is>
          <t>3|
3</t>
        </is>
      </c>
      <c r="BZ251" s="2" t="inlineStr">
        <is>
          <t xml:space="preserve">|
</t>
        </is>
      </c>
      <c r="CA251" t="inlineStr">
        <is>
          <t/>
        </is>
      </c>
      <c r="CB251" s="2" t="inlineStr">
        <is>
          <t>ação militar</t>
        </is>
      </c>
      <c r="CC251" s="2" t="inlineStr">
        <is>
          <t>3</t>
        </is>
      </c>
      <c r="CD251" s="2" t="inlineStr">
        <is>
          <t/>
        </is>
      </c>
      <c r="CE251" t="inlineStr">
        <is>
          <t>Ação levada a cabo pelas forças armadas de um ou mais países.</t>
        </is>
      </c>
      <c r="CF251" s="2" t="inlineStr">
        <is>
          <t>acțiune militară</t>
        </is>
      </c>
      <c r="CG251" s="2" t="inlineStr">
        <is>
          <t>3</t>
        </is>
      </c>
      <c r="CH251" s="2" t="inlineStr">
        <is>
          <t/>
        </is>
      </c>
      <c r="CI251" t="inlineStr">
        <is>
          <t>acțiune executată cu mijloace militare</t>
        </is>
      </c>
      <c r="CJ251" s="2" t="inlineStr">
        <is>
          <t>vojenská akcia</t>
        </is>
      </c>
      <c r="CK251" s="2" t="inlineStr">
        <is>
          <t>3</t>
        </is>
      </c>
      <c r="CL251" s="2" t="inlineStr">
        <is>
          <t/>
        </is>
      </c>
      <c r="CM251" t="inlineStr">
        <is>
          <t/>
        </is>
      </c>
      <c r="CN251" s="2" t="inlineStr">
        <is>
          <t>vojaška akcija</t>
        </is>
      </c>
      <c r="CO251" s="2" t="inlineStr">
        <is>
          <t>3</t>
        </is>
      </c>
      <c r="CP251" s="2" t="inlineStr">
        <is>
          <t/>
        </is>
      </c>
      <c r="CQ251" t="inlineStr">
        <is>
          <t/>
        </is>
      </c>
      <c r="CR251" s="2" t="inlineStr">
        <is>
          <t>militär åtgärd|
militär aktion</t>
        </is>
      </c>
      <c r="CS251" s="2" t="inlineStr">
        <is>
          <t>3|
3</t>
        </is>
      </c>
      <c r="CT251" s="2" t="inlineStr">
        <is>
          <t xml:space="preserve">|
</t>
        </is>
      </c>
      <c r="CU251" t="inlineStr">
        <is>
          <t/>
        </is>
      </c>
    </row>
    <row r="252">
      <c r="A252" s="1" t="str">
        <f>HYPERLINK("https://iate.europa.eu/entry/result/1402814/all", "1402814")</f>
        <v>1402814</v>
      </c>
      <c r="B252" t="inlineStr">
        <is>
          <t>BUSINESS AND COMPETITION;POLITICS</t>
        </is>
      </c>
      <c r="C252" t="inlineStr">
        <is>
          <t>BUSINESS AND COMPETITION|management|management|risk management;POLITICS</t>
        </is>
      </c>
      <c r="D252" s="2" t="inlineStr">
        <is>
          <t>извънредна мярка</t>
        </is>
      </c>
      <c r="E252" s="2" t="inlineStr">
        <is>
          <t>3</t>
        </is>
      </c>
      <c r="F252" s="2" t="inlineStr">
        <is>
          <t/>
        </is>
      </c>
      <c r="G252" t="inlineStr">
        <is>
          <t/>
        </is>
      </c>
      <c r="H252" s="2" t="inlineStr">
        <is>
          <t>krizové opatření</t>
        </is>
      </c>
      <c r="I252" s="2" t="inlineStr">
        <is>
          <t>3</t>
        </is>
      </c>
      <c r="J252" s="2" t="inlineStr">
        <is>
          <t/>
        </is>
      </c>
      <c r="K252" t="inlineStr">
        <is>
          <t>organizační nebo technické opatření určené k řešení krizové
situace a odstranění jejích následků, včetně opatření, jimiž se zasahuje do
práv a povinností osob</t>
        </is>
      </c>
      <c r="L252" s="2" t="inlineStr">
        <is>
          <t>beredskabsforanstaltning</t>
        </is>
      </c>
      <c r="M252" s="2" t="inlineStr">
        <is>
          <t>3</t>
        </is>
      </c>
      <c r="N252" s="2" t="inlineStr">
        <is>
          <t/>
        </is>
      </c>
      <c r="O252" t="inlineStr">
        <is>
          <t>foranstaltning, der kan bruges til afhjælpning af katastrofer, kriser og tilsvarende</t>
        </is>
      </c>
      <c r="P252" s="2" t="inlineStr">
        <is>
          <t>Notfallmaßnahme</t>
        </is>
      </c>
      <c r="Q252" s="2" t="inlineStr">
        <is>
          <t>3</t>
        </is>
      </c>
      <c r="R252" s="2" t="inlineStr">
        <is>
          <t/>
        </is>
      </c>
      <c r="S252" t="inlineStr">
        <is>
          <t>Maßnahme oder Handlung, die zur Behebung einer akuten Krise/eines Notfalls durchgeführt wird</t>
        </is>
      </c>
      <c r="T252" s="2" t="inlineStr">
        <is>
          <t>μέτρο έκτακτης ανάγκης</t>
        </is>
      </c>
      <c r="U252" s="2" t="inlineStr">
        <is>
          <t>3</t>
        </is>
      </c>
      <c r="V252" s="2" t="inlineStr">
        <is>
          <t/>
        </is>
      </c>
      <c r="W252" t="inlineStr">
        <is>
          <t/>
        </is>
      </c>
      <c r="X252" s="2" t="inlineStr">
        <is>
          <t>contingency measure</t>
        </is>
      </c>
      <c r="Y252" s="2" t="inlineStr">
        <is>
          <t>3</t>
        </is>
      </c>
      <c r="Z252" s="2" t="inlineStr">
        <is>
          <t/>
        </is>
      </c>
      <c r="AA252" t="inlineStr">
        <is>
          <t>measure intended to be used if a possible
situation, usually negative and/or an emergency, actually occurs</t>
        </is>
      </c>
      <c r="AB252" s="2" t="inlineStr">
        <is>
          <t>medida de contingencia</t>
        </is>
      </c>
      <c r="AC252" s="2" t="inlineStr">
        <is>
          <t>3</t>
        </is>
      </c>
      <c r="AD252" s="2" t="inlineStr">
        <is>
          <t/>
        </is>
      </c>
      <c r="AE252" t="inlineStr">
        <is>
          <t/>
        </is>
      </c>
      <c r="AF252" s="2" t="inlineStr">
        <is>
          <t>erandolukorra meede</t>
        </is>
      </c>
      <c r="AG252" s="2" t="inlineStr">
        <is>
          <t>3</t>
        </is>
      </c>
      <c r="AH252" s="2" t="inlineStr">
        <is>
          <t/>
        </is>
      </c>
      <c r="AI252" t="inlineStr">
        <is>
          <t>meede, mis võetakse juhul, kui võimalik olukord (tavaliselt negatiivne ja/või hädaolukord) tegelikult tekib</t>
        </is>
      </c>
      <c r="AJ252" s="2" t="inlineStr">
        <is>
          <t>varautumistoimenpide</t>
        </is>
      </c>
      <c r="AK252" s="2" t="inlineStr">
        <is>
          <t>3</t>
        </is>
      </c>
      <c r="AL252" s="2" t="inlineStr">
        <is>
          <t/>
        </is>
      </c>
      <c r="AM252" t="inlineStr">
        <is>
          <t/>
        </is>
      </c>
      <c r="AN252" s="2" t="inlineStr">
        <is>
          <t>mesure d'urgence</t>
        </is>
      </c>
      <c r="AO252" s="2" t="inlineStr">
        <is>
          <t>3</t>
        </is>
      </c>
      <c r="AP252" s="2" t="inlineStr">
        <is>
          <t/>
        </is>
      </c>
      <c r="AQ252" t="inlineStr">
        <is>
          <t>moyens destinés à être mis en œuvre au cas où une situation ou un événement de
nature grave surviendrait de façon
imprévue et &lt;div&gt;demanderait une intervention immédiate&lt;/div&gt;</t>
        </is>
      </c>
      <c r="AR252" s="2" t="inlineStr">
        <is>
          <t>beart teagmhasach</t>
        </is>
      </c>
      <c r="AS252" s="2" t="inlineStr">
        <is>
          <t>3</t>
        </is>
      </c>
      <c r="AT252" s="2" t="inlineStr">
        <is>
          <t/>
        </is>
      </c>
      <c r="AU252" t="inlineStr">
        <is>
          <t/>
        </is>
      </c>
      <c r="AV252" s="2" t="inlineStr">
        <is>
          <t>izvanredna mjera</t>
        </is>
      </c>
      <c r="AW252" s="2" t="inlineStr">
        <is>
          <t>3</t>
        </is>
      </c>
      <c r="AX252" s="2" t="inlineStr">
        <is>
          <t/>
        </is>
      </c>
      <c r="AY252" t="inlineStr">
        <is>
          <t/>
        </is>
      </c>
      <c r="AZ252" s="2" t="inlineStr">
        <is>
          <t>rendkívüli intézkedés</t>
        </is>
      </c>
      <c r="BA252" s="2" t="inlineStr">
        <is>
          <t>3</t>
        </is>
      </c>
      <c r="BB252" s="2" t="inlineStr">
        <is>
          <t/>
        </is>
      </c>
      <c r="BC252" t="inlineStr">
        <is>
          <t>abban az esetben
hozható intézkedés, amikor egy feltételezett veszélyhelyzet vagy ahhoz hasonló
helyzet bekövetkezik</t>
        </is>
      </c>
      <c r="BD252" s="2" t="inlineStr">
        <is>
          <t>misura di emergenza</t>
        </is>
      </c>
      <c r="BE252" s="2" t="inlineStr">
        <is>
          <t>3</t>
        </is>
      </c>
      <c r="BF252" s="2" t="inlineStr">
        <is>
          <t/>
        </is>
      </c>
      <c r="BG252" t="inlineStr">
        <is>
          <t>misura straordinaria da mettere in atto al fine di fronteggiare e ridurre al minimo i danni derivanti da possibili situazioni di rischio o eventi eccezionali critici che richiedono un intervento immediato</t>
        </is>
      </c>
      <c r="BH252" s="2" t="inlineStr">
        <is>
          <t>nenumatytų atvejų priemonė</t>
        </is>
      </c>
      <c r="BI252" s="2" t="inlineStr">
        <is>
          <t>3</t>
        </is>
      </c>
      <c r="BJ252" s="2" t="inlineStr">
        <is>
          <t/>
        </is>
      </c>
      <c r="BK252" t="inlineStr">
        <is>
          <t>priemonė, numatyta tam atvejui, jei susiklostytų tam tikra, dažniausiai neigiama arba ekstremali, padėtis</t>
        </is>
      </c>
      <c r="BL252" s="2" t="inlineStr">
        <is>
          <t>ārkārtas pasākums</t>
        </is>
      </c>
      <c r="BM252" s="2" t="inlineStr">
        <is>
          <t>3</t>
        </is>
      </c>
      <c r="BN252" s="2" t="inlineStr">
        <is>
          <t/>
        </is>
      </c>
      <c r="BO252" t="inlineStr">
        <is>
          <t>pasākums, ko paredzēts izmantot, ja reāli notiek iespējama situācija - parasti negatīva un/vai ārkārtas situācija</t>
        </is>
      </c>
      <c r="BP252" s="2" t="inlineStr">
        <is>
          <t>miżura ta' kontinġenza</t>
        </is>
      </c>
      <c r="BQ252" s="2" t="inlineStr">
        <is>
          <t>3</t>
        </is>
      </c>
      <c r="BR252" s="2" t="inlineStr">
        <is>
          <t/>
        </is>
      </c>
      <c r="BS252" t="inlineStr">
        <is>
          <t>miżura maħsuba biex tintuża jekk sitwazzjoni possibbli, li normalment tkun negattiva u/jew tkun emerġenza, isseħħ fil-fatt</t>
        </is>
      </c>
      <c r="BT252" s="2" t="inlineStr">
        <is>
          <t>noodmaatregel</t>
        </is>
      </c>
      <c r="BU252" s="2" t="inlineStr">
        <is>
          <t>3</t>
        </is>
      </c>
      <c r="BV252" s="2" t="inlineStr">
        <is>
          <t/>
        </is>
      </c>
      <c r="BW252" t="inlineStr">
        <is>
          <t>door de omstandigheden afgedwongen maatregel</t>
        </is>
      </c>
      <c r="BX252" s="2" t="inlineStr">
        <is>
          <t>środek awaryjny</t>
        </is>
      </c>
      <c r="BY252" s="2" t="inlineStr">
        <is>
          <t>3</t>
        </is>
      </c>
      <c r="BZ252" s="2" t="inlineStr">
        <is>
          <t/>
        </is>
      </c>
      <c r="CA252" t="inlineStr">
        <is>
          <t>środek, którego użycie jest planowane zwykle w sytuacji negatywnej lub kryzysowej</t>
        </is>
      </c>
      <c r="CB252" s="2" t="inlineStr">
        <is>
          <t>medida de urgência|
medida de contingência</t>
        </is>
      </c>
      <c r="CC252" s="2" t="inlineStr">
        <is>
          <t>3|
3</t>
        </is>
      </c>
      <c r="CD252" s="2" t="inlineStr">
        <is>
          <t xml:space="preserve">|
</t>
        </is>
      </c>
      <c r="CE252" t="inlineStr">
        <is>
          <t>Medida destinada a ser aplicada caso ocorra uma situação grave imprevista que exija uma intervenção imediata.</t>
        </is>
      </c>
      <c r="CF252" s="2" t="inlineStr">
        <is>
          <t>măsură de contingență</t>
        </is>
      </c>
      <c r="CG252" s="2" t="inlineStr">
        <is>
          <t>3</t>
        </is>
      </c>
      <c r="CH252" s="2" t="inlineStr">
        <is>
          <t/>
        </is>
      </c>
      <c r="CI252" t="inlineStr">
        <is>
          <t/>
        </is>
      </c>
      <c r="CJ252" s="2" t="inlineStr">
        <is>
          <t>krízové opatrenie</t>
        </is>
      </c>
      <c r="CK252" s="2" t="inlineStr">
        <is>
          <t>3</t>
        </is>
      </c>
      <c r="CL252" s="2" t="inlineStr">
        <is>
          <t/>
        </is>
      </c>
      <c r="CM252" t="inlineStr">
        <is>
          <t>opatrenie na riešenie možnej krízovej situácie</t>
        </is>
      </c>
      <c r="CN252" s="2" t="inlineStr">
        <is>
          <t>ukrep za ravnanje v izrednih razmerah|
ukrep za nepredvidene razmere|
kontingenčni ukrep</t>
        </is>
      </c>
      <c r="CO252" s="2" t="inlineStr">
        <is>
          <t>3|
2|
3</t>
        </is>
      </c>
      <c r="CP252" s="2" t="inlineStr">
        <is>
          <t>|
|
proposed</t>
        </is>
      </c>
      <c r="CQ252" t="inlineStr">
        <is>
          <t/>
        </is>
      </c>
      <c r="CR252" s="2" t="inlineStr">
        <is>
          <t>beredskapsåtgärd</t>
        </is>
      </c>
      <c r="CS252" s="2" t="inlineStr">
        <is>
          <t>3</t>
        </is>
      </c>
      <c r="CT252" s="2" t="inlineStr">
        <is>
          <t/>
        </is>
      </c>
      <c r="CU252" t="inlineStr">
        <is>
          <t/>
        </is>
      </c>
    </row>
    <row r="253">
      <c r="A253" s="1" t="str">
        <f>HYPERLINK("https://iate.europa.eu/entry/result/931498/all", "931498")</f>
        <v>931498</v>
      </c>
      <c r="B253" t="inlineStr">
        <is>
          <t>GEOGRAPHY</t>
        </is>
      </c>
      <c r="C253" t="inlineStr">
        <is>
          <t>GEOGRAPHY|Europe|Eastern Europe|Ukraine</t>
        </is>
      </c>
      <c r="D253" s="2" t="inlineStr">
        <is>
          <t>Ялта</t>
        </is>
      </c>
      <c r="E253" s="2" t="inlineStr">
        <is>
          <t>3</t>
        </is>
      </c>
      <c r="F253" s="2" t="inlineStr">
        <is>
          <t/>
        </is>
      </c>
      <c r="G253" t="inlineStr">
        <is>
          <t>Град в Украйна, намиращ се на полуостров Крим.</t>
        </is>
      </c>
      <c r="H253" s="2" t="inlineStr">
        <is>
          <t>Jalta</t>
        </is>
      </c>
      <c r="I253" s="2" t="inlineStr">
        <is>
          <t>3</t>
        </is>
      </c>
      <c r="J253" s="2" t="inlineStr">
        <is>
          <t/>
        </is>
      </c>
      <c r="K253" t="inlineStr">
        <is>
          <t>město na poloostrově Krymu</t>
        </is>
      </c>
      <c r="L253" s="2" t="inlineStr">
        <is>
          <t>Jalta</t>
        </is>
      </c>
      <c r="M253" s="2" t="inlineStr">
        <is>
          <t>4</t>
        </is>
      </c>
      <c r="N253" s="2" t="inlineStr">
        <is>
          <t/>
        </is>
      </c>
      <c r="O253" t="inlineStr">
        <is>
          <t>havneby på sydkysten af halvøen Krim på den ukrainske Sortehavskyst</t>
        </is>
      </c>
      <c r="P253" s="2" t="inlineStr">
        <is>
          <t>Jalta</t>
        </is>
      </c>
      <c r="Q253" s="2" t="inlineStr">
        <is>
          <t>3</t>
        </is>
      </c>
      <c r="R253" s="2" t="inlineStr">
        <is>
          <t/>
        </is>
      </c>
      <c r="S253" t="inlineStr">
        <is>
          <t>Kur- und Urlaubsort in der Autonomen Republik Krim an der Südküste der Halbinsel Krim im Schwarzen Meer</t>
        </is>
      </c>
      <c r="T253" s="2" t="inlineStr">
        <is>
          <t>Γιάλτα</t>
        </is>
      </c>
      <c r="U253" s="2" t="inlineStr">
        <is>
          <t>3</t>
        </is>
      </c>
      <c r="V253" s="2" t="inlineStr">
        <is>
          <t/>
        </is>
      </c>
      <c r="W253" t="inlineStr">
        <is>
          <t/>
        </is>
      </c>
      <c r="X253" s="2" t="inlineStr">
        <is>
          <t>Yalta</t>
        </is>
      </c>
      <c r="Y253" s="2" t="inlineStr">
        <is>
          <t>3</t>
        </is>
      </c>
      <c r="Z253" s="2" t="inlineStr">
        <is>
          <t/>
        </is>
      </c>
      <c r="AA253" t="inlineStr">
        <is>
          <t>city on the Crimean Peninsula in southern Ukraine, on the shore of the Black Sea</t>
        </is>
      </c>
      <c r="AB253" s="2" t="inlineStr">
        <is>
          <t>Yalta</t>
        </is>
      </c>
      <c r="AC253" s="2" t="inlineStr">
        <is>
          <t>3</t>
        </is>
      </c>
      <c r="AD253" s="2" t="inlineStr">
        <is>
          <t/>
        </is>
      </c>
      <c r="AE253" t="inlineStr">
        <is>
          <t>Ciudad balnearia situada en la península de Crimea, en la costa septentrional del mar Negro.</t>
        </is>
      </c>
      <c r="AF253" s="2" t="inlineStr">
        <is>
          <t>Jalta</t>
        </is>
      </c>
      <c r="AG253" s="2" t="inlineStr">
        <is>
          <t>3</t>
        </is>
      </c>
      <c r="AH253" s="2" t="inlineStr">
        <is>
          <t/>
        </is>
      </c>
      <c r="AI253" t="inlineStr">
        <is>
          <t>Musta mere äärne linn Ukrainas Krimmis</t>
        </is>
      </c>
      <c r="AJ253" s="2" t="inlineStr">
        <is>
          <t>Jalta</t>
        </is>
      </c>
      <c r="AK253" s="2" t="inlineStr">
        <is>
          <t>3</t>
        </is>
      </c>
      <c r="AL253" s="2" t="inlineStr">
        <is>
          <t/>
        </is>
      </c>
      <c r="AM253" t="inlineStr">
        <is>
          <t>kaupunki Krimin niemimaalla Ukrainassa Mustanmeren pohjoisrannikolla</t>
        </is>
      </c>
      <c r="AN253" s="2" t="inlineStr">
        <is>
          <t>Yalta</t>
        </is>
      </c>
      <c r="AO253" s="2" t="inlineStr">
        <is>
          <t>3</t>
        </is>
      </c>
      <c r="AP253" s="2" t="inlineStr">
        <is>
          <t/>
        </is>
      </c>
      <c r="AQ253" t="inlineStr">
        <is>
          <t>ville du sud de la péninsule de Crimée, dans le sud de l'Ukraine, et station balnéraire renommée au bord de la mer Noire</t>
        </is>
      </c>
      <c r="AR253" s="2" t="inlineStr">
        <is>
          <t>Yalta</t>
        </is>
      </c>
      <c r="AS253" s="2" t="inlineStr">
        <is>
          <t>3</t>
        </is>
      </c>
      <c r="AT253" s="2" t="inlineStr">
        <is>
          <t/>
        </is>
      </c>
      <c r="AU253" t="inlineStr">
        <is>
          <t>baile saoire ar Leithinis na Crimé, ar chósta na Mara Duibhe</t>
        </is>
      </c>
      <c r="AV253" s="2" t="inlineStr">
        <is>
          <t>Jalta</t>
        </is>
      </c>
      <c r="AW253" s="2" t="inlineStr">
        <is>
          <t>3</t>
        </is>
      </c>
      <c r="AX253" s="2" t="inlineStr">
        <is>
          <t/>
        </is>
      </c>
      <c r="AY253" t="inlineStr">
        <is>
          <t>turistički grad na poluotoku Krimu, na obali Crnog mora</t>
        </is>
      </c>
      <c r="AZ253" s="2" t="inlineStr">
        <is>
          <t>Jalta</t>
        </is>
      </c>
      <c r="BA253" s="2" t="inlineStr">
        <is>
          <t>3</t>
        </is>
      </c>
      <c r="BB253" s="2" t="inlineStr">
        <is>
          <t/>
        </is>
      </c>
      <c r="BC253" t="inlineStr">
        <is>
          <t>járási jogú város a Krím-félszigeten [ &lt;a href="/entry/result/3557543/all" id="ENTRY_TO_ENTRY_CONVERTER" target="_blank"&gt;IATE:3557543&lt;/a&gt; ]</t>
        </is>
      </c>
      <c r="BD253" s="2" t="inlineStr">
        <is>
          <t>Yalta</t>
        </is>
      </c>
      <c r="BE253" s="2" t="inlineStr">
        <is>
          <t>2</t>
        </is>
      </c>
      <c r="BF253" s="2" t="inlineStr">
        <is>
          <t/>
        </is>
      </c>
      <c r="BG253" t="inlineStr">
        <is>
          <t>città sulla costa meridionale della penisola della Crimea</t>
        </is>
      </c>
      <c r="BH253" s="2" t="inlineStr">
        <is>
          <t>Jalta</t>
        </is>
      </c>
      <c r="BI253" s="2" t="inlineStr">
        <is>
          <t>3</t>
        </is>
      </c>
      <c r="BJ253" s="2" t="inlineStr">
        <is>
          <t/>
        </is>
      </c>
      <c r="BK253" t="inlineStr">
        <is>
          <t>miestas kurortas Kryme, prie Juodosios jūros</t>
        </is>
      </c>
      <c r="BL253" s="2" t="inlineStr">
        <is>
          <t>Jalta</t>
        </is>
      </c>
      <c r="BM253" s="2" t="inlineStr">
        <is>
          <t>4</t>
        </is>
      </c>
      <c r="BN253" s="2" t="inlineStr">
        <is>
          <t/>
        </is>
      </c>
      <c r="BO253" t="inlineStr">
        <is>
          <t>kūrortpilsēta Ukrainas dienvidos, Krimas pussalas dienvidu krastā</t>
        </is>
      </c>
      <c r="BP253" s="2" t="inlineStr">
        <is>
          <t>Yalta</t>
        </is>
      </c>
      <c r="BQ253" s="2" t="inlineStr">
        <is>
          <t>3</t>
        </is>
      </c>
      <c r="BR253" s="2" t="inlineStr">
        <is>
          <t/>
        </is>
      </c>
      <c r="BS253" t="inlineStr">
        <is>
          <t>belt fil-peniżola tal-Krimea max-Xatt tal-Baħar l-Iswed</t>
        </is>
      </c>
      <c r="BT253" s="2" t="inlineStr">
        <is>
          <t>Jalta</t>
        </is>
      </c>
      <c r="BU253" s="2" t="inlineStr">
        <is>
          <t>3</t>
        </is>
      </c>
      <c r="BV253" s="2" t="inlineStr">
        <is>
          <t/>
        </is>
      </c>
      <c r="BW253" t="inlineStr">
        <is>
          <t>stad op de Krim, aan de Zwarte Zee</t>
        </is>
      </c>
      <c r="BX253" s="2" t="inlineStr">
        <is>
          <t>Jałta</t>
        </is>
      </c>
      <c r="BY253" s="2" t="inlineStr">
        <is>
          <t>2</t>
        </is>
      </c>
      <c r="BZ253" s="2" t="inlineStr">
        <is>
          <t/>
        </is>
      </c>
      <c r="CA253" t="inlineStr">
        <is>
          <t/>
        </is>
      </c>
      <c r="CB253" s="2" t="inlineStr">
        <is>
          <t>Ialta</t>
        </is>
      </c>
      <c r="CC253" s="2" t="inlineStr">
        <is>
          <t>3</t>
        </is>
      </c>
      <c r="CD253" s="2" t="inlineStr">
        <is>
          <t/>
        </is>
      </c>
      <c r="CE253" t="inlineStr">
        <is>
          <t>Cidade da Crimeia, na costa norte do mar Negro, mais conhecida por ter acolhido em 1945 a conferência que leva o seu nome.</t>
        </is>
      </c>
      <c r="CF253" s="2" t="inlineStr">
        <is>
          <t>Ialta</t>
        </is>
      </c>
      <c r="CG253" s="2" t="inlineStr">
        <is>
          <t>3</t>
        </is>
      </c>
      <c r="CH253" s="2" t="inlineStr">
        <is>
          <t/>
        </is>
      </c>
      <c r="CI253" t="inlineStr">
        <is>
          <t>oraș în Crimeea, în sudul Ucrainei, pe coasta nordică a Mării Negre.</t>
        </is>
      </c>
      <c r="CJ253" s="2" t="inlineStr">
        <is>
          <t>Jalta</t>
        </is>
      </c>
      <c r="CK253" s="2" t="inlineStr">
        <is>
          <t>3</t>
        </is>
      </c>
      <c r="CL253" s="2" t="inlineStr">
        <is>
          <t/>
        </is>
      </c>
      <c r="CM253" t="inlineStr">
        <is>
          <t/>
        </is>
      </c>
      <c r="CN253" s="2" t="inlineStr">
        <is>
          <t>Jalta</t>
        </is>
      </c>
      <c r="CO253" s="2" t="inlineStr">
        <is>
          <t>3</t>
        </is>
      </c>
      <c r="CP253" s="2" t="inlineStr">
        <is>
          <t/>
        </is>
      </c>
      <c r="CQ253" t="inlineStr">
        <is>
          <t>pristaniško mesto in zelo obiskovano letovišče v Ukrajini, na j. obali polotoka Krim, ob Črnem morju, 82.000 preb.; milo podnebje, pridelovanje sadja, tobaka in vina; nekdaj carska rezidenca (grad Livadija)</t>
        </is>
      </c>
      <c r="CR253" s="2" t="inlineStr">
        <is>
          <t>Jalta</t>
        </is>
      </c>
      <c r="CS253" s="2" t="inlineStr">
        <is>
          <t>3</t>
        </is>
      </c>
      <c r="CT253" s="2" t="inlineStr">
        <is>
          <t/>
        </is>
      </c>
      <c r="CU253" t="inlineStr">
        <is>
          <t>Stad på sydkusten av halvön Krim i Ukraina.</t>
        </is>
      </c>
    </row>
    <row r="254">
      <c r="A254" s="1" t="str">
        <f>HYPERLINK("https://iate.europa.eu/entry/result/3627199/all", "3627199")</f>
        <v>3627199</v>
      </c>
      <c r="B254" t="inlineStr">
        <is>
          <t>GEOGRAPHY</t>
        </is>
      </c>
      <c r="C254" t="inlineStr">
        <is>
          <t>GEOGRAPHY|Europe|Eastern Europe|Ukraine</t>
        </is>
      </c>
      <c r="D254" s="2" t="inlineStr">
        <is>
          <t>Бабин Яр</t>
        </is>
      </c>
      <c r="E254" s="2" t="inlineStr">
        <is>
          <t>3</t>
        </is>
      </c>
      <c r="F254" s="2" t="inlineStr">
        <is>
          <t/>
        </is>
      </c>
      <c r="G254" t="inlineStr">
        <is>
          <t>местност на север от Киев, място на една от най-големите масови екзекуции през Втората световна война, сега мемориален комплекс</t>
        </is>
      </c>
      <c r="H254" s="2" t="inlineStr">
        <is>
          <t>Babyn Jar</t>
        </is>
      </c>
      <c r="I254" s="2" t="inlineStr">
        <is>
          <t>3</t>
        </is>
      </c>
      <c r="J254" s="2" t="inlineStr">
        <is>
          <t/>
        </is>
      </c>
      <c r="K254" t="inlineStr">
        <is>
          <t>jedna z největších roklin v blízkosti Kyjeva, v níž koncem září 1941 postřílely německé jednotky přes 33
tisíc Židů a v průběhu Velké vlastenecké války několik desítek tisíc dalších občanů
tehdejšího SSSR</t>
        </is>
      </c>
      <c r="L254" s="2" t="inlineStr">
        <is>
          <t>Babyn Jar</t>
        </is>
      </c>
      <c r="M254" s="2" t="inlineStr">
        <is>
          <t>3</t>
        </is>
      </c>
      <c r="N254" s="2" t="inlineStr">
        <is>
          <t/>
        </is>
      </c>
      <c r="O254" t="inlineStr">
        <is>
          <t>stor bjergkløft i den nordlige udkant af Kyiv i Ukraine, hvor der ligger en massegrav med hovedsageligt jødiske ofre, der blev massakreret af nazistyrker, og som nu udgør et mindesmærke</t>
        </is>
      </c>
      <c r="P254" s="2" t="inlineStr">
        <is>
          <t>Babyn Jar|
Babi Jar</t>
        </is>
      </c>
      <c r="Q254" s="2" t="inlineStr">
        <is>
          <t>3|
3</t>
        </is>
      </c>
      <c r="R254" s="2" t="inlineStr">
        <is>
          <t xml:space="preserve">preferred|
</t>
        </is>
      </c>
      <c r="S254" t="inlineStr">
        <is>
          <t>tief eingeschnittenes Tal auf dem Gebiet der ukrainischen Hauptstadt Kiew, in dem Nazi-Truppen im September 1941 mehr als 33.000 jüdische Männer, Frauen und Kinder ermordeten</t>
        </is>
      </c>
      <c r="T254" t="inlineStr">
        <is>
          <t/>
        </is>
      </c>
      <c r="U254" t="inlineStr">
        <is>
          <t/>
        </is>
      </c>
      <c r="V254" t="inlineStr">
        <is>
          <t/>
        </is>
      </c>
      <c r="W254" t="inlineStr">
        <is>
          <t/>
        </is>
      </c>
      <c r="X254" s="2" t="inlineStr">
        <is>
          <t>Babyn Yar|
Babi Yar</t>
        </is>
      </c>
      <c r="Y254" s="2" t="inlineStr">
        <is>
          <t>3|
1</t>
        </is>
      </c>
      <c r="Z254" s="2" t="inlineStr">
        <is>
          <t xml:space="preserve">|
</t>
        </is>
      </c>
      <c r="AA254" t="inlineStr">
        <is>
          <t>large ravine on the northern edge of Kyiv, Ukraine, which is the site of a mass grave of mostly Jewish victims massacred by Nazi forces, and now of a memorial complex</t>
        </is>
      </c>
      <c r="AB254" s="2" t="inlineStr">
        <is>
          <t>Babyn Yar</t>
        </is>
      </c>
      <c r="AC254" s="2" t="inlineStr">
        <is>
          <t>3</t>
        </is>
      </c>
      <c r="AD254" s="2" t="inlineStr">
        <is>
          <t/>
        </is>
      </c>
      <c r="AE254" t="inlineStr">
        <is>
          <t>Barranco situado a las afueras de la ciudad de Kiev en el que en septiembre de 1941 los nazis ejecutaron a la población judía de la ciudad y en el que existe en la actualidad un centro conmemorativo en honor de las víctimas.</t>
        </is>
      </c>
      <c r="AF254" s="2" t="inlineStr">
        <is>
          <t>Babõn Jar</t>
        </is>
      </c>
      <c r="AG254" s="2" t="inlineStr">
        <is>
          <t>3</t>
        </is>
      </c>
      <c r="AH254" s="2" t="inlineStr">
        <is>
          <t/>
        </is>
      </c>
      <c r="AI254" t="inlineStr">
        <is>
          <t>Ukraina pealinnas &lt;a href="https://iate.europa.eu/entry/result/924714/et" target="_blank"&gt;Kiievis&lt;/a&gt; paiknev jäärak, mis on teise maailmasõja ajal Saksa okupatsioonivõimude korraldusel hukatud juutide ja teiste ohvrite massihaua asupaik ja millest nüüdseks on kujundatud memoriaal</t>
        </is>
      </c>
      <c r="AJ254" s="2" t="inlineStr">
        <is>
          <t>Babi Jar</t>
        </is>
      </c>
      <c r="AK254" s="2" t="inlineStr">
        <is>
          <t>3</t>
        </is>
      </c>
      <c r="AL254" s="2" t="inlineStr">
        <is>
          <t/>
        </is>
      </c>
      <c r="AM254" t="inlineStr">
        <is>
          <t>Ukrainassa Kiovan lähellä sijaitseva rotko, jossa tapahtui natsien toimeenpanema juutalaisten joukkomurha toisen maailmansodan aikana, ja joka on nyt muistoalueena</t>
        </is>
      </c>
      <c r="AN254" s="2" t="inlineStr">
        <is>
          <t>Babi Yar</t>
        </is>
      </c>
      <c r="AO254" s="2" t="inlineStr">
        <is>
          <t>3</t>
        </is>
      </c>
      <c r="AP254" s="2" t="inlineStr">
        <is>
          <t/>
        </is>
      </c>
      <c r="AQ254" t="inlineStr">
        <is>
          <t>grand ravin à la limite septentrionale de la ville de &lt;a href="https://iate.europa.eu/entry/result/924714/fr" target="_blank"&gt;Kiev&lt;/a&gt;, où la population juive de la ville fut massacrée par les nazis en septembre 1941, qui abrite aujourd'hui un mémorial érigé à la mémoire des victimes</t>
        </is>
      </c>
      <c r="AR254" s="2" t="inlineStr">
        <is>
          <t>Babyn Yar</t>
        </is>
      </c>
      <c r="AS254" s="2" t="inlineStr">
        <is>
          <t>3</t>
        </is>
      </c>
      <c r="AT254" s="2" t="inlineStr">
        <is>
          <t/>
        </is>
      </c>
      <c r="AU254" t="inlineStr">
        <is>
          <t>ailt i dtuaisceart Chív, príomhchathair na hÚcráine, áit inar mharaigh agus inar adhlaic na Naitsithe na mílte duine, Giúdaigh den chuid is mó, le linn an Dara Cogadh Domhanda</t>
        </is>
      </c>
      <c r="AV254" s="2" t="inlineStr">
        <is>
          <t>Babin Jar</t>
        </is>
      </c>
      <c r="AW254" s="2" t="inlineStr">
        <is>
          <t>3</t>
        </is>
      </c>
      <c r="AX254" s="2" t="inlineStr">
        <is>
          <t/>
        </is>
      </c>
      <c r="AY254" t="inlineStr">
        <is>
          <t>klanac kod Kijiva, gdje se nalazi masovna grobnica Židova koje su ubili nacisti, simbol holokausta</t>
        </is>
      </c>
      <c r="AZ254" s="2" t="inlineStr">
        <is>
          <t>Babij Jar</t>
        </is>
      </c>
      <c r="BA254" s="2" t="inlineStr">
        <is>
          <t>3</t>
        </is>
      </c>
      <c r="BB254" s="2" t="inlineStr">
        <is>
          <t/>
        </is>
      </c>
      <c r="BC254" t="inlineStr">
        <is>
          <t>holokauszt egyik legelső és legborzalmasabb tömegmészárlása, 1941. szeptember 29-én és 30-án a német megszállók Kijev szinte teljes zsidó lakosságát a közeli Babij Jar nevű szakadékhoz terelték és lemészárolták. Több mint 33 ezer civil, nő, gyermek és idős ember lett a vérengzés áldoza. Jelenleg emlékhely.</t>
        </is>
      </c>
      <c r="BD254" t="inlineStr">
        <is>
          <t/>
        </is>
      </c>
      <c r="BE254" t="inlineStr">
        <is>
          <t/>
        </is>
      </c>
      <c r="BF254" t="inlineStr">
        <is>
          <t/>
        </is>
      </c>
      <c r="BG254" t="inlineStr">
        <is>
          <t/>
        </is>
      </c>
      <c r="BH254" s="2" t="inlineStr">
        <is>
          <t>Babyn Jaras</t>
        </is>
      </c>
      <c r="BI254" s="2" t="inlineStr">
        <is>
          <t>3</t>
        </is>
      </c>
      <c r="BJ254" s="2" t="inlineStr">
        <is>
          <t/>
        </is>
      </c>
      <c r="BK254" t="inlineStr">
        <is>
          <t>dauba Kyjivo šiaurinėje dalyje, II pasaulinio karo metais – Kyjivo gyventojų (daugiausia žydų) masinių žudynių vieta</t>
        </is>
      </c>
      <c r="BL254" s="2" t="inlineStr">
        <is>
          <t>Babinjara</t>
        </is>
      </c>
      <c r="BM254" s="2" t="inlineStr">
        <is>
          <t>3</t>
        </is>
      </c>
      <c r="BN254" s="2" t="inlineStr">
        <is>
          <t/>
        </is>
      </c>
      <c r="BO254" t="inlineStr">
        <is>
          <t/>
        </is>
      </c>
      <c r="BP254" t="inlineStr">
        <is>
          <t/>
        </is>
      </c>
      <c r="BQ254" t="inlineStr">
        <is>
          <t/>
        </is>
      </c>
      <c r="BR254" t="inlineStr">
        <is>
          <t/>
        </is>
      </c>
      <c r="BS254" t="inlineStr">
        <is>
          <t/>
        </is>
      </c>
      <c r="BT254" s="2" t="inlineStr">
        <is>
          <t>Babyn Jar|
Babi Jar</t>
        </is>
      </c>
      <c r="BU254" s="2" t="inlineStr">
        <is>
          <t>3|
3</t>
        </is>
      </c>
      <c r="BV254" s="2" t="inlineStr">
        <is>
          <t xml:space="preserve">|
</t>
        </is>
      </c>
      <c r="BW254" t="inlineStr">
        <is>
          <t>grootste massagraf met slachtoffers van de nazi's in Oekraïne, bij een ravijn ("jar") aan de noordkant van Kiev, waar in september 1941 tienduizenden Joden werden vermoord</t>
        </is>
      </c>
      <c r="BX254" s="2" t="inlineStr">
        <is>
          <t>Babi Jar</t>
        </is>
      </c>
      <c r="BY254" s="2" t="inlineStr">
        <is>
          <t>3</t>
        </is>
      </c>
      <c r="BZ254" s="2" t="inlineStr">
        <is>
          <t/>
        </is>
      </c>
      <c r="CA254" t="inlineStr">
        <is>
          <t>&lt;div&gt;&lt;div&gt;&lt;div&gt;&lt;div&gt;&lt;div&gt;&lt;div&gt;&lt;div&gt;wąwóz między osadami Łukianowka i Syriec, obecnie w granicach Kijowa; jesienią 1941 Niemcy rozstrzelali tu ok. 70 tys. osób, głównie Żydów, następnie założyli obóz zagłady (zw. Obozem Syreckim) dla komunistów, uczestników ruchu oporu, jeńców wojennych&lt;/div&gt;&lt;/div&gt;&lt;/div&gt;&lt;/div&gt;&lt;/div&gt;&lt;/div&gt;&lt;/div&gt;</t>
        </is>
      </c>
      <c r="CB254" t="inlineStr">
        <is>
          <t/>
        </is>
      </c>
      <c r="CC254" t="inlineStr">
        <is>
          <t/>
        </is>
      </c>
      <c r="CD254" t="inlineStr">
        <is>
          <t/>
        </is>
      </c>
      <c r="CE254" t="inlineStr">
        <is>
          <t/>
        </is>
      </c>
      <c r="CF254" s="2" t="inlineStr">
        <is>
          <t>Babi Iar</t>
        </is>
      </c>
      <c r="CG254" s="2" t="inlineStr">
        <is>
          <t>3</t>
        </is>
      </c>
      <c r="CH254" s="2" t="inlineStr">
        <is>
          <t/>
        </is>
      </c>
      <c r="CI254" t="inlineStr">
        <is>
          <t>râpă pe teritoriul orașului Kiev, capitala Ucrainei, aflată în trecut în afara orașului, unde în anul 1941 a fost săvârșit unul dintre cele mai mari masacre ale evreilor de către armata Germaniei naziste</t>
        </is>
      </c>
      <c r="CJ254" t="inlineStr">
        <is>
          <t/>
        </is>
      </c>
      <c r="CK254" t="inlineStr">
        <is>
          <t/>
        </is>
      </c>
      <c r="CL254" t="inlineStr">
        <is>
          <t/>
        </is>
      </c>
      <c r="CM254" t="inlineStr">
        <is>
          <t/>
        </is>
      </c>
      <c r="CN254" t="inlineStr">
        <is>
          <t/>
        </is>
      </c>
      <c r="CO254" t="inlineStr">
        <is>
          <t/>
        </is>
      </c>
      <c r="CP254" t="inlineStr">
        <is>
          <t/>
        </is>
      </c>
      <c r="CQ254" t="inlineStr">
        <is>
          <t/>
        </is>
      </c>
      <c r="CR254" s="2" t="inlineStr">
        <is>
          <t>Babij Jar</t>
        </is>
      </c>
      <c r="CS254" s="2" t="inlineStr">
        <is>
          <t>3</t>
        </is>
      </c>
      <c r="CT254" s="2" t="inlineStr">
        <is>
          <t/>
        </is>
      </c>
      <c r="CU254" t="inlineStr">
        <is>
          <t>Ravin i utkanten av Kiev där ett massmord på judar ägde rum i september 1941.</t>
        </is>
      </c>
    </row>
    <row r="255">
      <c r="A255" s="1" t="str">
        <f>HYPERLINK("https://iate.europa.eu/entry/result/3627191/all", "3627191")</f>
        <v>3627191</v>
      </c>
      <c r="B255" t="inlineStr">
        <is>
          <t>GEOGRAPHY</t>
        </is>
      </c>
      <c r="C255" t="inlineStr">
        <is>
          <t>GEOGRAPHY|Europe|Eastern Europe|Ukraine</t>
        </is>
      </c>
      <c r="D255" s="2" t="inlineStr">
        <is>
          <t>Ивано-Франковск</t>
        </is>
      </c>
      <c r="E255" s="2" t="inlineStr">
        <is>
          <t>3</t>
        </is>
      </c>
      <c r="F255" s="2" t="inlineStr">
        <is>
          <t/>
        </is>
      </c>
      <c r="G255" t="inlineStr">
        <is>
          <t>град в Югозападна Украйна, административен център на Ивано-Франковска област</t>
        </is>
      </c>
      <c r="H255" s="2" t="inlineStr">
        <is>
          <t>Ivano-Frankivsk</t>
        </is>
      </c>
      <c r="I255" s="2" t="inlineStr">
        <is>
          <t>3</t>
        </is>
      </c>
      <c r="J255" s="2" t="inlineStr">
        <is>
          <t/>
        </is>
      </c>
      <c r="K255" t="inlineStr">
        <is>
          <t>historické město a správní středisko v Ivanofrankivské oblasti na západě Ukrajiny</t>
        </is>
      </c>
      <c r="L255" s="2" t="inlineStr">
        <is>
          <t>Іvano-Frankivsk</t>
        </is>
      </c>
      <c r="M255" s="2" t="inlineStr">
        <is>
          <t>3</t>
        </is>
      </c>
      <c r="N255" s="2" t="inlineStr">
        <is>
          <t/>
        </is>
      </c>
      <c r="O255" t="inlineStr">
        <is>
          <t>by i det vestlige Ukraine</t>
        </is>
      </c>
      <c r="P255" s="2" t="inlineStr">
        <is>
          <t>Iwano-Frankiwsk</t>
        </is>
      </c>
      <c r="Q255" s="2" t="inlineStr">
        <is>
          <t>3</t>
        </is>
      </c>
      <c r="R255" s="2" t="inlineStr">
        <is>
          <t/>
        </is>
      </c>
      <c r="S255" t="inlineStr">
        <is>
          <t>Gebietshauptstadt der Oblast Iwano-Frankiwsk in der Westukraine</t>
        </is>
      </c>
      <c r="T255" t="inlineStr">
        <is>
          <t/>
        </is>
      </c>
      <c r="U255" t="inlineStr">
        <is>
          <t/>
        </is>
      </c>
      <c r="V255" t="inlineStr">
        <is>
          <t/>
        </is>
      </c>
      <c r="W255" t="inlineStr">
        <is>
          <t/>
        </is>
      </c>
      <c r="X255" s="2" t="inlineStr">
        <is>
          <t>Ivano-Frankivsk</t>
        </is>
      </c>
      <c r="Y255" s="2" t="inlineStr">
        <is>
          <t>3</t>
        </is>
      </c>
      <c r="Z255" s="2" t="inlineStr">
        <is>
          <t/>
        </is>
      </c>
      <c r="AA255" t="inlineStr">
        <is>
          <t>city in western Ukraine</t>
        </is>
      </c>
      <c r="AB255" s="2" t="inlineStr">
        <is>
          <t>Ivano-Frankivsk</t>
        </is>
      </c>
      <c r="AC255" s="2" t="inlineStr">
        <is>
          <t>3</t>
        </is>
      </c>
      <c r="AD255" s="2" t="inlineStr">
        <is>
          <t/>
        </is>
      </c>
      <c r="AE255" t="inlineStr">
        <is>
          <t>Ciudad del oeste de &lt;a href="https://iate.europa.eu/entry/result/861209/es" target="_blank"&gt;Ucrania&lt;/a&gt; y capital de la provincia del mismo nombre.</t>
        </is>
      </c>
      <c r="AF255" s="2" t="inlineStr">
        <is>
          <t>Ivano-Frankivsk</t>
        </is>
      </c>
      <c r="AG255" s="2" t="inlineStr">
        <is>
          <t>3</t>
        </is>
      </c>
      <c r="AH255" s="2" t="inlineStr">
        <is>
          <t/>
        </is>
      </c>
      <c r="AI255" t="inlineStr">
        <is>
          <t>oblastilinn Ukraina lääneosas</t>
        </is>
      </c>
      <c r="AJ255" s="2" t="inlineStr">
        <is>
          <t>Ivano-Frankivsk</t>
        </is>
      </c>
      <c r="AK255" s="2" t="inlineStr">
        <is>
          <t>3</t>
        </is>
      </c>
      <c r="AL255" s="2" t="inlineStr">
        <is>
          <t/>
        </is>
      </c>
      <c r="AM255" t="inlineStr">
        <is>
          <t>kaupunki Ukrainan länsiosassa</t>
        </is>
      </c>
      <c r="AN255" s="2" t="inlineStr">
        <is>
          <t>Ivano-Frankivsk</t>
        </is>
      </c>
      <c r="AO255" s="2" t="inlineStr">
        <is>
          <t>3</t>
        </is>
      </c>
      <c r="AP255" s="2" t="inlineStr">
        <is>
          <t/>
        </is>
      </c>
      <c r="AQ255" t="inlineStr">
        <is>
          <t>ville de l'ouest de l'Ukraine, située à environ 200 km de la frontière avec la Pologne</t>
        </is>
      </c>
      <c r="AR255" s="2" t="inlineStr">
        <is>
          <t>Ivano-Frankivsk</t>
        </is>
      </c>
      <c r="AS255" s="2" t="inlineStr">
        <is>
          <t>3</t>
        </is>
      </c>
      <c r="AT255" s="2" t="inlineStr">
        <is>
          <t/>
        </is>
      </c>
      <c r="AU255" t="inlineStr">
        <is>
          <t>cathair in iarthar na hÚcráine</t>
        </is>
      </c>
      <c r="AV255" s="2" t="inlineStr">
        <is>
          <t>Ivano-Frankivsk</t>
        </is>
      </c>
      <c r="AW255" s="2" t="inlineStr">
        <is>
          <t>3</t>
        </is>
      </c>
      <c r="AX255" s="2" t="inlineStr">
        <is>
          <t/>
        </is>
      </c>
      <c r="AY255" t="inlineStr">
        <is>
          <t>grad na zapadu Ukrajine</t>
        </is>
      </c>
      <c r="AZ255" s="2" t="inlineStr">
        <is>
          <t>Ivano-Frankivszk</t>
        </is>
      </c>
      <c r="BA255" s="2" t="inlineStr">
        <is>
          <t>3</t>
        </is>
      </c>
      <c r="BB255" s="2" t="inlineStr">
        <is>
          <t/>
        </is>
      </c>
      <c r="BC255" t="inlineStr">
        <is>
          <t/>
        </is>
      </c>
      <c r="BD255" t="inlineStr">
        <is>
          <t/>
        </is>
      </c>
      <c r="BE255" t="inlineStr">
        <is>
          <t/>
        </is>
      </c>
      <c r="BF255" t="inlineStr">
        <is>
          <t/>
        </is>
      </c>
      <c r="BG255" t="inlineStr">
        <is>
          <t/>
        </is>
      </c>
      <c r="BH255" s="2" t="inlineStr">
        <is>
          <t>Ivano Frankivskas</t>
        </is>
      </c>
      <c r="BI255" s="2" t="inlineStr">
        <is>
          <t>3</t>
        </is>
      </c>
      <c r="BJ255" s="2" t="inlineStr">
        <is>
          <t/>
        </is>
      </c>
      <c r="BK255" t="inlineStr">
        <is>
          <t>miestas vakarų Ukrainoje, srities centras</t>
        </is>
      </c>
      <c r="BL255" s="2" t="inlineStr">
        <is>
          <t>Ivanofrankivska</t>
        </is>
      </c>
      <c r="BM255" s="2" t="inlineStr">
        <is>
          <t>3</t>
        </is>
      </c>
      <c r="BN255" s="2" t="inlineStr">
        <is>
          <t/>
        </is>
      </c>
      <c r="BO255" t="inlineStr">
        <is>
          <t/>
        </is>
      </c>
      <c r="BP255" s="2" t="inlineStr">
        <is>
          <t>Ivano-Frankivsk</t>
        </is>
      </c>
      <c r="BQ255" s="2" t="inlineStr">
        <is>
          <t>3</t>
        </is>
      </c>
      <c r="BR255" s="2" t="inlineStr">
        <is>
          <t/>
        </is>
      </c>
      <c r="BS255" t="inlineStr">
        <is>
          <t>belt fil-Punent tal-Ukrajna</t>
        </is>
      </c>
      <c r="BT255" s="2" t="inlineStr">
        <is>
          <t>Ivano-Frankivsk</t>
        </is>
      </c>
      <c r="BU255" s="2" t="inlineStr">
        <is>
          <t>3</t>
        </is>
      </c>
      <c r="BV255" s="2" t="inlineStr">
        <is>
          <t/>
        </is>
      </c>
      <c r="BW255" t="inlineStr">
        <is>
          <t>stad in het westen van Oekraïne</t>
        </is>
      </c>
      <c r="BX255" s="2" t="inlineStr">
        <is>
          <t>Iwano-Frankiwsk</t>
        </is>
      </c>
      <c r="BY255" s="2" t="inlineStr">
        <is>
          <t>3</t>
        </is>
      </c>
      <c r="BZ255" s="2" t="inlineStr">
        <is>
          <t/>
        </is>
      </c>
      <c r="CA255" t="inlineStr">
        <is>
          <t>&lt;div&gt;miasto w Ukrainie, na przedgórzu Karpat, nad Bystrzycą Sołotwińską i Bystrzycą Nadwórniacką&lt;br&gt;&lt;/div&gt;</t>
        </is>
      </c>
      <c r="CB255" t="inlineStr">
        <is>
          <t/>
        </is>
      </c>
      <c r="CC255" t="inlineStr">
        <is>
          <t/>
        </is>
      </c>
      <c r="CD255" t="inlineStr">
        <is>
          <t/>
        </is>
      </c>
      <c r="CE255" t="inlineStr">
        <is>
          <t/>
        </is>
      </c>
      <c r="CF255" s="2" t="inlineStr">
        <is>
          <t>Ivano-Frankivsk</t>
        </is>
      </c>
      <c r="CG255" s="2" t="inlineStr">
        <is>
          <t>3</t>
        </is>
      </c>
      <c r="CH255" s="2" t="inlineStr">
        <is>
          <t/>
        </is>
      </c>
      <c r="CI255" t="inlineStr">
        <is>
          <t>oraș în vestul Ucrainei</t>
        </is>
      </c>
      <c r="CJ255" t="inlineStr">
        <is>
          <t/>
        </is>
      </c>
      <c r="CK255" t="inlineStr">
        <is>
          <t/>
        </is>
      </c>
      <c r="CL255" t="inlineStr">
        <is>
          <t/>
        </is>
      </c>
      <c r="CM255" t="inlineStr">
        <is>
          <t/>
        </is>
      </c>
      <c r="CN255" s="2" t="inlineStr">
        <is>
          <t>Ivano-Frankivsk</t>
        </is>
      </c>
      <c r="CO255" s="2" t="inlineStr">
        <is>
          <t>3</t>
        </is>
      </c>
      <c r="CP255" s="2" t="inlineStr">
        <is>
          <t/>
        </is>
      </c>
      <c r="CQ255" t="inlineStr">
        <is>
          <t>mesto v Ukrajini, v sv. predgorju Vzhodnih Karpatov</t>
        </is>
      </c>
      <c r="CR255" s="2" t="inlineStr">
        <is>
          <t>Ivano–Frankivsk</t>
        </is>
      </c>
      <c r="CS255" s="2" t="inlineStr">
        <is>
          <t>3</t>
        </is>
      </c>
      <c r="CT255" s="2" t="inlineStr">
        <is>
          <t/>
        </is>
      </c>
      <c r="CU255" t="inlineStr">
        <is>
          <t>Stad i västra Ukraina.</t>
        </is>
      </c>
    </row>
    <row r="256">
      <c r="A256" s="1" t="str">
        <f>HYPERLINK("https://iate.europa.eu/entry/result/1452807/all", "1452807")</f>
        <v>1452807</v>
      </c>
      <c r="B256" t="inlineStr">
        <is>
          <t>POLITICS;LAW;EMPLOYMENT AND WORKING CONDITIONS</t>
        </is>
      </c>
      <c r="C256" t="inlineStr">
        <is>
          <t>POLITICS|executive power and public service|public administration;LAW|criminal law|offence;EMPLOYMENT AND WORKING CONDITIONS|labour law and labour relations|organisation of professions</t>
        </is>
      </c>
      <c r="D256" s="2" t="inlineStr">
        <is>
          <t>конфликт на интереси</t>
        </is>
      </c>
      <c r="E256" s="2" t="inlineStr">
        <is>
          <t>4</t>
        </is>
      </c>
      <c r="F256" s="2" t="inlineStr">
        <is>
          <t/>
        </is>
      </c>
      <c r="G256" t="inlineStr">
        <is>
          <t>ситуация, при която лице, заемащо публична длъжност, има частен интерес, който може да повлияе върху безпристрастното и обективното изпълнение на правомощията или задълженията му по служба</t>
        </is>
      </c>
      <c r="H256" s="2" t="inlineStr">
        <is>
          <t>střet zájmů</t>
        </is>
      </c>
      <c r="I256" s="2" t="inlineStr">
        <is>
          <t>3</t>
        </is>
      </c>
      <c r="J256" s="2" t="inlineStr">
        <is>
          <t/>
        </is>
      </c>
      <c r="K256" t="inlineStr">
        <is>
          <t/>
        </is>
      </c>
      <c r="L256" s="2" t="inlineStr">
        <is>
          <t>interessekonflikt|
interessekollision</t>
        </is>
      </c>
      <c r="M256" s="2" t="inlineStr">
        <is>
          <t>4|
4</t>
        </is>
      </c>
      <c r="N256" s="2" t="inlineStr">
        <is>
          <t xml:space="preserve">|
</t>
        </is>
      </c>
      <c r="O256" t="inlineStr">
        <is>
          <t/>
        </is>
      </c>
      <c r="P256" s="2" t="inlineStr">
        <is>
          <t>Interessenkonflikt</t>
        </is>
      </c>
      <c r="Q256" s="2" t="inlineStr">
        <is>
          <t>3</t>
        </is>
      </c>
      <c r="R256" s="2" t="inlineStr">
        <is>
          <t/>
        </is>
      </c>
      <c r="S256" t="inlineStr">
        <is>
          <t/>
        </is>
      </c>
      <c r="T256" s="2" t="inlineStr">
        <is>
          <t>σύγκρουση συμφερόντων</t>
        </is>
      </c>
      <c r="U256" s="2" t="inlineStr">
        <is>
          <t>4</t>
        </is>
      </c>
      <c r="V256" s="2" t="inlineStr">
        <is>
          <t/>
        </is>
      </c>
      <c r="W256" t="inlineStr">
        <is>
          <t/>
        </is>
      </c>
      <c r="X256" s="2" t="inlineStr">
        <is>
          <t>conflict of interests|
conflict of interest|
conflict of interest</t>
        </is>
      </c>
      <c r="Y256" s="2" t="inlineStr">
        <is>
          <t>3|
1|
3</t>
        </is>
      </c>
      <c r="Z256" s="2" t="inlineStr">
        <is>
          <t xml:space="preserve">|
|
</t>
        </is>
      </c>
      <c r="AA256" t="inlineStr">
        <is>
          <t>situation in which a public official has a private interest which is such as to influence or appear to influence, the impartial and objective performance of his or her official duties</t>
        </is>
      </c>
      <c r="AB256" s="2" t="inlineStr">
        <is>
          <t>conflicto de intereses</t>
        </is>
      </c>
      <c r="AC256" s="2" t="inlineStr">
        <is>
          <t>3</t>
        </is>
      </c>
      <c r="AD256" s="2" t="inlineStr">
        <is>
          <t/>
        </is>
      </c>
      <c r="AE256" t="inlineStr">
        <is>
          <t>Situación en la que los intereses de un funcionario público (como relaciones profesionales externas o activos financieros propios) pueden interferir con el cumplimiento de sus funciones, afectando a la imparcialidad y objetividad de sus acciones.</t>
        </is>
      </c>
      <c r="AF256" s="2" t="inlineStr">
        <is>
          <t>huvide konflikt</t>
        </is>
      </c>
      <c r="AG256" s="2" t="inlineStr">
        <is>
          <t>3</t>
        </is>
      </c>
      <c r="AH256" s="2" t="inlineStr">
        <is>
          <t/>
        </is>
      </c>
      <c r="AI256" t="inlineStr">
        <is>
          <t>ametiisiku ametikohustuste ja erahuvide vastuolu, kus erahuvid võivad sobimatult mõjutada tema ametikohustuste täitmist ja sellega kaasnevat vastutust</t>
        </is>
      </c>
      <c r="AJ256" s="2" t="inlineStr">
        <is>
          <t>eturistiriita</t>
        </is>
      </c>
      <c r="AK256" s="2" t="inlineStr">
        <is>
          <t>3</t>
        </is>
      </c>
      <c r="AL256" s="2" t="inlineStr">
        <is>
          <t/>
        </is>
      </c>
      <c r="AM256" t="inlineStr">
        <is>
          <t>jännite virkamiehen virkatehtävien ja henkilökohtaisen edun välillä, jossa virkamiehen henkilökohtaisen elämän edut voivat sopimattomalla tavalla vaikuttaa virkatehtävien suorittamiseen</t>
        </is>
      </c>
      <c r="AN256" s="2" t="inlineStr">
        <is>
          <t>conflit d'intérêts</t>
        </is>
      </c>
      <c r="AO256" s="2" t="inlineStr">
        <is>
          <t>3</t>
        </is>
      </c>
      <c r="AP256" s="2" t="inlineStr">
        <is>
          <t/>
        </is>
      </c>
      <c r="AQ256" t="inlineStr">
        <is>
          <t/>
        </is>
      </c>
      <c r="AR256" s="2" t="inlineStr">
        <is>
          <t>coinbhleacht leasa</t>
        </is>
      </c>
      <c r="AS256" s="2" t="inlineStr">
        <is>
          <t>3</t>
        </is>
      </c>
      <c r="AT256" s="2" t="inlineStr">
        <is>
          <t/>
        </is>
      </c>
      <c r="AU256" t="inlineStr">
        <is>
          <t/>
        </is>
      </c>
      <c r="AV256" s="2" t="inlineStr">
        <is>
          <t>sukob interesa</t>
        </is>
      </c>
      <c r="AW256" s="2" t="inlineStr">
        <is>
          <t>3</t>
        </is>
      </c>
      <c r="AX256" s="2" t="inlineStr">
        <is>
          <t/>
        </is>
      </c>
      <c r="AY256" t="inlineStr">
        <is>
          <t/>
        </is>
      </c>
      <c r="AZ256" s="2" t="inlineStr">
        <is>
          <t>összeférhetetlenség</t>
        </is>
      </c>
      <c r="BA256" s="2" t="inlineStr">
        <is>
          <t>4</t>
        </is>
      </c>
      <c r="BB256" s="2" t="inlineStr">
        <is>
          <t/>
        </is>
      </c>
      <c r="BC256" t="inlineStr">
        <is>
          <t>annak tilalma, hogy egy közhivatalt betöltő személy nem tölthet be másik hatalmi ágban közhivatalt, illetve nem folytathat gazdasági tevékenységet</t>
        </is>
      </c>
      <c r="BD256" s="2" t="inlineStr">
        <is>
          <t>conflitto di interessi</t>
        </is>
      </c>
      <c r="BE256" s="2" t="inlineStr">
        <is>
          <t>3</t>
        </is>
      </c>
      <c r="BF256" s="2" t="inlineStr">
        <is>
          <t/>
        </is>
      </c>
      <c r="BG256" t="inlineStr">
        <is>
          <t>situazione in cui un interesse secondario privato o personale interferisce o potrebbe interferire con l’abilità di una persona ad agire in conformità con l’interesse primario di un’altra parte</t>
        </is>
      </c>
      <c r="BH256" s="2" t="inlineStr">
        <is>
          <t>interesų konfliktas</t>
        </is>
      </c>
      <c r="BI256" s="2" t="inlineStr">
        <is>
          <t>4</t>
        </is>
      </c>
      <c r="BJ256" s="2" t="inlineStr">
        <is>
          <t/>
        </is>
      </c>
      <c r="BK256" t="inlineStr">
        <is>
          <t>situacija, kai valstybinėje tarnyboje dirbantis asmuo, atlikdamas pareigas ar vykdydamas pavedimą, privalo priimti sprendimą ar dalyvauti jį priimant, ar įvykdyti pavedimą, kurie susiję ir su jo privačiais interesais</t>
        </is>
      </c>
      <c r="BL256" t="inlineStr">
        <is>
          <t/>
        </is>
      </c>
      <c r="BM256" t="inlineStr">
        <is>
          <t/>
        </is>
      </c>
      <c r="BN256" t="inlineStr">
        <is>
          <t/>
        </is>
      </c>
      <c r="BO256" t="inlineStr">
        <is>
          <t/>
        </is>
      </c>
      <c r="BP256" s="2" t="inlineStr">
        <is>
          <t>kunflitt ta’ interess</t>
        </is>
      </c>
      <c r="BQ256" s="2" t="inlineStr">
        <is>
          <t>3</t>
        </is>
      </c>
      <c r="BR256" s="2" t="inlineStr">
        <is>
          <t/>
        </is>
      </c>
      <c r="BS256" t="inlineStr">
        <is>
          <t>sitwazzjoni fejn uffiċjal pubbliku jkollu interess privat li jkun tali li jinfluwenza jew jidher li jinfluwenza, it-twettiq imparzjali u oġġettiv tad-doveri uffiċjali tiegħu</t>
        </is>
      </c>
      <c r="BT256" s="2" t="inlineStr">
        <is>
          <t>belangenvermenging|
belangenconflict|
belangenverstrengeling</t>
        </is>
      </c>
      <c r="BU256" s="2" t="inlineStr">
        <is>
          <t>3|
3|
3</t>
        </is>
      </c>
      <c r="BV256" s="2" t="inlineStr">
        <is>
          <t xml:space="preserve">|
preferred|
</t>
        </is>
      </c>
      <c r="BW256" t="inlineStr">
        <is>
          <t>conflict tussen de openbare taak en de privébelangen van de ambtenaar, waarbij deze op persoonlijke titel belangen heeft die een nadelige invloed zouden kunnen hebben op de wijze waarop hij zich van zijn verplichtingen en verantwoordelijkheden kwijt</t>
        </is>
      </c>
      <c r="BX256" s="2" t="inlineStr">
        <is>
          <t>konflikt interesów</t>
        </is>
      </c>
      <c r="BY256" s="2" t="inlineStr">
        <is>
          <t>3</t>
        </is>
      </c>
      <c r="BZ256" s="2" t="inlineStr">
        <is>
          <t/>
        </is>
      </c>
      <c r="CA256" t="inlineStr">
        <is>
          <t>rzeczywiście występująca lub mogąca się pojawić sprzeczność między obowiązkami służbowymi a prywatnymi lub innymi interesami urzędnika, w której to sytuacji dążenie do realizacji interesu prywatnego może godzić w dobro publiczne lub negatywnie wpływać na wykonywanie obowiązków służbowych</t>
        </is>
      </c>
      <c r="CB256" s="2" t="inlineStr">
        <is>
          <t>conflito de interesses</t>
        </is>
      </c>
      <c r="CC256" s="2" t="inlineStr">
        <is>
          <t>3</t>
        </is>
      </c>
      <c r="CD256" s="2" t="inlineStr">
        <is>
          <t/>
        </is>
      </c>
      <c r="CE256" t="inlineStr">
        <is>
          <t/>
        </is>
      </c>
      <c r="CF256" s="2" t="inlineStr">
        <is>
          <t>conflict de interese</t>
        </is>
      </c>
      <c r="CG256" s="2" t="inlineStr">
        <is>
          <t>3</t>
        </is>
      </c>
      <c r="CH256" s="2" t="inlineStr">
        <is>
          <t/>
        </is>
      </c>
      <c r="CI256" t="inlineStr">
        <is>
          <t>situația în care persoana ce exercită o demnitate publică sau o funcție publică are un interes personal de natură patrimonială, care ar putea influența îndeplinirea cu obiectivitate a atribuțiilor care îi revin potrivit Constituției și altor acte normative</t>
        </is>
      </c>
      <c r="CJ256" s="2" t="inlineStr">
        <is>
          <t>konflikt záujmov</t>
        </is>
      </c>
      <c r="CK256" s="2" t="inlineStr">
        <is>
          <t>3</t>
        </is>
      </c>
      <c r="CL256" s="2" t="inlineStr">
        <is>
          <t/>
        </is>
      </c>
      <c r="CM256" t="inlineStr">
        <is>
          <t/>
        </is>
      </c>
      <c r="CN256" s="2" t="inlineStr">
        <is>
          <t>navzkrižje interesov|
nasprotje interesov</t>
        </is>
      </c>
      <c r="CO256" s="2" t="inlineStr">
        <is>
          <t>3|
3</t>
        </is>
      </c>
      <c r="CP256" s="2" t="inlineStr">
        <is>
          <t xml:space="preserve">|
</t>
        </is>
      </c>
      <c r="CQ256" t="inlineStr">
        <is>
          <t>okoliščine, v katerih zasebni interes uradne
osebe vpliva ali ustvarja videz, da vpliva na nepristransko in objektivno
opravljanje njenih javnih nalog</t>
        </is>
      </c>
      <c r="CR256" s="2" t="inlineStr">
        <is>
          <t>intressekonflikt</t>
        </is>
      </c>
      <c r="CS256" s="2" t="inlineStr">
        <is>
          <t>3</t>
        </is>
      </c>
      <c r="CT256" s="2" t="inlineStr">
        <is>
          <t/>
        </is>
      </c>
      <c r="CU256" t="inlineStr">
        <is>
          <t>där den offentliga tjänstemannen har ett privat intresse som påverkar eller förefaller påverka det opartiska och objektiva utövandet av hans eller hennes officiella uppgifter</t>
        </is>
      </c>
    </row>
    <row r="257">
      <c r="A257" s="1" t="str">
        <f>HYPERLINK("https://iate.europa.eu/entry/result/870749/all", "870749")</f>
        <v>870749</v>
      </c>
      <c r="B257" t="inlineStr">
        <is>
          <t>GEOGRAPHY</t>
        </is>
      </c>
      <c r="C257" t="inlineStr">
        <is>
          <t>GEOGRAPHY|Europe|Eastern Europe|Ukraine</t>
        </is>
      </c>
      <c r="D257" s="2" t="inlineStr">
        <is>
          <t>Автономна република Крим</t>
        </is>
      </c>
      <c r="E257" s="2" t="inlineStr">
        <is>
          <t>3</t>
        </is>
      </c>
      <c r="F257" s="2" t="inlineStr">
        <is>
          <t/>
        </is>
      </c>
      <c r="G257" t="inlineStr">
        <is>
          <t>Автономна република в рамките на Украйна, разположена на полуостров Крим.</t>
        </is>
      </c>
      <c r="H257" s="2" t="inlineStr">
        <is>
          <t>Autonomní republika Krym</t>
        </is>
      </c>
      <c r="I257" s="2" t="inlineStr">
        <is>
          <t>4</t>
        </is>
      </c>
      <c r="J257" s="2" t="inlineStr">
        <is>
          <t/>
        </is>
      </c>
      <c r="K257" t="inlineStr">
        <is>
          <t>Krym je autonomní republika vytvořená v rámci Ukrajiny. &lt;br&gt;Hl. město: Simferopol</t>
        </is>
      </c>
      <c r="L257" s="2" t="inlineStr">
        <is>
          <t>Den Autonome Republik Krim</t>
        </is>
      </c>
      <c r="M257" s="2" t="inlineStr">
        <is>
          <t>4</t>
        </is>
      </c>
      <c r="N257" s="2" t="inlineStr">
        <is>
          <t/>
        </is>
      </c>
      <c r="O257" t="inlineStr">
        <is>
          <t>Autonom republik inden for Ukraine.</t>
        </is>
      </c>
      <c r="P257" s="2" t="inlineStr">
        <is>
          <t>Autonome Republik Krim</t>
        </is>
      </c>
      <c r="Q257" s="2" t="inlineStr">
        <is>
          <t>2</t>
        </is>
      </c>
      <c r="R257" s="2" t="inlineStr">
        <is>
          <t/>
        </is>
      </c>
      <c r="S257" t="inlineStr">
        <is>
          <t>bis 11. März 2014 de jure eine der Verwaltungseinheiten der Ukraine mit eigener Verfassung, Parlament und Regierung</t>
        </is>
      </c>
      <c r="T257" s="2" t="inlineStr">
        <is>
          <t>Αυτόνομη Δημοκρατία της Κριμαίας</t>
        </is>
      </c>
      <c r="U257" s="2" t="inlineStr">
        <is>
          <t>3</t>
        </is>
      </c>
      <c r="V257" s="2" t="inlineStr">
        <is>
          <t/>
        </is>
      </c>
      <c r="W257" t="inlineStr">
        <is>
          <t/>
        </is>
      </c>
      <c r="X257" s="2" t="inlineStr">
        <is>
          <t>Autonomous Republic of Crimea</t>
        </is>
      </c>
      <c r="Y257" s="2" t="inlineStr">
        <is>
          <t>3</t>
        </is>
      </c>
      <c r="Z257" s="2" t="inlineStr">
        <is>
          <t/>
        </is>
      </c>
      <c r="AA257" t="inlineStr">
        <is>
          <t/>
        </is>
      </c>
      <c r="AB257" s="2" t="inlineStr">
        <is>
          <t>República Autónoma de Crimea</t>
        </is>
      </c>
      <c r="AC257" s="2" t="inlineStr">
        <is>
          <t>3</t>
        </is>
      </c>
      <c r="AD257" s="2" t="inlineStr">
        <is>
          <t/>
        </is>
      </c>
      <c r="AE257" t="inlineStr">
        <is>
          <t>República autónoma de Ucrania.</t>
        </is>
      </c>
      <c r="AF257" s="2" t="inlineStr">
        <is>
          <t>Krimmi Autonoomne Vabariik</t>
        </is>
      </c>
      <c r="AG257" s="2" t="inlineStr">
        <is>
          <t>3</t>
        </is>
      </c>
      <c r="AH257" s="2" t="inlineStr">
        <is>
          <t/>
        </is>
      </c>
      <c r="AI257" t="inlineStr">
        <is>
          <t/>
        </is>
      </c>
      <c r="AJ257" s="2" t="inlineStr">
        <is>
          <t>Krimin autonominen tasavalta</t>
        </is>
      </c>
      <c r="AK257" s="2" t="inlineStr">
        <is>
          <t>3</t>
        </is>
      </c>
      <c r="AL257" s="2" t="inlineStr">
        <is>
          <t/>
        </is>
      </c>
      <c r="AM257" t="inlineStr">
        <is>
          <t>Krimin niemimaalla sijaitseva Ukrainaan kuuluva autonominen tasavalta; hallinnollinen keskus: Simferopol</t>
        </is>
      </c>
      <c r="AN257" s="2" t="inlineStr">
        <is>
          <t>République autonome de Crimée</t>
        </is>
      </c>
      <c r="AO257" s="2" t="inlineStr">
        <is>
          <t>3</t>
        </is>
      </c>
      <c r="AP257" s="2" t="inlineStr">
        <is>
          <t/>
        </is>
      </c>
      <c r="AQ257" t="inlineStr">
        <is>
          <t>capitale : &lt;a href="https://iate.europa.eu/entry/result/3627178/fr" target="_blank"&gt;Simferopol&lt;/a&gt; (variante: Simféropol)&lt;br&gt;La &lt;b&gt;Crimée&lt;/b&gt; constitue une subdivision &lt;i&gt;de jure&lt;/i&gt; de l'Ukraine mais qui &lt;i&gt;de facto&lt;/i&gt; n'existe plus à la suite de la proclamation d'indépendance au sein de la République de Crimée à laquelle elle a procédé le 11 mars 2014, puis de son rattachement à la Fédération de Russie en tant que république russe le 18 mars de la même année. [7.7.2014]</t>
        </is>
      </c>
      <c r="AR257" s="2" t="inlineStr">
        <is>
          <t>Poblacht Fhéinrialaitheach na Crimé</t>
        </is>
      </c>
      <c r="AS257" s="2" t="inlineStr">
        <is>
          <t>3</t>
        </is>
      </c>
      <c r="AT257" s="2" t="inlineStr">
        <is>
          <t/>
        </is>
      </c>
      <c r="AU257" t="inlineStr">
        <is>
          <t/>
        </is>
      </c>
      <c r="AV257" t="inlineStr">
        <is>
          <t/>
        </is>
      </c>
      <c r="AW257" t="inlineStr">
        <is>
          <t/>
        </is>
      </c>
      <c r="AX257" t="inlineStr">
        <is>
          <t/>
        </is>
      </c>
      <c r="AY257" t="inlineStr">
        <is>
          <t/>
        </is>
      </c>
      <c r="AZ257" s="2" t="inlineStr">
        <is>
          <t>Krími Autonóm Köztársaság</t>
        </is>
      </c>
      <c r="BA257" s="2" t="inlineStr">
        <is>
          <t>3</t>
        </is>
      </c>
      <c r="BB257" s="2" t="inlineStr">
        <is>
          <t/>
        </is>
      </c>
      <c r="BC257" t="inlineStr">
        <is>
          <t>közigazgatási egység Ukrajna déli részén, a Krím félszigeten</t>
        </is>
      </c>
      <c r="BD257" s="2" t="inlineStr">
        <is>
          <t>Repubblica autonoma di Crimea</t>
        </is>
      </c>
      <c r="BE257" s="2" t="inlineStr">
        <is>
          <t>2</t>
        </is>
      </c>
      <c r="BF257" s="2" t="inlineStr">
        <is>
          <t/>
        </is>
      </c>
      <c r="BG257" t="inlineStr">
        <is>
          <t/>
        </is>
      </c>
      <c r="BH257" s="2" t="inlineStr">
        <is>
          <t>Krymo Autonominė Respublika</t>
        </is>
      </c>
      <c r="BI257" s="2" t="inlineStr">
        <is>
          <t>4</t>
        </is>
      </c>
      <c r="BJ257" s="2" t="inlineStr">
        <is>
          <t/>
        </is>
      </c>
      <c r="BK257" t="inlineStr">
        <is>
          <t>yra Ukrainos pietuose, Krymo pusiasalyje, tarp Juodosios ir Azovo jūrų. Plotas - 26 081 kv. km.</t>
        </is>
      </c>
      <c r="BL257" s="2" t="inlineStr">
        <is>
          <t>Krimas Autonomā Republika</t>
        </is>
      </c>
      <c r="BM257" s="2" t="inlineStr">
        <is>
          <t>3</t>
        </is>
      </c>
      <c r="BN257" s="2" t="inlineStr">
        <is>
          <t/>
        </is>
      </c>
      <c r="BO257" t="inlineStr">
        <is>
          <t/>
        </is>
      </c>
      <c r="BP257" s="2" t="inlineStr">
        <is>
          <t>ir-Repubblika Awtonoma tal-Krimea</t>
        </is>
      </c>
      <c r="BQ257" s="2" t="inlineStr">
        <is>
          <t>3</t>
        </is>
      </c>
      <c r="BR257" s="2" t="inlineStr">
        <is>
          <t/>
        </is>
      </c>
      <c r="BS257" t="inlineStr">
        <is>
          <t>Ir-Repubblika tal-Krimea hi waħda mir-repubbliki tar-Russja. Il-Krimea kisbet l-indipendenza mill-Ukraina f'Marzu tal-2014 wara referendum. B'hekk ir-Repubblika Awtonoma tal-Krimea u l-belt ta' Sevastopol ingħaqdu bħala stat indipendenti magħruf bħala r-Repubblika tal-Krimea. Ftit jiem wara l-mexxejja tal-istat il-ġdid talbu li jsiru parti mir-Russja. Il-belt ta' Sevastopol saret belt federali u l-kumplament tal-Krimea saret repubblika fi ħdan il-Federazzjoni Russa. Madankollu dan mhu rikonoxut mill-ebda pajjiż, u l-kumplament tad-dinja għadha tqis kemm il-Krimea kif ukoll Sevastopol bħala parti mill-Ukraina.</t>
        </is>
      </c>
      <c r="BT257" s="2" t="inlineStr">
        <is>
          <t>Autonome Republiek Krim</t>
        </is>
      </c>
      <c r="BU257" s="2" t="inlineStr">
        <is>
          <t>3</t>
        </is>
      </c>
      <c r="BV257" s="2" t="inlineStr">
        <is>
          <t/>
        </is>
      </c>
      <c r="BW257" t="inlineStr">
        <is>
          <t>autonome republiek op het schiereiland de Krim, in Oekraïne, die het gehele schiereiland met uitzondering van de marinestad Sebastopol en omgeving en het noordelijke deel van de Schoorwal van Arabat omvat</t>
        </is>
      </c>
      <c r="BX257" s="2" t="inlineStr">
        <is>
          <t>Republika Autonomiczna Krymu</t>
        </is>
      </c>
      <c r="BY257" s="2" t="inlineStr">
        <is>
          <t>4</t>
        </is>
      </c>
      <c r="BZ257" s="2" t="inlineStr">
        <is>
          <t/>
        </is>
      </c>
      <c r="CA257" t="inlineStr">
        <is>
          <t>terytorium autonomiczne na terenie Ukrainy</t>
        </is>
      </c>
      <c r="CB257" s="2" t="inlineStr">
        <is>
          <t>República Autónoma da Crimeia</t>
        </is>
      </c>
      <c r="CC257" s="2" t="inlineStr">
        <is>
          <t>3</t>
        </is>
      </c>
      <c r="CD257" s="2" t="inlineStr">
        <is>
          <t/>
        </is>
      </c>
      <c r="CE257" t="inlineStr">
        <is>
          <t>República autónoma situada na península da Crimeia, na costa norte do mar Negro.&lt;br&gt;Trata-se de uma entidade política da Ucrânia que se autoproclamou independente em março de 2014 e foi anexada a 18.03.2014 pela Federação da Rússia; essa anexação não é, no entanto, reconhecida pela maioria dos Estados-membros da ONU, que continuam a considerar que esta república faz parte da Ucrânia.&lt;br&gt;Não inclui a cidade de Sebastopol [ &lt;a href="/entry/result/3556637/all" id="ENTRY_TO_ENTRY_CONVERTER" target="_blank"&gt;IATE:3556637&lt;/a&gt; ], que tem um estatuto especial com administração própria.</t>
        </is>
      </c>
      <c r="CF257" s="2" t="inlineStr">
        <is>
          <t>Republica Autonomă Crimeea</t>
        </is>
      </c>
      <c r="CG257" s="2" t="inlineStr">
        <is>
          <t>3</t>
        </is>
      </c>
      <c r="CH257" s="2" t="inlineStr">
        <is>
          <t/>
        </is>
      </c>
      <c r="CI257" t="inlineStr">
        <is>
          <t>republică autonomă a Ucrainei</t>
        </is>
      </c>
      <c r="CJ257" s="2" t="inlineStr">
        <is>
          <t>Krymská autonómna republika</t>
        </is>
      </c>
      <c r="CK257" s="2" t="inlineStr">
        <is>
          <t>3</t>
        </is>
      </c>
      <c r="CL257" s="2" t="inlineStr">
        <is>
          <t/>
        </is>
      </c>
      <c r="CM257" t="inlineStr">
        <is>
          <t>autonómna republika v rámci Ukrajiny, hlavné mesto: Simferopol</t>
        </is>
      </c>
      <c r="CN257" s="2" t="inlineStr">
        <is>
          <t>Avtonomna republika Krim</t>
        </is>
      </c>
      <c r="CO257" s="2" t="inlineStr">
        <is>
          <t>3</t>
        </is>
      </c>
      <c r="CP257" s="2" t="inlineStr">
        <is>
          <t/>
        </is>
      </c>
      <c r="CQ257" t="inlineStr">
        <is>
          <t>avtonomna republika v Ukrajini, ki je bila od Druge svetovne vojne do leta 1945 z imenom Krimska oblast priključena Ruski SSR, leta 1954 pa je postala del Ukrajinske SSR. Po razpadu ZSSR je postala del Ukrajine. Avtonomna republika Krim je bila razglašena leta 1993 in leta 1995 dobila tudi novo ustavo. Glavno mesto je Simferopol.</t>
        </is>
      </c>
      <c r="CR257" s="2" t="inlineStr">
        <is>
          <t>Autonoma republiken Krim</t>
        </is>
      </c>
      <c r="CS257" s="2" t="inlineStr">
        <is>
          <t>3</t>
        </is>
      </c>
      <c r="CT257" s="2" t="inlineStr">
        <is>
          <t/>
        </is>
      </c>
      <c r="CU257" t="inlineStr">
        <is>
          <t>Autonom republik inom Ukraina.</t>
        </is>
      </c>
    </row>
    <row r="258">
      <c r="A258" s="1" t="str">
        <f>HYPERLINK("https://iate.europa.eu/entry/result/3627104/all", "3627104")</f>
        <v>3627104</v>
      </c>
      <c r="B258" t="inlineStr">
        <is>
          <t>INTERNATIONAL RELATIONS;GEOGRAPHY</t>
        </is>
      </c>
      <c r="C258" t="inlineStr">
        <is>
          <t>INTERNATIONAL RELATIONS|international balance|international conflict;GEOGRAPHY|Europe|Eastern Europe|Ukraine</t>
        </is>
      </c>
      <c r="D258" s="2" t="inlineStr">
        <is>
          <t>ДНР|
Донецка народна република</t>
        </is>
      </c>
      <c r="E258" s="2" t="inlineStr">
        <is>
          <t>3|
3</t>
        </is>
      </c>
      <c r="F258" s="2" t="inlineStr">
        <is>
          <t xml:space="preserve">|
</t>
        </is>
      </c>
      <c r="G258" t="inlineStr">
        <is>
          <t>сепаратистки регион в Донецка област, обявил се за независим от Украйна през 2014 г.</t>
        </is>
      </c>
      <c r="H258" s="2" t="inlineStr">
        <is>
          <t>Doněcká lidová republika</t>
        </is>
      </c>
      <c r="I258" s="2" t="inlineStr">
        <is>
          <t>3</t>
        </is>
      </c>
      <c r="J258" s="2" t="inlineStr">
        <is>
          <t/>
        </is>
      </c>
      <c r="K258" t="inlineStr">
        <is>
          <t>separatistický region na území ukrajinské Doněcké oblasti, který není
pod kontrolou ukrajinských orgánů a v roce 2014 vyhlásil nezávislost</t>
        </is>
      </c>
      <c r="L258" s="2" t="inlineStr">
        <is>
          <t>Folkerepublikken Donetsk</t>
        </is>
      </c>
      <c r="M258" s="2" t="inlineStr">
        <is>
          <t>3</t>
        </is>
      </c>
      <c r="N258" s="2" t="inlineStr">
        <is>
          <t/>
        </is>
      </c>
      <c r="O258" t="inlineStr">
        <is>
          <t>&lt;a href="https://iate.europa.eu/entry/result/3561246/all" target="_blank"&gt;udbryderregion&lt;/a&gt; i oblasten Donetsk i det østlige Ukraine, der blev udråbt i 2014</t>
        </is>
      </c>
      <c r="P258" s="2" t="inlineStr">
        <is>
          <t>Volksrepublik Donezk</t>
        </is>
      </c>
      <c r="Q258" s="2" t="inlineStr">
        <is>
          <t>3</t>
        </is>
      </c>
      <c r="R258" s="2" t="inlineStr">
        <is>
          <t/>
        </is>
      </c>
      <c r="S258" t="inlineStr">
        <is>
          <t>separatistische Region im Osten der Ukraine in Teilen des Oblasts Donezk, die 2014 von einer Gruppe von Separatisten ausgerufen wurde</t>
        </is>
      </c>
      <c r="T258" s="2" t="inlineStr">
        <is>
          <t>Λαϊκή Δημοκρατία του Ντονέτσκ</t>
        </is>
      </c>
      <c r="U258" s="2" t="inlineStr">
        <is>
          <t>3</t>
        </is>
      </c>
      <c r="V258" s="2" t="inlineStr">
        <is>
          <t/>
        </is>
      </c>
      <c r="W258" t="inlineStr">
        <is>
          <t>αυτονομιστική περιοχή η οποία βρίσκεται στην περιφέρεια του Ντονέτσκ της ανατολικής Ουκρανίας και η οποία το 2014 ανακήρυξε την ανεξαρτησία της από το Κίεβο</t>
        </is>
      </c>
      <c r="X258" s="2" t="inlineStr">
        <is>
          <t>DPR|
Donetsk People's Republic</t>
        </is>
      </c>
      <c r="Y258" s="2" t="inlineStr">
        <is>
          <t>3|
3</t>
        </is>
      </c>
      <c r="Z258" s="2" t="inlineStr">
        <is>
          <t xml:space="preserve">|
</t>
        </is>
      </c>
      <c r="AA258" t="inlineStr">
        <is>
          <t>separatist region located in Donetsk oblast in eastern Ukraine that declared independence from Kyiv in 2014</t>
        </is>
      </c>
      <c r="AB258" s="2" t="inlineStr">
        <is>
          <t>República Popular de Donetsk|
RPD</t>
        </is>
      </c>
      <c r="AC258" s="2" t="inlineStr">
        <is>
          <t>3|
3</t>
        </is>
      </c>
      <c r="AD258" s="2" t="inlineStr">
        <is>
          <t xml:space="preserve">|
</t>
        </is>
      </c>
      <c r="AE258" t="inlineStr">
        <is>
          <t>Región separatista situada en la provincia de &lt;a href="https://iate.europa.eu/entry/result/3557144/es" target="_blank"&gt;Donetsk&lt;/a&gt;, en el este de Ucrania, autoproclamada independiente en 2014.</t>
        </is>
      </c>
      <c r="AF258" s="2" t="inlineStr">
        <is>
          <t>Donetski Rahvavabariik|
DRV</t>
        </is>
      </c>
      <c r="AG258" s="2" t="inlineStr">
        <is>
          <t>3|
3</t>
        </is>
      </c>
      <c r="AH258" s="2" t="inlineStr">
        <is>
          <t xml:space="preserve">|
</t>
        </is>
      </c>
      <c r="AI258" t="inlineStr">
        <is>
          <t>Ida-Ukrainas Donetski oblastis 7. aprillil 2014 väljakuulutatud isehakanud separatistlik riik</t>
        </is>
      </c>
      <c r="AJ258" s="2" t="inlineStr">
        <is>
          <t>Donetskin kansantasavalta</t>
        </is>
      </c>
      <c r="AK258" s="2" t="inlineStr">
        <is>
          <t>3</t>
        </is>
      </c>
      <c r="AL258" s="2" t="inlineStr">
        <is>
          <t/>
        </is>
      </c>
      <c r="AM258" t="inlineStr">
        <is>
          <t>vuonna 2014 yksipuolisesti itsenäiseksi valtioksi julistautunut separatistialue itäisen Ukrainan Donetskin alueella</t>
        </is>
      </c>
      <c r="AN258" s="2" t="inlineStr">
        <is>
          <t>RPD|
République populaire de Donetsk</t>
        </is>
      </c>
      <c r="AO258" s="2" t="inlineStr">
        <is>
          <t>3|
3</t>
        </is>
      </c>
      <c r="AP258" s="2" t="inlineStr">
        <is>
          <t xml:space="preserve">|
</t>
        </is>
      </c>
      <c r="AQ258" t="inlineStr">
        <is>
          <t>région séparatiste située dans l'oblast de &lt;a href="https://iate.europa.eu/entry/result/3557144/fr" target="_blank"&gt;Donetsk&lt;/a&gt; dans la région du Donbass dans l'est de l'Ukraine, qui s'est auto-proclamée indépendante (en 2014)</t>
        </is>
      </c>
      <c r="AR258" s="2" t="inlineStr">
        <is>
          <t>Daon-Phoblacht Donetsk</t>
        </is>
      </c>
      <c r="AS258" s="2" t="inlineStr">
        <is>
          <t>3</t>
        </is>
      </c>
      <c r="AT258" s="2" t="inlineStr">
        <is>
          <t/>
        </is>
      </c>
      <c r="AU258" t="inlineStr">
        <is>
          <t/>
        </is>
      </c>
      <c r="AV258" s="2" t="inlineStr">
        <is>
          <t>Donecka narodna republika</t>
        </is>
      </c>
      <c r="AW258" s="2" t="inlineStr">
        <is>
          <t>3</t>
        </is>
      </c>
      <c r="AX258" s="2" t="inlineStr">
        <is>
          <t/>
        </is>
      </c>
      <c r="AY258" t="inlineStr">
        <is>
          <t/>
        </is>
      </c>
      <c r="AZ258" s="2" t="inlineStr">
        <is>
          <t>Donyecki Népköztársaság|
DNK</t>
        </is>
      </c>
      <c r="BA258" s="2" t="inlineStr">
        <is>
          <t>3|
3</t>
        </is>
      </c>
      <c r="BB258" s="2" t="inlineStr">
        <is>
          <t xml:space="preserve">|
</t>
        </is>
      </c>
      <c r="BC258" t="inlineStr">
        <is>
          <t>(2014-ben) önmagát kikiáltó szakadár állam
Kelet-Ukrajna területén</t>
        </is>
      </c>
      <c r="BD258" s="2" t="inlineStr">
        <is>
          <t>Repubblica popolare di Donetsk</t>
        </is>
      </c>
      <c r="BE258" s="2" t="inlineStr">
        <is>
          <t>3</t>
        </is>
      </c>
      <c r="BF258" s="2" t="inlineStr">
        <is>
          <t/>
        </is>
      </c>
      <c r="BG258" t="inlineStr">
        <is>
          <t>regione separatista situata nell'oblast di Donetsk, regione del Donbass (Ucraina orientale) autoproclamatasi indipendente nel 2014</t>
        </is>
      </c>
      <c r="BH258" s="2" t="inlineStr">
        <is>
          <t>Donecko liaudies respublika</t>
        </is>
      </c>
      <c r="BI258" s="2" t="inlineStr">
        <is>
          <t>3</t>
        </is>
      </c>
      <c r="BJ258" s="2" t="inlineStr">
        <is>
          <t/>
        </is>
      </c>
      <c r="BK258" t="inlineStr">
        <is>
          <t>separatistų paskelbta, nepripažinta pseudovalstybė (separatistinis regionas) Donecko srityje</t>
        </is>
      </c>
      <c r="BL258" s="2" t="inlineStr">
        <is>
          <t>"Doneckas Tautas Republika"</t>
        </is>
      </c>
      <c r="BM258" s="2" t="inlineStr">
        <is>
          <t>3</t>
        </is>
      </c>
      <c r="BN258" s="2" t="inlineStr">
        <is>
          <t/>
        </is>
      </c>
      <c r="BO258" t="inlineStr">
        <is>
          <t>pašpasludināta (2014. gadā) separātistiska teritorija, kas atrodas Ukrainas austrumu daļā</t>
        </is>
      </c>
      <c r="BP258" s="2" t="inlineStr">
        <is>
          <t>ir-Repubblika tal-Poplu ta' Donetsk</t>
        </is>
      </c>
      <c r="BQ258" s="2" t="inlineStr">
        <is>
          <t>3</t>
        </is>
      </c>
      <c r="BR258" s="2" t="inlineStr">
        <is>
          <t/>
        </is>
      </c>
      <c r="BS258" t="inlineStr">
        <is>
          <t>reġjun separatist li jinsab fl-oblast ta' Donetsk fil-Lvant tal-Ukrajna u li ddikjara l-indipendenza minn Kiev fl-2014</t>
        </is>
      </c>
      <c r="BT258" s="2" t="inlineStr">
        <is>
          <t>Volksrepubliek Donetsk</t>
        </is>
      </c>
      <c r="BU258" s="2" t="inlineStr">
        <is>
          <t>3</t>
        </is>
      </c>
      <c r="BV258" s="2" t="inlineStr">
        <is>
          <t/>
        </is>
      </c>
      <c r="BW258" t="inlineStr">
        <is>
          <t>separatistische regio en zelfverklaarde republiek (sinds 2014) in de oblast Donetsk in de Donbas in Oost-Oekraïne</t>
        </is>
      </c>
      <c r="BX258" s="2" t="inlineStr">
        <is>
          <t>DRL|
Doniecka Republika Ludowa</t>
        </is>
      </c>
      <c r="BY258" s="2" t="inlineStr">
        <is>
          <t>3|
3</t>
        </is>
      </c>
      <c r="BZ258" s="2" t="inlineStr">
        <is>
          <t xml:space="preserve">|
</t>
        </is>
      </c>
      <c r="CA258" t="inlineStr">
        <is>
          <t>samozwańcze państwo częściowo uznane, istniejące na terenie części obwodu donieckiego Ukrainy</t>
        </is>
      </c>
      <c r="CB258" s="2" t="inlineStr">
        <is>
          <t>República Popular de Donetsk</t>
        </is>
      </c>
      <c r="CC258" s="2" t="inlineStr">
        <is>
          <t>3</t>
        </is>
      </c>
      <c r="CD258" s="2" t="inlineStr">
        <is>
          <t/>
        </is>
      </c>
      <c r="CE258" t="inlineStr">
        <is>
          <t>Território localizado na província de Donetsk, na região de &lt;a href="https://iate.europa.eu/entry/result/3557147/pt" target="_blank"&gt;Donbass&lt;/a&gt; (extremo leste da Ucrânia), que declarou independência de &lt;a href="https://iate.europa.eu/entry/result/924714/pt" target="_blank"&gt;Kiev&lt;/a&gt; em 2014, após a realização de um referendo.</t>
        </is>
      </c>
      <c r="CF258" s="2" t="inlineStr">
        <is>
          <t>Republica Populară Donețk|
RPD</t>
        </is>
      </c>
      <c r="CG258" s="2" t="inlineStr">
        <is>
          <t>3|
3</t>
        </is>
      </c>
      <c r="CH258" s="2" t="inlineStr">
        <is>
          <t xml:space="preserve">|
</t>
        </is>
      </c>
      <c r="CI258" t="inlineStr">
        <is>
          <t>regiune separatistă situată în oblastul Donețk din estul Ucrainei, care s-a autoproclamat independentă în 2014</t>
        </is>
      </c>
      <c r="CJ258" s="2" t="inlineStr">
        <is>
          <t>Donecká ľudová republika</t>
        </is>
      </c>
      <c r="CK258" s="2" t="inlineStr">
        <is>
          <t>3</t>
        </is>
      </c>
      <c r="CL258" s="2" t="inlineStr">
        <is>
          <t/>
        </is>
      </c>
      <c r="CM258" t="inlineStr">
        <is>
          <t>separatistická oblasť, ktorá sa nachádza vo východoukrajinskom regióne Donecká oblasť a ktorá v roku 2014 vyhlásila nezávislosť od Kyjeva</t>
        </is>
      </c>
      <c r="CN258" s="2" t="inlineStr">
        <is>
          <t>Ljudska republika Doneck|
DPR</t>
        </is>
      </c>
      <c r="CO258" s="2" t="inlineStr">
        <is>
          <t>3|
3</t>
        </is>
      </c>
      <c r="CP258" s="2" t="inlineStr">
        <is>
          <t xml:space="preserve">|
</t>
        </is>
      </c>
      <c r="CQ258" t="inlineStr">
        <is>
          <t/>
        </is>
      </c>
      <c r="CR258" s="2" t="inlineStr">
        <is>
          <t>Folkrepubliken Donetsk</t>
        </is>
      </c>
      <c r="CS258" s="2" t="inlineStr">
        <is>
          <t>3</t>
        </is>
      </c>
      <c r="CT258" s="2" t="inlineStr">
        <is>
          <t/>
        </is>
      </c>
      <c r="CU258" t="inlineStr">
        <is>
          <t>Utbrytarregion i koldistriktet Donbass i östra Ukraina som av separatisterna utropades till folkrepublik 2014.</t>
        </is>
      </c>
    </row>
    <row r="259">
      <c r="A259" s="1" t="str">
        <f>HYPERLINK("https://iate.europa.eu/entry/result/3627145/all", "3627145")</f>
        <v>3627145</v>
      </c>
      <c r="B259" t="inlineStr">
        <is>
          <t>INTERNATIONAL RELATIONS</t>
        </is>
      </c>
      <c r="C259" t="inlineStr">
        <is>
          <t>INTERNATIONAL RELATIONS|cooperation policy|humanitarian aid</t>
        </is>
      </c>
      <c r="D259" s="2" t="inlineStr">
        <is>
          <t>хуманитарни ответни действия</t>
        </is>
      </c>
      <c r="E259" s="2" t="inlineStr">
        <is>
          <t>3</t>
        </is>
      </c>
      <c r="F259" s="2" t="inlineStr">
        <is>
          <t/>
        </is>
      </c>
      <c r="G259" t="inlineStr">
        <is>
          <t/>
        </is>
      </c>
      <c r="H259" s="2" t="inlineStr">
        <is>
          <t>reakce na mimořádné humanitární situace|
humanitární pomoc v reakci na mimořádnou situaci</t>
        </is>
      </c>
      <c r="I259" s="2" t="inlineStr">
        <is>
          <t>2|
2</t>
        </is>
      </c>
      <c r="J259" s="2" t="inlineStr">
        <is>
          <t xml:space="preserve">|
</t>
        </is>
      </c>
      <c r="K259" t="inlineStr">
        <is>
          <t>rychlá intervence
s cílem zachránit lidské životy, zmírnit útrapy a pomoci obětem katastrof především formou okamžité potravinové,
materiální a finanční pomoci</t>
        </is>
      </c>
      <c r="L259" s="2" t="inlineStr">
        <is>
          <t>humanitær nødhjælp</t>
        </is>
      </c>
      <c r="M259" s="2" t="inlineStr">
        <is>
          <t>3</t>
        </is>
      </c>
      <c r="N259" s="2" t="inlineStr">
        <is>
          <t/>
        </is>
      </c>
      <c r="O259" t="inlineStr">
        <is>
          <t>indsats, der gøres for at tilvejebringe finansiering, støtte, hjælp eller andre ressourcer og for at koordinere og forvalte leveringen heraf til mennesker i en nødsituation med henblik på at lindre lidelserne og redde liv</t>
        </is>
      </c>
      <c r="P259" s="2" t="inlineStr">
        <is>
          <t>Reaktion auf humanitäre Notlagen|
Reaktion auf humanitäre Notsituationen|
humanitäre Soforthilfe</t>
        </is>
      </c>
      <c r="Q259" s="2" t="inlineStr">
        <is>
          <t>3|
3|
2</t>
        </is>
      </c>
      <c r="R259" s="2" t="inlineStr">
        <is>
          <t xml:space="preserve">|
|
</t>
        </is>
      </c>
      <c r="S259" t="inlineStr">
        <is>
          <t>Reaktion auf eine &lt;a href="https://iate.europa.eu/entry/result/158648/all" target="_blank"&gt;humanitäre Notlage&lt;/a&gt;, die finanzielle, materielle oder humanitäre Hilfe umfassen kann</t>
        </is>
      </c>
      <c r="T259" s="2" t="inlineStr">
        <is>
          <t>αντιμετώπιση έκτακτων ανθρωπιστικών αναγκών|
ανθρωπιστική βοήθεια έκτακτης ανάγκης</t>
        </is>
      </c>
      <c r="U259" s="2" t="inlineStr">
        <is>
          <t>3|
3</t>
        </is>
      </c>
      <c r="V259" s="2" t="inlineStr">
        <is>
          <t xml:space="preserve">|
</t>
        </is>
      </c>
      <c r="W259" t="inlineStr">
        <is>
          <t>αντίδραση σε &lt;a href="https://iate.europa.eu/entry/result/158648/en-el" target="_blank"&gt;ανθρωπιστική κατάσταση έκτακτης ανάγκης&lt;/a&gt;</t>
        </is>
      </c>
      <c r="X259" s="2" t="inlineStr">
        <is>
          <t>humanitarian emergency response</t>
        </is>
      </c>
      <c r="Y259" s="2" t="inlineStr">
        <is>
          <t>3</t>
        </is>
      </c>
      <c r="Z259" s="2" t="inlineStr">
        <is>
          <t/>
        </is>
      </c>
      <c r="AA259" t="inlineStr">
        <is>
          <t>action taken to provide funding, support, aid or other resources, and to coordinate and manage delivery thereof, to people in a situation of emergency, with the aim of alleviating suffering and saving lives</t>
        </is>
      </c>
      <c r="AB259" s="2" t="inlineStr">
        <is>
          <t>respuesta humanitaria de emergencia</t>
        </is>
      </c>
      <c r="AC259" s="2" t="inlineStr">
        <is>
          <t>3</t>
        </is>
      </c>
      <c r="AD259" s="2" t="inlineStr">
        <is>
          <t/>
        </is>
      </c>
      <c r="AE259" t="inlineStr">
        <is>
          <t>Respuesta a una &lt;a href="https://iate.europa.eu/entry/result/158648/es" target="_blank"&gt;emergencia humanitaria&lt;/a&gt;.</t>
        </is>
      </c>
      <c r="AF259" s="2" t="inlineStr">
        <is>
          <t>humanitaarhädaolukorra meetmed</t>
        </is>
      </c>
      <c r="AG259" s="2" t="inlineStr">
        <is>
          <t>2</t>
        </is>
      </c>
      <c r="AH259" s="2" t="inlineStr">
        <is>
          <t/>
        </is>
      </c>
      <c r="AI259" t="inlineStr">
        <is>
          <t/>
        </is>
      </c>
      <c r="AJ259" s="2" t="inlineStr">
        <is>
          <t>humanitaarinen hätäapu</t>
        </is>
      </c>
      <c r="AK259" s="2" t="inlineStr">
        <is>
          <t>3</t>
        </is>
      </c>
      <c r="AL259" s="2" t="inlineStr">
        <is>
          <t/>
        </is>
      </c>
      <c r="AM259" t="inlineStr">
        <is>
          <t/>
        </is>
      </c>
      <c r="AN259" s="2" t="inlineStr">
        <is>
          <t>action humanitaire d'urgence|
réponse humanitaire d'urgence</t>
        </is>
      </c>
      <c r="AO259" s="2" t="inlineStr">
        <is>
          <t>3|
3</t>
        </is>
      </c>
      <c r="AP259" s="2" t="inlineStr">
        <is>
          <t xml:space="preserve">|
</t>
        </is>
      </c>
      <c r="AQ259" t="inlineStr">
        <is>
          <t>apport de moyens financiers, matériels ou humains en soutien à des personnes ou des populations en situation d'urgence humanitaire</t>
        </is>
      </c>
      <c r="AR259" s="2" t="inlineStr">
        <is>
          <t>freagairt éigeandála dhaonnúil</t>
        </is>
      </c>
      <c r="AS259" s="2" t="inlineStr">
        <is>
          <t>3</t>
        </is>
      </c>
      <c r="AT259" s="2" t="inlineStr">
        <is>
          <t/>
        </is>
      </c>
      <c r="AU259" t="inlineStr">
        <is>
          <t/>
        </is>
      </c>
      <c r="AV259" s="2" t="inlineStr">
        <is>
          <t>odgovor na izvanredno humanitarno stanje</t>
        </is>
      </c>
      <c r="AW259" s="2" t="inlineStr">
        <is>
          <t>2</t>
        </is>
      </c>
      <c r="AX259" s="2" t="inlineStr">
        <is>
          <t/>
        </is>
      </c>
      <c r="AY259" t="inlineStr">
        <is>
          <t/>
        </is>
      </c>
      <c r="AZ259" s="2" t="inlineStr">
        <is>
          <t>humanitárius szükséghelyzeti reagálás</t>
        </is>
      </c>
      <c r="BA259" s="2" t="inlineStr">
        <is>
          <t>3</t>
        </is>
      </c>
      <c r="BB259" s="2" t="inlineStr">
        <is>
          <t/>
        </is>
      </c>
      <c r="BC259" t="inlineStr">
        <is>
          <t>az emberi szenvedés enyhítésére és az életek megóvására
irányuló fellépés, amely magában foglalhatja finanszírozás, támogatás,
segítségnyújtás és egyéb források biztosítását, valamint ezek célba
juttatásának koordinálását és irányítását</t>
        </is>
      </c>
      <c r="BD259" s="2" t="inlineStr">
        <is>
          <t>risposta umanitaria di emergenza</t>
        </is>
      </c>
      <c r="BE259" s="2" t="inlineStr">
        <is>
          <t>3</t>
        </is>
      </c>
      <c r="BF259" s="2" t="inlineStr">
        <is>
          <t/>
        </is>
      </c>
      <c r="BG259" t="inlineStr">
        <is>
          <t>intervento in situazioni problematiche legate a disastri naturali e di emergenza causate dall’uomo, come i conflitti armati</t>
        </is>
      </c>
      <c r="BH259" s="2" t="inlineStr">
        <is>
          <t>reagavimas į ekstremaliąją humanitarinę situaciją</t>
        </is>
      </c>
      <c r="BI259" s="2" t="inlineStr">
        <is>
          <t>3</t>
        </is>
      </c>
      <c r="BJ259" s="2" t="inlineStr">
        <is>
          <t/>
        </is>
      </c>
      <c r="BK259" t="inlineStr">
        <is>
          <t>veiksmai ir priemonės, kuriais teikiamas finansavimas, parama, pagalba ir kiti ištekliai ir koordinuojamas bei valdomas šių išteklių pristatymas ekstremaliojoje humanitarinėje situacijoje atsidūrusiems žmonėms siekiant sumažinti kančias ir išgelbėti gyvybes</t>
        </is>
      </c>
      <c r="BL259" s="2" t="inlineStr">
        <is>
          <t>ārkārtas humānās palīdzības pasākumi</t>
        </is>
      </c>
      <c r="BM259" s="2" t="inlineStr">
        <is>
          <t>3</t>
        </is>
      </c>
      <c r="BN259" s="2" t="inlineStr">
        <is>
          <t/>
        </is>
      </c>
      <c r="BO259" t="inlineStr">
        <is>
          <t>rīcība, ar ko nodrošina finansējumu, atbalstu, palīdzību vai citus resursus un koordinē to nogādāšanu ārkārtas situācijā esošām personām, lai atvieglotu ciešanas un glābtu dzīvības</t>
        </is>
      </c>
      <c r="BP259" s="2" t="inlineStr">
        <is>
          <t>rispons umanitarju ta' emerġenza</t>
        </is>
      </c>
      <c r="BQ259" s="2" t="inlineStr">
        <is>
          <t>3</t>
        </is>
      </c>
      <c r="BR259" s="2" t="inlineStr">
        <is>
          <t/>
        </is>
      </c>
      <c r="BS259" t="inlineStr">
        <is>
          <t>rispons għal emerġenza umanitarja</t>
        </is>
      </c>
      <c r="BT259" s="2" t="inlineStr">
        <is>
          <t>humanitaire noodhulp</t>
        </is>
      </c>
      <c r="BU259" s="2" t="inlineStr">
        <is>
          <t>3</t>
        </is>
      </c>
      <c r="BV259" s="2" t="inlineStr">
        <is>
          <t/>
        </is>
      </c>
      <c r="BW259" t="inlineStr">
        <is>
          <t>hulp aan slachtoffers van noodsituaties zoals natuurrampen en gewapende conflicten, met als primair doel het redden van levens, het verminderen van menselijk lijden en het bewaren en beschermen van menselijke waardigheid</t>
        </is>
      </c>
      <c r="BX259" s="2" t="inlineStr">
        <is>
          <t>kryzysowa reakcja humanitarna</t>
        </is>
      </c>
      <c r="BY259" s="2" t="inlineStr">
        <is>
          <t>3</t>
        </is>
      </c>
      <c r="BZ259" s="2" t="inlineStr">
        <is>
          <t/>
        </is>
      </c>
      <c r="CA259" t="inlineStr">
        <is>
          <t>adekwatna odpowiedź na kryzys humanitarny</t>
        </is>
      </c>
      <c r="CB259" s="2" t="inlineStr">
        <is>
          <t>resposta humanitária de emergência</t>
        </is>
      </c>
      <c r="CC259" s="2" t="inlineStr">
        <is>
          <t>3</t>
        </is>
      </c>
      <c r="CD259" s="2" t="inlineStr">
        <is>
          <t/>
        </is>
      </c>
      <c r="CE259" t="inlineStr">
        <is>
          <t>Ação realizada para disponibilizar financiamento ou recursos, prestar apoio ou ajuda e coordenar e gerir a sua administração a pessoas em situação de emergência, com o objetivo de aliviar o sofrimento e salvar vidas.</t>
        </is>
      </c>
      <c r="CF259" s="2" t="inlineStr">
        <is>
          <t>răspuns umanitar de urgență</t>
        </is>
      </c>
      <c r="CG259" s="2" t="inlineStr">
        <is>
          <t>3</t>
        </is>
      </c>
      <c r="CH259" s="2" t="inlineStr">
        <is>
          <t/>
        </is>
      </c>
      <c r="CI259" t="inlineStr">
        <is>
          <t>acțiuni prin care se furnizează finanțare, sprijin sau alte resurse persoanelor aflate în situație de &lt;a href="https://iate.europa.eu/entry/result/158648/en-fr-ro" target="_blank"&gt;urgență umanitară&lt;/a&gt;</t>
        </is>
      </c>
      <c r="CJ259" s="2" t="inlineStr">
        <is>
          <t>humanitárna reakcia na núdzové situácie|
núdzová humanitárna reakcia</t>
        </is>
      </c>
      <c r="CK259" s="2" t="inlineStr">
        <is>
          <t>3|
3</t>
        </is>
      </c>
      <c r="CL259" s="2" t="inlineStr">
        <is>
          <t xml:space="preserve">|
</t>
        </is>
      </c>
      <c r="CM259" t="inlineStr">
        <is>
          <t>poskytovanie, ako aj koordinácia a riadenie poskytovania finančnej, hmotnej a inej pomoci osobám v núdzi</t>
        </is>
      </c>
      <c r="CN259" s="2" t="inlineStr">
        <is>
          <t>odziv na izredne humanitarne razmere</t>
        </is>
      </c>
      <c r="CO259" s="2" t="inlineStr">
        <is>
          <t>3</t>
        </is>
      </c>
      <c r="CP259" s="2" t="inlineStr">
        <is>
          <t/>
        </is>
      </c>
      <c r="CQ259" t="inlineStr">
        <is>
          <t/>
        </is>
      </c>
      <c r="CR259" s="2" t="inlineStr">
        <is>
          <t>humanitär nödhjälp</t>
        </is>
      </c>
      <c r="CS259" s="2" t="inlineStr">
        <is>
          <t>3</t>
        </is>
      </c>
      <c r="CT259" s="2" t="inlineStr">
        <is>
          <t/>
        </is>
      </c>
      <c r="CU259" t="inlineStr">
        <is>
          <t/>
        </is>
      </c>
    </row>
    <row r="260">
      <c r="A260" s="1" t="str">
        <f>HYPERLINK("https://iate.europa.eu/entry/result/3549564/all", "3549564")</f>
        <v>3549564</v>
      </c>
      <c r="B260" t="inlineStr">
        <is>
          <t>INTERNATIONAL RELATIONS</t>
        </is>
      </c>
      <c r="C260" t="inlineStr">
        <is>
          <t>INTERNATIONAL RELATIONS|international affairs|international organisation</t>
        </is>
      </c>
      <c r="D260" s="2" t="inlineStr">
        <is>
          <t>Евразийски икономически съюз</t>
        </is>
      </c>
      <c r="E260" s="2" t="inlineStr">
        <is>
          <t>3</t>
        </is>
      </c>
      <c r="F260" s="2" t="inlineStr">
        <is>
          <t/>
        </is>
      </c>
      <c r="G260" t="inlineStr">
        <is>
          <t>международна организация за регионална икономическа интеграция, създадена с Договора относно Евразийския икономически съюз, в която членуват Армения, Беларус, Казахстан, Киргизстан и Руската федерация</t>
        </is>
      </c>
      <c r="H260" s="2" t="inlineStr">
        <is>
          <t>Euroasijská hospodářská unie|
EAHU</t>
        </is>
      </c>
      <c r="I260" s="2" t="inlineStr">
        <is>
          <t>3|
3</t>
        </is>
      </c>
      <c r="J260" s="2" t="inlineStr">
        <is>
          <t xml:space="preserve">|
</t>
        </is>
      </c>
      <c r="K260" t="inlineStr">
        <is>
          <t>hospodářská unie sdružující Bělorusko, Ruskou federaci, Kazachstán, Arménii a Kyrgyzstán</t>
        </is>
      </c>
      <c r="L260" s="2" t="inlineStr">
        <is>
          <t>Den Eurasiske Økonomiske Union</t>
        </is>
      </c>
      <c r="M260" s="2" t="inlineStr">
        <is>
          <t>4</t>
        </is>
      </c>
      <c r="N260" s="2" t="inlineStr">
        <is>
          <t/>
        </is>
      </c>
      <c r="O260" t="inlineStr">
        <is>
          <t>organisation til økonomisk integration og samordning mellem de deltagende lande</t>
        </is>
      </c>
      <c r="P260" s="2" t="inlineStr">
        <is>
          <t>Eurasische Union|
Eurasische Wirtschaftsunion|
EAWU</t>
        </is>
      </c>
      <c r="Q260" s="2" t="inlineStr">
        <is>
          <t>3|
3|
3</t>
        </is>
      </c>
      <c r="R260" s="2" t="inlineStr">
        <is>
          <t xml:space="preserve">|
|
</t>
        </is>
      </c>
      <c r="S260" t="inlineStr">
        <is>
          <t>Zusammenschluss aus fünf Staaten im Nordosten Eurasiens zu einem Binnenmarkt mit Zollunion</t>
        </is>
      </c>
      <c r="T260" s="2" t="inlineStr">
        <is>
          <t>Ευρασιατική Οικονομική Ένωση</t>
        </is>
      </c>
      <c r="U260" s="2" t="inlineStr">
        <is>
          <t>3</t>
        </is>
      </c>
      <c r="V260" s="2" t="inlineStr">
        <is>
          <t/>
        </is>
      </c>
      <c r="W260" t="inlineStr">
        <is>
          <t/>
        </is>
      </c>
      <c r="X260" s="2" t="inlineStr">
        <is>
          <t>EEU|
EAEU|
EAU|
Eurasian Union|
Eurasian Economic Union</t>
        </is>
      </c>
      <c r="Y260" s="2" t="inlineStr">
        <is>
          <t>1|
3|
1|
3|
3</t>
        </is>
      </c>
      <c r="Z260" s="2" t="inlineStr">
        <is>
          <t xml:space="preserve">|
|
|
|
</t>
        </is>
      </c>
      <c r="AA260" t="inlineStr">
        <is>
          <t>international organisation for regional economic integration established by the Treaty on the Eurasian Economic Union, comprising the Russian Federation, Belarus, Kazakhstan, Armenia and Kyrgyzstan</t>
        </is>
      </c>
      <c r="AB260" s="2" t="inlineStr">
        <is>
          <t>UEE|
UEEA|
Unión Económica Euroasiática</t>
        </is>
      </c>
      <c r="AC260" s="2" t="inlineStr">
        <is>
          <t>3|
3|
3</t>
        </is>
      </c>
      <c r="AD260" s="2" t="inlineStr">
        <is>
          <t xml:space="preserve">|
|
</t>
        </is>
      </c>
      <c r="AE260" t="inlineStr">
        <is>
          <t>&lt;p&gt;Organización internacional de integración económica regional establecida en virtud del Tratado de la Unión Económica Euroasiática, firmado el 29.5.2014. Entró en vigor el 1.1.2015. Sus miembros son Armenia, Bielorrusia, Kazajistán, Kirguistán y Rusia.&lt;/p&gt;&lt;p&gt;Tiene cuatro órganos principales: el Consejo Económico Euroasiático Supremo, el Consejo Intergubernamental Euroasiático, la Comisión Económica Euroasiática y el Tribunal de la Unión Económica Euroasiática (art. 8 del Tratado de la Unión Económica Euroasiática).&lt;/p&gt;</t>
        </is>
      </c>
      <c r="AF260" s="2" t="inlineStr">
        <is>
          <t>Euraasia Majandusliit</t>
        </is>
      </c>
      <c r="AG260" s="2" t="inlineStr">
        <is>
          <t>3</t>
        </is>
      </c>
      <c r="AH260" s="2" t="inlineStr">
        <is>
          <t/>
        </is>
      </c>
      <c r="AI260" t="inlineStr">
        <is>
          <t>2014. aastal loodud majandusliit Euraasia põhjaosa riikide vahel</t>
        </is>
      </c>
      <c r="AJ260" s="2" t="inlineStr">
        <is>
          <t>Euraasian talousunioni</t>
        </is>
      </c>
      <c r="AK260" s="2" t="inlineStr">
        <is>
          <t>3</t>
        </is>
      </c>
      <c r="AL260" s="2" t="inlineStr">
        <is>
          <t/>
        </is>
      </c>
      <c r="AM260" t="inlineStr">
        <is>
          <t/>
        </is>
      </c>
      <c r="AN260" s="2" t="inlineStr">
        <is>
          <t>Union économique eurasiatique|
Union économique eurasienne|
UEE</t>
        </is>
      </c>
      <c r="AO260" s="2" t="inlineStr">
        <is>
          <t>3|
3|
3</t>
        </is>
      </c>
      <c r="AP260" s="2" t="inlineStr">
        <is>
          <t xml:space="preserve">preferred|
|
</t>
        </is>
      </c>
      <c r="AQ260" t="inlineStr">
        <is>
          <t>union réunissant la Russie, le Kazakhstan, la Biélorussie, l'Arménie et le Kirghizistan dont l'objectif est de favoriser une intégration plus étroite de ces pays en garantissant la libre-circulation des produits, des services, des capitaux et des travailleurs et en mettant en œuvre une politique concertée dans les domaines clés de l'économie tels que l'énergie, l'industrie, l'agriculture et les transports</t>
        </is>
      </c>
      <c r="AR260" s="2" t="inlineStr">
        <is>
          <t>Aontas Eacnamaíoch Eoráiseach|
Aontas Eoráiseach</t>
        </is>
      </c>
      <c r="AS260" s="2" t="inlineStr">
        <is>
          <t>3|
3</t>
        </is>
      </c>
      <c r="AT260" s="2" t="inlineStr">
        <is>
          <t xml:space="preserve">|
</t>
        </is>
      </c>
      <c r="AU260" t="inlineStr">
        <is>
          <t/>
        </is>
      </c>
      <c r="AV260" s="2" t="inlineStr">
        <is>
          <t>Euroazijska ekonomska unija|
Euroazijska unija</t>
        </is>
      </c>
      <c r="AW260" s="2" t="inlineStr">
        <is>
          <t>3|
3</t>
        </is>
      </c>
      <c r="AX260" s="2" t="inlineStr">
        <is>
          <t xml:space="preserve">|
</t>
        </is>
      </c>
      <c r="AY260" t="inlineStr">
        <is>
          <t>međunarodna organizacija za regionalnu ekonomsku integraciju uspostavljena Ugovorom o Euroazijskoj ekonomskoj uniji čije su članice Ruska Federacija, Bjelarus, Kazahstan, Armenija i Kirgistan</t>
        </is>
      </c>
      <c r="AZ260" s="2" t="inlineStr">
        <is>
          <t>Eurázsiai Gazdasági Unió|
EGU</t>
        </is>
      </c>
      <c r="BA260" s="2" t="inlineStr">
        <is>
          <t>4|
3</t>
        </is>
      </c>
      <c r="BB260" s="2" t="inlineStr">
        <is>
          <t xml:space="preserve">|
</t>
        </is>
      </c>
      <c r="BC260" t="inlineStr">
        <is>
          <t/>
        </is>
      </c>
      <c r="BD260" s="2" t="inlineStr">
        <is>
          <t>Unione economica eurasiatica|
UEE</t>
        </is>
      </c>
      <c r="BE260" s="2" t="inlineStr">
        <is>
          <t>3|
3</t>
        </is>
      </c>
      <c r="BF260" s="2" t="inlineStr">
        <is>
          <t xml:space="preserve">|
</t>
        </is>
      </c>
      <c r="BG260" t="inlineStr">
        <is>
          <t>organizzazione internazionale, dotata di personalità giuridica, istituita dal trattato sull'Unione economica eurasiatica per l'integrazione economica regionale (con la libera circolazione di merci, servizi, capitali e lavoro). Comprende: Armenia, Bielorussia, Federazione russa, Kazakhstan e Kirghizistan.</t>
        </is>
      </c>
      <c r="BH260" s="2" t="inlineStr">
        <is>
          <t>Eurazijos ekonominė sąjunga|
Eurazijos sąjunga|
EAES</t>
        </is>
      </c>
      <c r="BI260" s="2" t="inlineStr">
        <is>
          <t>3|
3|
3</t>
        </is>
      </c>
      <c r="BJ260" s="2" t="inlineStr">
        <is>
          <t xml:space="preserve">|
|
</t>
        </is>
      </c>
      <c r="BK260" t="inlineStr">
        <is>
          <t>tarptautinė regioninės ekonominės integracijos organizacija, įsteigta Sutartimi dėl Eurazijos ekonominės sąjungos</t>
        </is>
      </c>
      <c r="BL260" s="2" t="inlineStr">
        <is>
          <t>Eirāzijas Ekonomiskā savienība|
Eirāzijas Ekonomikas savienība</t>
        </is>
      </c>
      <c r="BM260" s="2" t="inlineStr">
        <is>
          <t>2|
2</t>
        </is>
      </c>
      <c r="BN260" s="2" t="inlineStr">
        <is>
          <t xml:space="preserve">|
</t>
        </is>
      </c>
      <c r="BO260" t="inlineStr">
        <is>
          <t>ar Eirāzijas Ekonomiskās savienības līgumu izveidota starptautiska reģionālās integrācijas organizācija, kurā ietilpst Krievijas Federācija, Baltkrievija, Kazahstāna, Armēnija un Kirgizstāna</t>
        </is>
      </c>
      <c r="BP260" s="2" t="inlineStr">
        <is>
          <t>EAEU|
Unjoni Ekonomika Ewrasjatika</t>
        </is>
      </c>
      <c r="BQ260" s="2" t="inlineStr">
        <is>
          <t>3|
3</t>
        </is>
      </c>
      <c r="BR260" s="2" t="inlineStr">
        <is>
          <t xml:space="preserve">|
</t>
        </is>
      </c>
      <c r="BS260" t="inlineStr">
        <is>
          <t>organizzazzjoni internazzjonali għall-integrazzjoni ekonomika stabbilita permezz tat-Trattat dwar l-Unjoni Ekonomika Ewrasjatika, li tinkludi l-Armenja, il-Belarussja, il-Każakistan, il-Kirgiżistan u l-Federazzjoni Russa</t>
        </is>
      </c>
      <c r="BT260" s="2" t="inlineStr">
        <is>
          <t>Euraziatische Economische Unie|
EEU</t>
        </is>
      </c>
      <c r="BU260" s="2" t="inlineStr">
        <is>
          <t>3|
3</t>
        </is>
      </c>
      <c r="BV260" s="2" t="inlineStr">
        <is>
          <t xml:space="preserve">|
</t>
        </is>
      </c>
      <c r="BW260" t="inlineStr">
        <is>
          <t>economische unie opgericht door Wit-Rusland, Kazachstan en Rusland bij het op 29 mei 2014 te Astana ondertekend verdrag, waartoe inmiddels ook Armenië en Kirgizië zijn toegetreden, en die de economieën van de deelnemende landen moet versterken</t>
        </is>
      </c>
      <c r="BX260" s="2" t="inlineStr">
        <is>
          <t>EUG|
Eurazjatycka Unia Gospodarcza</t>
        </is>
      </c>
      <c r="BY260" s="2" t="inlineStr">
        <is>
          <t>2|
3</t>
        </is>
      </c>
      <c r="BZ260" s="2" t="inlineStr">
        <is>
          <t xml:space="preserve">|
</t>
        </is>
      </c>
      <c r="CA260" t="inlineStr">
        <is>
          <t>wspólnota gospodarcza powołana 29 maja 2014 roku przez trzy państwa założycielskie: Białoruś, Kazachstan i Rosję; do unii dołączyły także Armenia (10.10.2014) i Kirgistan (23.12.2014); formalnie rozpoczęła funkcjonowanie 1.1.2015</t>
        </is>
      </c>
      <c r="CB260" s="2" t="inlineStr">
        <is>
          <t>União Económica Eurasiática|
UEE</t>
        </is>
      </c>
      <c r="CC260" s="2" t="inlineStr">
        <is>
          <t>3|
3</t>
        </is>
      </c>
      <c r="CD260" s="2" t="inlineStr">
        <is>
          <t xml:space="preserve">|
</t>
        </is>
      </c>
      <c r="CE260" t="inlineStr">
        <is>
          <t>Organização internacional de integração económica regional criada pelo Tratado da União Económica da Eurásia, dotada de personalidade jurídica internacional e cujos objetivos principais são: estreitar a cooperação económica entre os Estados membros, intensificar o comércio multilateral de bens e garantir a criação de um mercado comum de serviços.&lt;br&gt;O acordo de criação foi baseado na União Aduaneira e assinado em 29.05.2014, tendo entrado em vigor a 01.01.2015. Da UEE fazem atualmente parte a Arménia, a Bielorrússia, o Cazaquistão, o Quirguistão e a Rússia.</t>
        </is>
      </c>
      <c r="CF260" s="2" t="inlineStr">
        <is>
          <t>UEE|
Uniunea Economică Eurasiatică|
Uniunea Eurasiatică</t>
        </is>
      </c>
      <c r="CG260" s="2" t="inlineStr">
        <is>
          <t>4|
3|
3</t>
        </is>
      </c>
      <c r="CH260" s="2" t="inlineStr">
        <is>
          <t xml:space="preserve">|
|
</t>
        </is>
      </c>
      <c r="CI260" t="inlineStr">
        <is>
          <t>organizație internațională pentru integrare economică regională, care a fost instituită de Tratatul privind Uniunea Economică Eurasiatică și care include Federația Rusă, Belarus, Kazahstan, Armenia și Kârgâzstan</t>
        </is>
      </c>
      <c r="CJ260" s="2" t="inlineStr">
        <is>
          <t>EAHU|
Eurázijská hospodárska únia</t>
        </is>
      </c>
      <c r="CK260" s="2" t="inlineStr">
        <is>
          <t>3|
3</t>
        </is>
      </c>
      <c r="CL260" s="2" t="inlineStr">
        <is>
          <t xml:space="preserve">|
</t>
        </is>
      </c>
      <c r="CM260" t="inlineStr">
        <is>
          <t>hospodárska únia, ktorá združuje Ruskú federáciu, Bielorusko, Kazachstan, Arménsko a Kirgizsko</t>
        </is>
      </c>
      <c r="CN260" s="2" t="inlineStr">
        <is>
          <t>Evrazijska gospodarska unija</t>
        </is>
      </c>
      <c r="CO260" s="2" t="inlineStr">
        <is>
          <t>2</t>
        </is>
      </c>
      <c r="CP260" s="2" t="inlineStr">
        <is>
          <t/>
        </is>
      </c>
      <c r="CQ260" t="inlineStr">
        <is>
          <t>politična in gospodarska unija petih držav: Rusije, Belorusije, Armenije, Kazahstana in Kirgizije</t>
        </is>
      </c>
      <c r="CR260" s="2" t="inlineStr">
        <is>
          <t>Eurasiska unionen|
EAEU|
Eurasiska ekonomiska unionen</t>
        </is>
      </c>
      <c r="CS260" s="2" t="inlineStr">
        <is>
          <t>3|
3|
3</t>
        </is>
      </c>
      <c r="CT260" s="2" t="inlineStr">
        <is>
          <t xml:space="preserve">|
|
</t>
        </is>
      </c>
      <c r="CU260" t="inlineStr">
        <is>
          <t>ekonomisk union för att skapa ett gemensamt ekonomiskt område och en tullunion mellan stater i Europa och Asien</t>
        </is>
      </c>
    </row>
    <row r="261">
      <c r="A261" s="1" t="str">
        <f>HYPERLINK("https://iate.europa.eu/entry/result/3627142/all", "3627142")</f>
        <v>3627142</v>
      </c>
      <c r="B261" t="inlineStr">
        <is>
          <t>POLITICS;INTERNATIONAL RELATIONS;SOCIAL QUESTIONS</t>
        </is>
      </c>
      <c r="C261" t="inlineStr">
        <is>
          <t>POLITICS|politics and public safety;INTERNATIONAL RELATIONS|international balance|war victim;SOCIAL QUESTIONS|social affairs|social life|death</t>
        </is>
      </c>
      <c r="D261" s="2" t="inlineStr">
        <is>
          <t>загуба на човешки живот</t>
        </is>
      </c>
      <c r="E261" s="2" t="inlineStr">
        <is>
          <t>3</t>
        </is>
      </c>
      <c r="F261" s="2" t="inlineStr">
        <is>
          <t/>
        </is>
      </c>
      <c r="G261" t="inlineStr">
        <is>
          <t/>
        </is>
      </c>
      <c r="H261" s="2" t="inlineStr">
        <is>
          <t>ztráty na životech</t>
        </is>
      </c>
      <c r="I261" s="2" t="inlineStr">
        <is>
          <t>3</t>
        </is>
      </c>
      <c r="J261" s="2" t="inlineStr">
        <is>
          <t/>
        </is>
      </c>
      <c r="K261" t="inlineStr">
        <is>
          <t>úmrtí osob z
důvodu mimořádné události či krizové situace způsobené teroristickými útoky,
živelními a ekologickými pohromami, průmyslovými haváriemi, nehodami a dalším
nebezpečím</t>
        </is>
      </c>
      <c r="L261" s="2" t="inlineStr">
        <is>
          <t>tab af menneskeliv</t>
        </is>
      </c>
      <c r="M261" s="2" t="inlineStr">
        <is>
          <t>3</t>
        </is>
      </c>
      <c r="N261" s="2" t="inlineStr">
        <is>
          <t/>
        </is>
      </c>
      <c r="O261" t="inlineStr">
        <is>
          <t>personers død i en ulykke, krig, naturkatastrofe eller tilsvarende</t>
        </is>
      </c>
      <c r="P261" s="2" t="inlineStr">
        <is>
          <t>Verlust von Menschenleben</t>
        </is>
      </c>
      <c r="Q261" s="2" t="inlineStr">
        <is>
          <t>3</t>
        </is>
      </c>
      <c r="R261" s="2" t="inlineStr">
        <is>
          <t/>
        </is>
      </c>
      <c r="S261" t="inlineStr">
        <is>
          <t/>
        </is>
      </c>
      <c r="T261" s="2" t="inlineStr">
        <is>
          <t>απώλεια ανθρώπινων ζωών</t>
        </is>
      </c>
      <c r="U261" s="2" t="inlineStr">
        <is>
          <t>3</t>
        </is>
      </c>
      <c r="V261" s="2" t="inlineStr">
        <is>
          <t/>
        </is>
      </c>
      <c r="W261" t="inlineStr">
        <is>
          <t>θάνατος πλήθους ανθρώπων από ατύχημα, πόλεμο, φυσική καταστροφή ή παρόμοια συμβάντα</t>
        </is>
      </c>
      <c r="X261" s="2" t="inlineStr">
        <is>
          <t>loss of life</t>
        </is>
      </c>
      <c r="Y261" s="2" t="inlineStr">
        <is>
          <t>3</t>
        </is>
      </c>
      <c r="Z261" s="2" t="inlineStr">
        <is>
          <t/>
        </is>
      </c>
      <c r="AA261" t="inlineStr">
        <is>
          <t>death of people in an accident, war, natural disaster or other similar circumstances</t>
        </is>
      </c>
      <c r="AB261" s="2" t="inlineStr">
        <is>
          <t>pérdida de vidas</t>
        </is>
      </c>
      <c r="AC261" s="2" t="inlineStr">
        <is>
          <t>3</t>
        </is>
      </c>
      <c r="AD261" s="2" t="inlineStr">
        <is>
          <t/>
        </is>
      </c>
      <c r="AE261" t="inlineStr">
        <is>
          <t/>
        </is>
      </c>
      <c r="AF261" s="2" t="inlineStr">
        <is>
          <t>inimohvrid|
inimeste hukkumine|
inimelude kaotus</t>
        </is>
      </c>
      <c r="AG261" s="2" t="inlineStr">
        <is>
          <t>3|
3|
3</t>
        </is>
      </c>
      <c r="AH261" s="2" t="inlineStr">
        <is>
          <t xml:space="preserve">|
|
</t>
        </is>
      </c>
      <c r="AI261" t="inlineStr">
        <is>
          <t>inimeste hukkumine õnnetuses, sõjas, loodusõnnetuse läbi või muus sarnases olukorras</t>
        </is>
      </c>
      <c r="AJ261" s="2" t="inlineStr">
        <is>
          <t>ihmishenkien menetys</t>
        </is>
      </c>
      <c r="AK261" s="2" t="inlineStr">
        <is>
          <t>3</t>
        </is>
      </c>
      <c r="AL261" s="2" t="inlineStr">
        <is>
          <t/>
        </is>
      </c>
      <c r="AM261" t="inlineStr">
        <is>
          <t/>
        </is>
      </c>
      <c r="AN261" s="2" t="inlineStr">
        <is>
          <t>perte de vie humaine</t>
        </is>
      </c>
      <c r="AO261" s="2" t="inlineStr">
        <is>
          <t>3</t>
        </is>
      </c>
      <c r="AP261" s="2" t="inlineStr">
        <is>
          <t/>
        </is>
      </c>
      <c r="AQ261" t="inlineStr">
        <is>
          <t/>
        </is>
      </c>
      <c r="AR261" s="2" t="inlineStr">
        <is>
          <t>an bás</t>
        </is>
      </c>
      <c r="AS261" s="2" t="inlineStr">
        <is>
          <t>3</t>
        </is>
      </c>
      <c r="AT261" s="2" t="inlineStr">
        <is>
          <t/>
        </is>
      </c>
      <c r="AU261" t="inlineStr">
        <is>
          <t/>
        </is>
      </c>
      <c r="AV261" s="2" t="inlineStr">
        <is>
          <t>gubitak života|
gubitak ljudskih života</t>
        </is>
      </c>
      <c r="AW261" s="2" t="inlineStr">
        <is>
          <t>3|
3</t>
        </is>
      </c>
      <c r="AX261" s="2" t="inlineStr">
        <is>
          <t xml:space="preserve">|
</t>
        </is>
      </c>
      <c r="AY261" t="inlineStr">
        <is>
          <t/>
        </is>
      </c>
      <c r="AZ261" s="2" t="inlineStr">
        <is>
          <t>emberélet-veszteség</t>
        </is>
      </c>
      <c r="BA261" s="2" t="inlineStr">
        <is>
          <t>3</t>
        </is>
      </c>
      <c r="BB261" s="2" t="inlineStr">
        <is>
          <t/>
        </is>
      </c>
      <c r="BC261" t="inlineStr">
        <is>
          <t>baleset, háború
vagy hasonló esemény miatt bekövetkezett nagyszámú haláleset</t>
        </is>
      </c>
      <c r="BD261" s="2" t="inlineStr">
        <is>
          <t>perdita di vite umane</t>
        </is>
      </c>
      <c r="BE261" s="2" t="inlineStr">
        <is>
          <t>3</t>
        </is>
      </c>
      <c r="BF261" s="2" t="inlineStr">
        <is>
          <t/>
        </is>
      </c>
      <c r="BG261" t="inlineStr">
        <is>
          <t>decesso di molte persone a seguito di un grave accadimento rovinoso, di solito calamità, catastrofe, disastro, disgrazia, incidente, guerra</t>
        </is>
      </c>
      <c r="BH261" s="2" t="inlineStr">
        <is>
          <t>žūtis|
prarastos gyvybės</t>
        </is>
      </c>
      <c r="BI261" s="2" t="inlineStr">
        <is>
          <t>3|
3</t>
        </is>
      </c>
      <c r="BJ261" s="2" t="inlineStr">
        <is>
          <t>|
preferred</t>
        </is>
      </c>
      <c r="BK261" t="inlineStr">
        <is>
          <t>daugelio žmonių mirtis, ištikusi nelaimingo atsitikimo, karo ar kito ne savaiminės gyvenimo pabaigos įvykio metu</t>
        </is>
      </c>
      <c r="BL261" s="2" t="inlineStr">
        <is>
          <t>zaudētas dzīvības|
cilvēku bojāeja</t>
        </is>
      </c>
      <c r="BM261" s="2" t="inlineStr">
        <is>
          <t>3|
3</t>
        </is>
      </c>
      <c r="BN261" s="2" t="inlineStr">
        <is>
          <t xml:space="preserve">|
</t>
        </is>
      </c>
      <c r="BO261" t="inlineStr">
        <is>
          <t>negadījumu, kara, dabas katastrofu vai līdzīgu apstākļu izraisīta cilvēku nāve</t>
        </is>
      </c>
      <c r="BP261" s="2" t="inlineStr">
        <is>
          <t>telf ta' ħajjiet</t>
        </is>
      </c>
      <c r="BQ261" s="2" t="inlineStr">
        <is>
          <t>3</t>
        </is>
      </c>
      <c r="BR261" s="2" t="inlineStr">
        <is>
          <t/>
        </is>
      </c>
      <c r="BS261" t="inlineStr">
        <is>
          <t>il-mewt ta' bosta nies f'aċċident, gwerra jew simili</t>
        </is>
      </c>
      <c r="BT261" s="2" t="inlineStr">
        <is>
          <t>verlies van mensenlevens|
dodelijke slachtoffers</t>
        </is>
      </c>
      <c r="BU261" s="2" t="inlineStr">
        <is>
          <t>3|
3</t>
        </is>
      </c>
      <c r="BV261" s="2" t="inlineStr">
        <is>
          <t xml:space="preserve">|
</t>
        </is>
      </c>
      <c r="BW261" t="inlineStr">
        <is>
          <t>overleden slachtoffers van een ongeluk, oorlog, natuurramp of gelijkaardige omstandigheden</t>
        </is>
      </c>
      <c r="BX261" s="2" t="inlineStr">
        <is>
          <t>ofiary w ludziach|
straty w ludziach</t>
        </is>
      </c>
      <c r="BY261" s="2" t="inlineStr">
        <is>
          <t>3|
3</t>
        </is>
      </c>
      <c r="BZ261" s="2" t="inlineStr">
        <is>
          <t xml:space="preserve">|
</t>
        </is>
      </c>
      <c r="CA261" t="inlineStr">
        <is>
          <t>śmierć dużej grupy ludzi w wyniku wypadku, katastrofy, wojny itp.</t>
        </is>
      </c>
      <c r="CB261" s="2" t="inlineStr">
        <is>
          <t>perda de vidas humanas</t>
        </is>
      </c>
      <c r="CC261" s="2" t="inlineStr">
        <is>
          <t>3</t>
        </is>
      </c>
      <c r="CD261" s="2" t="inlineStr">
        <is>
          <t/>
        </is>
      </c>
      <c r="CE261" t="inlineStr">
        <is>
          <t>Morte de pessoas causada por acidentes, guerras, catástrofes naturais ou circunstâncias semelhantes.</t>
        </is>
      </c>
      <c r="CF261" s="2" t="inlineStr">
        <is>
          <t>pierdere de vieți omenești</t>
        </is>
      </c>
      <c r="CG261" s="2" t="inlineStr">
        <is>
          <t>3</t>
        </is>
      </c>
      <c r="CH261" s="2" t="inlineStr">
        <is>
          <t/>
        </is>
      </c>
      <c r="CI261" t="inlineStr">
        <is>
          <t/>
        </is>
      </c>
      <c r="CJ261" s="2" t="inlineStr">
        <is>
          <t>straty na životoch</t>
        </is>
      </c>
      <c r="CK261" s="2" t="inlineStr">
        <is>
          <t>3</t>
        </is>
      </c>
      <c r="CL261" s="2" t="inlineStr">
        <is>
          <t/>
        </is>
      </c>
      <c r="CM261" t="inlineStr">
        <is>
          <t/>
        </is>
      </c>
      <c r="CN261" s="2" t="inlineStr">
        <is>
          <t>izgubljena življenja|
izguba življenj</t>
        </is>
      </c>
      <c r="CO261" s="2" t="inlineStr">
        <is>
          <t>3|
3</t>
        </is>
      </c>
      <c r="CP261" s="2" t="inlineStr">
        <is>
          <t xml:space="preserve">|
</t>
        </is>
      </c>
      <c r="CQ261" t="inlineStr">
        <is>
          <t/>
        </is>
      </c>
      <c r="CR261" s="2" t="inlineStr">
        <is>
          <t>förlust av människoliv</t>
        </is>
      </c>
      <c r="CS261" s="2" t="inlineStr">
        <is>
          <t>3</t>
        </is>
      </c>
      <c r="CT261" s="2" t="inlineStr">
        <is>
          <t/>
        </is>
      </c>
      <c r="CU261" t="inlineStr">
        <is>
          <t/>
        </is>
      </c>
    </row>
    <row r="262">
      <c r="A262" s="1" t="str">
        <f>HYPERLINK("https://iate.europa.eu/entry/result/843879/all", "843879")</f>
        <v>843879</v>
      </c>
      <c r="B262" t="inlineStr">
        <is>
          <t>EUROPEAN UNION;INTERNATIONAL RELATIONS</t>
        </is>
      </c>
      <c r="C262" t="inlineStr">
        <is>
          <t>EUROPEAN UNION|European construction|European Union|common foreign and security policy|common security and defence policy;INTERNATIONAL RELATIONS|defence;INTERNATIONAL RELATIONS|defence|armed forces</t>
        </is>
      </c>
      <c r="D262" s="2" t="inlineStr">
        <is>
          <t>въоръжени сили</t>
        </is>
      </c>
      <c r="E262" s="2" t="inlineStr">
        <is>
          <t>4</t>
        </is>
      </c>
      <c r="F262" s="2" t="inlineStr">
        <is>
          <t/>
        </is>
      </c>
      <c r="G262" t="inlineStr">
        <is>
          <t>съвкупност от видовете войски (сухопътни, военновъздушни, противовъздушни, военноморски) и спомагателни войскови организации</t>
        </is>
      </c>
      <c r="H262" s="2" t="inlineStr">
        <is>
          <t>ozbrojené síly</t>
        </is>
      </c>
      <c r="I262" s="2" t="inlineStr">
        <is>
          <t>3</t>
        </is>
      </c>
      <c r="J262" s="2" t="inlineStr">
        <is>
          <t/>
        </is>
      </c>
      <c r="K262" t="inlineStr">
        <is>
          <t>síly k zajišťování bezpečnosti státu</t>
        </is>
      </c>
      <c r="L262" s="2" t="inlineStr">
        <is>
          <t>væbnede styrker</t>
        </is>
      </c>
      <c r="M262" s="2" t="inlineStr">
        <is>
          <t>3</t>
        </is>
      </c>
      <c r="N262" s="2" t="inlineStr">
        <is>
          <t/>
        </is>
      </c>
      <c r="O262" t="inlineStr">
        <is>
          <t>et lands militære styrker, navnlig dets hær, søværn og flyvevåben</t>
        </is>
      </c>
      <c r="P262" s="2" t="inlineStr">
        <is>
          <t>Streitkräfte</t>
        </is>
      </c>
      <c r="Q262" s="2" t="inlineStr">
        <is>
          <t>3</t>
        </is>
      </c>
      <c r="R262" s="2" t="inlineStr">
        <is>
          <t/>
        </is>
      </c>
      <c r="S262" t="inlineStr">
        <is>
          <t>militärische Kampfverbände und die dazugehörigen Dienst- und Unterstützungsstellen eines Staates oder einer militärischen Allianz</t>
        </is>
      </c>
      <c r="T262" s="2" t="inlineStr">
        <is>
          <t>ένοπλες δυνάμεις</t>
        </is>
      </c>
      <c r="U262" s="2" t="inlineStr">
        <is>
          <t>4</t>
        </is>
      </c>
      <c r="V262" s="2" t="inlineStr">
        <is>
          <t/>
        </is>
      </c>
      <c r="W262" t="inlineStr">
        <is>
          <t>το σύνολο των χερσαίων, ναυτικών και αεροπορικών στρατιωτικών δυνάμεων μιας χώρας</t>
        </is>
      </c>
      <c r="X262" s="2" t="inlineStr">
        <is>
          <t>armed forces|
forces</t>
        </is>
      </c>
      <c r="Y262" s="2" t="inlineStr">
        <is>
          <t>3|
3</t>
        </is>
      </c>
      <c r="Z262" s="2" t="inlineStr">
        <is>
          <t xml:space="preserve">|
</t>
        </is>
      </c>
      <c r="AA262" t="inlineStr">
        <is>
          <t>a country's military forces, especially its army, navy, and air force</t>
        </is>
      </c>
      <c r="AB262" s="2" t="inlineStr">
        <is>
          <t>fuerzas armadas</t>
        </is>
      </c>
      <c r="AC262" s="2" t="inlineStr">
        <is>
          <t>4</t>
        </is>
      </c>
      <c r="AD262" s="2" t="inlineStr">
        <is>
          <t/>
        </is>
      </c>
      <c r="AE262" t="inlineStr">
        <is>
          <t>El conjunto de las fuerzas de Defensa de un Estado, cuya estructura orgánica consta de un ejército de Tierra, una fuerza aérea y una marina de guerra (en el caso español, denominadas Ejército de Tierra, Ejército del Aire y Armada).</t>
        </is>
      </c>
      <c r="AF262" s="2" t="inlineStr">
        <is>
          <t>väed|
relvajõud</t>
        </is>
      </c>
      <c r="AG262" s="2" t="inlineStr">
        <is>
          <t>3|
3</t>
        </is>
      </c>
      <c r="AH262" s="2" t="inlineStr">
        <is>
          <t xml:space="preserve">|
</t>
        </is>
      </c>
      <c r="AI262" t="inlineStr">
        <is>
          <t>kõik riigi sõjalised jõud</t>
        </is>
      </c>
      <c r="AJ262" s="2" t="inlineStr">
        <is>
          <t>joukot|
asevoimat</t>
        </is>
      </c>
      <c r="AK262" s="2" t="inlineStr">
        <is>
          <t>3|
3</t>
        </is>
      </c>
      <c r="AL262" s="2" t="inlineStr">
        <is>
          <t xml:space="preserve">|
</t>
        </is>
      </c>
      <c r="AM262" t="inlineStr">
        <is>
          <t>valtion maa-, meri- ja ilmavoimat maanpuolustuksellisena kokonaisuutena</t>
        </is>
      </c>
      <c r="AN262" s="2" t="inlineStr">
        <is>
          <t>forces armées</t>
        </is>
      </c>
      <c r="AO262" s="2" t="inlineStr">
        <is>
          <t>3</t>
        </is>
      </c>
      <c r="AP262" s="2" t="inlineStr">
        <is>
          <t/>
        </is>
      </c>
      <c r="AQ262" t="inlineStr">
        <is>
          <t>organisations et moyens militaires d'un pays comprenant généralement une armée de terre, une armée de l'air et une marine</t>
        </is>
      </c>
      <c r="AR262" s="2" t="inlineStr">
        <is>
          <t>fórsaí armtha</t>
        </is>
      </c>
      <c r="AS262" s="2" t="inlineStr">
        <is>
          <t>3</t>
        </is>
      </c>
      <c r="AT262" s="2" t="inlineStr">
        <is>
          <t/>
        </is>
      </c>
      <c r="AU262" t="inlineStr">
        <is>
          <t>acmhainní míleata tíre, lena n-áirítear go hiondúil fórsaí ar tír mar aon le fórsaí muirí agus aerfhórsaí</t>
        </is>
      </c>
      <c r="AV262" s="2" t="inlineStr">
        <is>
          <t>oružane snage</t>
        </is>
      </c>
      <c r="AW262" s="2" t="inlineStr">
        <is>
          <t>3</t>
        </is>
      </c>
      <c r="AX262" s="2" t="inlineStr">
        <is>
          <t/>
        </is>
      </c>
      <c r="AY262" t="inlineStr">
        <is>
          <t/>
        </is>
      </c>
      <c r="AZ262" s="2" t="inlineStr">
        <is>
          <t>fegyveres erők</t>
        </is>
      </c>
      <c r="BA262" s="2" t="inlineStr">
        <is>
          <t>4</t>
        </is>
      </c>
      <c r="BB262" s="2" t="inlineStr">
        <is>
          <t/>
        </is>
      </c>
      <c r="BC262" t="inlineStr">
        <is>
          <t>az államok biztonsága, területük, szuverenitásuk, értékeik védelme és érdekeik érvényesítése céljából fenntartott erők</t>
        </is>
      </c>
      <c r="BD262" s="2" t="inlineStr">
        <is>
          <t>forze armate|
forze</t>
        </is>
      </c>
      <c r="BE262" s="2" t="inlineStr">
        <is>
          <t>4|
3</t>
        </is>
      </c>
      <c r="BF262" s="2" t="inlineStr">
        <is>
          <t xml:space="preserve">|
</t>
        </is>
      </c>
      <c r="BG262" t="inlineStr">
        <is>
          <t>struttura organizzativa e complesso di reparti che in un paese hanno il compito di difendere il territorio dalle aggressioni di carattere militare e di supportare le decisioni di politica interna ed estera&lt;br&gt;sono spesso suddivise in tre componenti: esercito, marina militare e aeronautica militare</t>
        </is>
      </c>
      <c r="BH262" s="2" t="inlineStr">
        <is>
          <t>ginkluotosios pajėgos</t>
        </is>
      </c>
      <c r="BI262" s="2" t="inlineStr">
        <is>
          <t>4</t>
        </is>
      </c>
      <c r="BJ262" s="2" t="inlineStr">
        <is>
          <t/>
        </is>
      </c>
      <c r="BK262" t="inlineStr">
        <is>
          <t>valstybės arba valstybių grupės karinė organizacija</t>
        </is>
      </c>
      <c r="BL262" s="2" t="inlineStr">
        <is>
          <t>bruņotie spēki</t>
        </is>
      </c>
      <c r="BM262" s="2" t="inlineStr">
        <is>
          <t>3</t>
        </is>
      </c>
      <c r="BN262" s="2" t="inlineStr">
        <is>
          <t/>
        </is>
      </c>
      <c r="BO262" t="inlineStr">
        <is>
          <t>militāras valsts struktūras, kurās apvienotas dažādu veidu militārpersonas un līdzekļi (sauszemes, jūras, gaisa u. c. spēki) nolūkā nodrošināt valsts aizsardzību pret militāru agresiju un novērstu un pārvarētu militāras un civilas krīzes attiecīgajā valstī un ārpus tās</t>
        </is>
      </c>
      <c r="BP262" s="2" t="inlineStr">
        <is>
          <t>forzi|
forzi armati</t>
        </is>
      </c>
      <c r="BQ262" s="2" t="inlineStr">
        <is>
          <t>3|
3</t>
        </is>
      </c>
      <c r="BR262" s="2" t="inlineStr">
        <is>
          <t xml:space="preserve">|
</t>
        </is>
      </c>
      <c r="BS262" t="inlineStr">
        <is>
          <t>struttura organizzattiva fil-pajjiż li għandha d-dmir li tiddefendi t-territorju mill-aggressjoni militari u li tappoġġa deċiżjonijiet ta' politika interna u barraniija hija spiss maqsuma fi tliet komponenti: armata, forza navali u forza tal-ajru</t>
        </is>
      </c>
      <c r="BT262" s="2" t="inlineStr">
        <is>
          <t>strijdkrachten|
krijgsmacht|
troepen</t>
        </is>
      </c>
      <c r="BU262" s="2" t="inlineStr">
        <is>
          <t>3|
3|
3</t>
        </is>
      </c>
      <c r="BV262" s="2" t="inlineStr">
        <is>
          <t xml:space="preserve">|
|
</t>
        </is>
      </c>
      <c r="BW262" t="inlineStr">
        <is>
          <t>de gezamenlijke militaire middelen van een natie</t>
        </is>
      </c>
      <c r="BX262" s="2" t="inlineStr">
        <is>
          <t>siły zbrojne</t>
        </is>
      </c>
      <c r="BY262" s="2" t="inlineStr">
        <is>
          <t>3</t>
        </is>
      </c>
      <c r="BZ262" s="2" t="inlineStr">
        <is>
          <t/>
        </is>
      </c>
      <c r="CA262" t="inlineStr">
        <is>
          <t>armia, wojsko; uzbrojeni żołnierze zorganizowani w różne pod względem rodzaju i wielkości jednostki wojsk wydzielone przez państwo do zabezpieczenia jego interesów i prowadzenia walki zbrojnej</t>
        </is>
      </c>
      <c r="CB262" s="2" t="inlineStr">
        <is>
          <t>forças armadas</t>
        </is>
      </c>
      <c r="CC262" s="2" t="inlineStr">
        <is>
          <t>3</t>
        </is>
      </c>
      <c r="CD262" s="2" t="inlineStr">
        <is>
          <t/>
        </is>
      </c>
      <c r="CE262" t="inlineStr">
        <is>
          <t>Conjunto das forças militares de defesa e de combate de um Estado, que compreende normalmente uma componente de Terra, uma de Mar e uma de Ar que, no caso português, são os chamados três ramos das Forças Armadas: Exército, Marinha e Força Aérea, respectivamente.&lt;br&gt;As forças armadas não são exclusivamente forças de combate [&lt;a href="/entry/result/923812/all" id="ENTRY_TO_ENTRY_CONVERTER" target="_blank"&gt;IATE:923812&lt;/a&gt; ]: podem também ser chamadas a colaborar, nomeadamente, em missões de protecção civil ou em acções de cooperação técnico-militar.</t>
        </is>
      </c>
      <c r="CF262" s="2" t="inlineStr">
        <is>
          <t>forțe armate</t>
        </is>
      </c>
      <c r="CG262" s="2" t="inlineStr">
        <is>
          <t>4</t>
        </is>
      </c>
      <c r="CH262" s="2" t="inlineStr">
        <is>
          <t/>
        </is>
      </c>
      <c r="CI262" t="inlineStr">
        <is>
          <t>totalitatea unităților militare ale unui stat; armată</t>
        </is>
      </c>
      <c r="CJ262" s="2" t="inlineStr">
        <is>
          <t>ozbrojené sily</t>
        </is>
      </c>
      <c r="CK262" s="2" t="inlineStr">
        <is>
          <t>3</t>
        </is>
      </c>
      <c r="CL262" s="2" t="inlineStr">
        <is>
          <t/>
        </is>
      </c>
      <c r="CM262" t="inlineStr">
        <is>
          <t>súhrn všetkých ozbrojených zložiek štátu</t>
        </is>
      </c>
      <c r="CN262" s="2" t="inlineStr">
        <is>
          <t>sile|
oborožene sile</t>
        </is>
      </c>
      <c r="CO262" s="2" t="inlineStr">
        <is>
          <t>3|
3</t>
        </is>
      </c>
      <c r="CP262" s="2" t="inlineStr">
        <is>
          <t xml:space="preserve">|
</t>
        </is>
      </c>
      <c r="CQ262" t="inlineStr">
        <is>
          <t>celotne vojaške sile države ali skupine držav</t>
        </is>
      </c>
      <c r="CR262" s="2" t="inlineStr">
        <is>
          <t>krigsmakt|
väpnade styrkor|
försvarsmakt</t>
        </is>
      </c>
      <c r="CS262" s="2" t="inlineStr">
        <is>
          <t>3|
3|
3</t>
        </is>
      </c>
      <c r="CT262" s="2" t="inlineStr">
        <is>
          <t xml:space="preserve">|
|
</t>
        </is>
      </c>
      <c r="CU262" t="inlineStr">
        <is>
          <t>Ett lands stridskrafter.</t>
        </is>
      </c>
    </row>
    <row r="263">
      <c r="A263" s="1" t="str">
        <f>HYPERLINK("https://iate.europa.eu/entry/result/3561246/all", "3561246")</f>
        <v>3561246</v>
      </c>
      <c r="B263" t="inlineStr">
        <is>
          <t>POLITICS;INTERNATIONAL RELATIONS</t>
        </is>
      </c>
      <c r="C263" t="inlineStr">
        <is>
          <t>POLITICS|politics and public safety|trends of opinion|autonomous movement;INTERNATIONAL RELATIONS|defence</t>
        </is>
      </c>
      <c r="D263" s="2" t="inlineStr">
        <is>
          <t>отцепнически регион|
сепаратистки регион</t>
        </is>
      </c>
      <c r="E263" s="2" t="inlineStr">
        <is>
          <t>3|
3</t>
        </is>
      </c>
      <c r="F263" s="2" t="inlineStr">
        <is>
          <t xml:space="preserve">|
</t>
        </is>
      </c>
      <c r="G263" t="inlineStr">
        <is>
          <t/>
        </is>
      </c>
      <c r="H263" s="2" t="inlineStr">
        <is>
          <t>separatistický region|
separatistická oblast|
odštěpenecký region/oblast</t>
        </is>
      </c>
      <c r="I263" s="2" t="inlineStr">
        <is>
          <t>3|
3|
2</t>
        </is>
      </c>
      <c r="J263" s="2" t="inlineStr">
        <is>
          <t xml:space="preserve">|
|
</t>
        </is>
      </c>
      <c r="K263" t="inlineStr">
        <is>
          <t>oblast, která se oddělila nebo se chce z důvodu neshod oddělit od většího území, většinou od státu</t>
        </is>
      </c>
      <c r="L263" s="2" t="inlineStr">
        <is>
          <t>separatistregion|
udbryderregion</t>
        </is>
      </c>
      <c r="M263" s="2" t="inlineStr">
        <is>
          <t>3|
3</t>
        </is>
      </c>
      <c r="N263" s="2" t="inlineStr">
        <is>
          <t xml:space="preserve">|
</t>
        </is>
      </c>
      <c r="O263" t="inlineStr">
        <is>
          <t>region, der har løsrevet sig eller ønsker at løsrive sig fra et større område, normalt en stat, på grund af uenighed</t>
        </is>
      </c>
      <c r="P263" s="2" t="inlineStr">
        <is>
          <t>separatistisches Gebiet|
Separatistengebiet|
abtrünnige Region</t>
        </is>
      </c>
      <c r="Q263" s="2" t="inlineStr">
        <is>
          <t>3|
3|
3</t>
        </is>
      </c>
      <c r="R263" s="2" t="inlineStr">
        <is>
          <t xml:space="preserve">|
|
</t>
        </is>
      </c>
      <c r="S263" t="inlineStr">
        <is>
          <t>Region, in der
die Bevölkerung oder eine Teilbevölkerung eine Abspaltung aus einem bestehenden
Staat anstrebt oder vollzieht</t>
        </is>
      </c>
      <c r="T263" s="2" t="inlineStr">
        <is>
          <t>αποσχισθείσα περιοχή|
αυτονομιστική περιοχή</t>
        </is>
      </c>
      <c r="U263" s="2" t="inlineStr">
        <is>
          <t>3|
3</t>
        </is>
      </c>
      <c r="V263" s="2" t="inlineStr">
        <is>
          <t xml:space="preserve">|
</t>
        </is>
      </c>
      <c r="W263" t="inlineStr">
        <is>
          <t/>
        </is>
      </c>
      <c r="X263" s="2" t="inlineStr">
        <is>
          <t>separatist entity|
separatist formation|
breakaway region|
separatist region</t>
        </is>
      </c>
      <c r="Y263" s="2" t="inlineStr">
        <is>
          <t>1|
1|
3|
3</t>
        </is>
      </c>
      <c r="Z263" s="2" t="inlineStr">
        <is>
          <t xml:space="preserve">|
admitted|
|
</t>
        </is>
      </c>
      <c r="AA263" t="inlineStr">
        <is>
          <t>territory that aspires to separate or has separated from a larger territory, often a State, seeking its independence or to join another territory</t>
        </is>
      </c>
      <c r="AB263" s="2" t="inlineStr">
        <is>
          <t>región separatista</t>
        </is>
      </c>
      <c r="AC263" s="2" t="inlineStr">
        <is>
          <t>3</t>
        </is>
      </c>
      <c r="AD263" s="2" t="inlineStr">
        <is>
          <t/>
        </is>
      </c>
      <c r="AE263" t="inlineStr">
        <is>
          <t>Región cuyas autoridades o cuya población propugnan la separación respecto de la entidad territorial más amplia a la que pertenece la región, para alcanzar la independencia de esta o su integración en otro país.</t>
        </is>
      </c>
      <c r="AF263" s="2" t="inlineStr">
        <is>
          <t>separatistlik üksus|
separatistlik piirkond</t>
        </is>
      </c>
      <c r="AG263" s="2" t="inlineStr">
        <is>
          <t>2|
3</t>
        </is>
      </c>
      <c r="AH263" s="2" t="inlineStr">
        <is>
          <t xml:space="preserve">|
</t>
        </is>
      </c>
      <c r="AI263" t="inlineStr">
        <is>
          <t>piirkond, mis on erimeelsuste tõttu suuremast territooriumist, tavaliselt riigist, lahku löönud või alles soovib eralduda</t>
        </is>
      </c>
      <c r="AJ263" s="2" t="inlineStr">
        <is>
          <t>separatistialue</t>
        </is>
      </c>
      <c r="AK263" s="2" t="inlineStr">
        <is>
          <t>3</t>
        </is>
      </c>
      <c r="AL263" s="2" t="inlineStr">
        <is>
          <t/>
        </is>
      </c>
      <c r="AM263" t="inlineStr">
        <is>
          <t>alue, joka pyrkii irrottautumaan tai on irrottautunut laajemmasta alueesta, yleensä valtiosta, ja tavoittelee joko itsenäisyyttä tai toiseen alueeseen liittymistä</t>
        </is>
      </c>
      <c r="AN263" s="2" t="inlineStr">
        <is>
          <t>région séparatiste</t>
        </is>
      </c>
      <c r="AO263" s="2" t="inlineStr">
        <is>
          <t>3</t>
        </is>
      </c>
      <c r="AP263" s="2" t="inlineStr">
        <is>
          <t/>
        </is>
      </c>
      <c r="AQ263" t="inlineStr">
        <is>
          <t>région qui aspire à sortir d'un ensemble territorial plus vaste et à former ou rejoindre une entité politique distincte</t>
        </is>
      </c>
      <c r="AR263" s="2" t="inlineStr">
        <is>
          <t>réigiún scarúnaíoch</t>
        </is>
      </c>
      <c r="AS263" s="2" t="inlineStr">
        <is>
          <t>3</t>
        </is>
      </c>
      <c r="AT263" s="2" t="inlineStr">
        <is>
          <t/>
        </is>
      </c>
      <c r="AU263" t="inlineStr">
        <is>
          <t/>
        </is>
      </c>
      <c r="AV263" s="2" t="inlineStr">
        <is>
          <t>odcijepljena regija|
separatistička regija</t>
        </is>
      </c>
      <c r="AW263" s="2" t="inlineStr">
        <is>
          <t>3|
3</t>
        </is>
      </c>
      <c r="AX263" s="2" t="inlineStr">
        <is>
          <t xml:space="preserve">|
</t>
        </is>
      </c>
      <c r="AY263" t="inlineStr">
        <is>
          <t>regija koja se odvojila ili se želi odvojiti od većeg područja, obično državnog</t>
        </is>
      </c>
      <c r="AZ263" s="2" t="inlineStr">
        <is>
          <t>szeparatista terület|
szakadár terület|
szeparatista régió|
szakadár régió</t>
        </is>
      </c>
      <c r="BA263" s="2" t="inlineStr">
        <is>
          <t>3|
3|
3|
3</t>
        </is>
      </c>
      <c r="BB263" s="2" t="inlineStr">
        <is>
          <t xml:space="preserve">|
|
|
</t>
        </is>
      </c>
      <c r="BC263" t="inlineStr">
        <is>
          <t>olyan terület, amely elválik vagy törekszik elválni egy nagyobb területi egységtől (általában államtól), hogy önállóvá váljon vagy csatlakozzon egy másik politikai egységhez</t>
        </is>
      </c>
      <c r="BD263" s="2" t="inlineStr">
        <is>
          <t>regione separatista</t>
        </is>
      </c>
      <c r="BE263" s="2" t="inlineStr">
        <is>
          <t>3</t>
        </is>
      </c>
      <c r="BF263" s="2" t="inlineStr">
        <is>
          <t/>
        </is>
      </c>
      <c r="BG263" t="inlineStr">
        <is>
          <t>regione che si è separata o aspira a separarsi da un territorio più grande (generalmente quello di uno Stato) e a formare o unirsi a un'entità politica distinta</t>
        </is>
      </c>
      <c r="BH263" s="2" t="inlineStr">
        <is>
          <t>atsiskyręs regionas|
separatistinis regionas</t>
        </is>
      </c>
      <c r="BI263" s="2" t="inlineStr">
        <is>
          <t>3|
3</t>
        </is>
      </c>
      <c r="BJ263" s="2" t="inlineStr">
        <is>
          <t xml:space="preserve">|
</t>
        </is>
      </c>
      <c r="BK263" t="inlineStr">
        <is>
          <t>regionas, kuris dėl nesutarimų savarankiškai atsiskyrė arba siekia atsiskirti nuo tam tikros šalies didesnės teritorijos</t>
        </is>
      </c>
      <c r="BL263" s="2" t="inlineStr">
        <is>
          <t>separātisks reģions</t>
        </is>
      </c>
      <c r="BM263" s="2" t="inlineStr">
        <is>
          <t>3</t>
        </is>
      </c>
      <c r="BN263" s="2" t="inlineStr">
        <is>
          <t/>
        </is>
      </c>
      <c r="BO263" t="inlineStr">
        <is>
          <t>teritorija, kas tiecas panākt autonomiju vai jau ir panākusi zināmu autonomiju no lielākas teritorijas (parasti kādas valsts) un tiecas iegūt neatkarību vai pievienoties citai teritorijai</t>
        </is>
      </c>
      <c r="BP263" s="2" t="inlineStr">
        <is>
          <t>reġjun separatist</t>
        </is>
      </c>
      <c r="BQ263" s="2" t="inlineStr">
        <is>
          <t>3</t>
        </is>
      </c>
      <c r="BR263" s="2" t="inlineStr">
        <is>
          <t/>
        </is>
      </c>
      <c r="BS263" t="inlineStr">
        <is>
          <t>reġjun li nfired jew li għandu aspirazzjoni li jsir indipendenti mill-pajjiż li minnu kien jew għadu jagħmel parti</t>
        </is>
      </c>
      <c r="BT263" s="2" t="inlineStr">
        <is>
          <t>separatistische regio|
afscheidingsregio</t>
        </is>
      </c>
      <c r="BU263" s="2" t="inlineStr">
        <is>
          <t>3|
3</t>
        </is>
      </c>
      <c r="BV263" s="2" t="inlineStr">
        <is>
          <t xml:space="preserve">|
</t>
        </is>
      </c>
      <c r="BW263" t="inlineStr">
        <is>
          <t>regio die zich wegens onenigheid heeft afgescheiden of wenst af te scheiden uit een staats­ver­band</t>
        </is>
      </c>
      <c r="BX263" s="2" t="inlineStr">
        <is>
          <t>region separatystyczny</t>
        </is>
      </c>
      <c r="BY263" s="2" t="inlineStr">
        <is>
          <t>2</t>
        </is>
      </c>
      <c r="BZ263" s="2" t="inlineStr">
        <is>
          <t/>
        </is>
      </c>
      <c r="CA263" t="inlineStr">
        <is>
          <t>region dążący do wyodrębnienia się w ramach jednostki państwowej lub oddzielenia się od niej bądź region już wyodrębniony lub oddzielony</t>
        </is>
      </c>
      <c r="CB263" s="2" t="inlineStr">
        <is>
          <t>região separatista</t>
        </is>
      </c>
      <c r="CC263" s="2" t="inlineStr">
        <is>
          <t>3</t>
        </is>
      </c>
      <c r="CD263" s="2" t="inlineStr">
        <is>
          <t/>
        </is>
      </c>
      <c r="CE263" t="inlineStr">
        <is>
          <t>Região que se separou ou aspira a separar-se de uma entidade política mais vasta, geralmente um estado, para formar ou se juntar a uma entidade política distinta.</t>
        </is>
      </c>
      <c r="CF263" s="2" t="inlineStr">
        <is>
          <t>regiune separatistă</t>
        </is>
      </c>
      <c r="CG263" s="2" t="inlineStr">
        <is>
          <t>3</t>
        </is>
      </c>
      <c r="CH263" s="2" t="inlineStr">
        <is>
          <t/>
        </is>
      </c>
      <c r="CI263" t="inlineStr">
        <is>
          <t>regiune care s-a separat sau aspiră să se separe de o entitate teritorială din care a făcut/face parte, din motive etnice, religioase, politice sau economice</t>
        </is>
      </c>
      <c r="CJ263" s="2" t="inlineStr">
        <is>
          <t>separatistický región|
separatistická oblasť|
odštiepenecký región</t>
        </is>
      </c>
      <c r="CK263" s="2" t="inlineStr">
        <is>
          <t>3|
3|
3</t>
        </is>
      </c>
      <c r="CL263" s="2" t="inlineStr">
        <is>
          <t xml:space="preserve">|
|
</t>
        </is>
      </c>
      <c r="CM263" t="inlineStr">
        <is>
          <t>oblasť, ktorá sa oddelila, alebo sa chce oddeliť od väčšieho územia, a to väčšinou štátu, z dôvodu nezhody</t>
        </is>
      </c>
      <c r="CN263" s="2" t="inlineStr">
        <is>
          <t>separatistična regija|
separatistična pokrajina</t>
        </is>
      </c>
      <c r="CO263" s="2" t="inlineStr">
        <is>
          <t>3|
3</t>
        </is>
      </c>
      <c r="CP263" s="2" t="inlineStr">
        <is>
          <t xml:space="preserve">|
</t>
        </is>
      </c>
      <c r="CQ263" t="inlineStr">
        <is>
          <t/>
        </is>
      </c>
      <c r="CR263" s="2" t="inlineStr">
        <is>
          <t>utbrytarregion|
separatistregion</t>
        </is>
      </c>
      <c r="CS263" s="2" t="inlineStr">
        <is>
          <t>3|
3</t>
        </is>
      </c>
      <c r="CT263" s="2" t="inlineStr">
        <is>
          <t xml:space="preserve">|
</t>
        </is>
      </c>
      <c r="CU263" t="inlineStr">
        <is>
          <t/>
        </is>
      </c>
    </row>
    <row r="264">
      <c r="A264" s="1" t="str">
        <f>HYPERLINK("https://iate.europa.eu/entry/result/875462/all", "875462")</f>
        <v>875462</v>
      </c>
      <c r="B264" t="inlineStr">
        <is>
          <t>TRANSPORT;POLITICS;INTERNATIONAL RELATIONS</t>
        </is>
      </c>
      <c r="C264" t="inlineStr">
        <is>
          <t>TRANSPORT|air and space transport|air transport;POLITICS;INTERNATIONAL RELATIONS|defence</t>
        </is>
      </c>
      <c r="D264" s="2" t="inlineStr">
        <is>
          <t>забранена за полети зона</t>
        </is>
      </c>
      <c r="E264" s="2" t="inlineStr">
        <is>
          <t>3</t>
        </is>
      </c>
      <c r="F264" s="2" t="inlineStr">
        <is>
          <t/>
        </is>
      </c>
      <c r="G264" t="inlineStr">
        <is>
          <t/>
        </is>
      </c>
      <c r="H264" s="2" t="inlineStr">
        <is>
          <t>bezletová zóna</t>
        </is>
      </c>
      <c r="I264" s="2" t="inlineStr">
        <is>
          <t>3</t>
        </is>
      </c>
      <c r="J264" s="2" t="inlineStr">
        <is>
          <t/>
        </is>
      </c>
      <c r="K264" t="inlineStr">
        <is>
          <t>území, nad kterým nesmějí přelétávat žádná letadla nebo letadla bez povolení</t>
        </is>
      </c>
      <c r="L264" s="2" t="inlineStr">
        <is>
          <t>flyveforbudszone|
flyforbudszone|
zone med forbud mod overflyvning|
NFZ</t>
        </is>
      </c>
      <c r="M264" s="2" t="inlineStr">
        <is>
          <t>4|
4|
4|
4</t>
        </is>
      </c>
      <c r="N264" s="2" t="inlineStr">
        <is>
          <t xml:space="preserve">|
|
|
</t>
        </is>
      </c>
      <c r="O264" t="inlineStr">
        <is>
          <t>Luftrum hvor al flyvning er forbudt af militære grunde, evt. med undtagelse af de fly, der gennemfører flyforbuddet, og fly der udfører humanitære formål, jf. FN's pagt, kapitel VII og VIII.</t>
        </is>
      </c>
      <c r="P264" s="2" t="inlineStr">
        <is>
          <t>Flugverbotszone</t>
        </is>
      </c>
      <c r="Q264" s="2" t="inlineStr">
        <is>
          <t>3</t>
        </is>
      </c>
      <c r="R264" s="2" t="inlineStr">
        <is>
          <t/>
        </is>
      </c>
      <c r="S264" t="inlineStr">
        <is>
          <t>Luftraum, in dem sich nur die Luftfahrzeuge eines bestimmten Staates, einer bestimmten Gruppe von Staaten oder der Vereinten Nationen bewegen dürfen</t>
        </is>
      </c>
      <c r="T264" s="2" t="inlineStr">
        <is>
          <t>ΖΑΠ|
ζώνη απαγόρευσης πτήσεων</t>
        </is>
      </c>
      <c r="U264" s="2" t="inlineStr">
        <is>
          <t>3|
4</t>
        </is>
      </c>
      <c r="V264" s="2" t="inlineStr">
        <is>
          <t xml:space="preserve">|
</t>
        </is>
      </c>
      <c r="W264" t="inlineStr">
        <is>
          <t/>
        </is>
      </c>
      <c r="X264" s="2" t="inlineStr">
        <is>
          <t>no fly zone|
air-exclusion zone|
no-fly zone|
NFZ</t>
        </is>
      </c>
      <c r="Y264" s="2" t="inlineStr">
        <is>
          <t>1|
1|
3|
3</t>
        </is>
      </c>
      <c r="Z264" s="2" t="inlineStr">
        <is>
          <t xml:space="preserve">|
|
|
</t>
        </is>
      </c>
      <c r="AA264" t="inlineStr">
        <is>
          <t>a territory over which aircraft generally or certain unauthorised aircraft are not permitted to fly</t>
        </is>
      </c>
      <c r="AB264" s="2" t="inlineStr">
        <is>
          <t>zona de exclusión aérea|
zona de prohibición de vuelos</t>
        </is>
      </c>
      <c r="AC264" s="2" t="inlineStr">
        <is>
          <t>3|
3</t>
        </is>
      </c>
      <c r="AD264" s="2" t="inlineStr">
        <is>
          <t xml:space="preserve">|
</t>
        </is>
      </c>
      <c r="AE264" t="inlineStr">
        <is>
          <t>Territorio en el que se establece una prohibición de sobrevuelo o en el que únicamente se permiten operaciones aéreas de un país o grupo de países o de una organización internacional (ONU).</t>
        </is>
      </c>
      <c r="AF264" s="2" t="inlineStr">
        <is>
          <t>lennukeelutsoon</t>
        </is>
      </c>
      <c r="AG264" s="2" t="inlineStr">
        <is>
          <t>3</t>
        </is>
      </c>
      <c r="AH264" s="2" t="inlineStr">
        <is>
          <t/>
        </is>
      </c>
      <c r="AI264" t="inlineStr">
        <is>
          <t/>
        </is>
      </c>
      <c r="AJ264" s="2" t="inlineStr">
        <is>
          <t>lentokieltoalue</t>
        </is>
      </c>
      <c r="AK264" s="2" t="inlineStr">
        <is>
          <t>3</t>
        </is>
      </c>
      <c r="AL264" s="2" t="inlineStr">
        <is>
          <t/>
        </is>
      </c>
      <c r="AM264" t="inlineStr">
        <is>
          <t>valtakunnan maa-alueen tai aluevesien yläpuolella oleva, rajoiltaan määrätty ilmatilan osa, jossa ilma-alusten lentäminen on kielletty</t>
        </is>
      </c>
      <c r="AN264" s="2" t="inlineStr">
        <is>
          <t>zone d'exclusion aérienne|
zone d'interdiction de survol</t>
        </is>
      </c>
      <c r="AO264" s="2" t="inlineStr">
        <is>
          <t>3|
3</t>
        </is>
      </c>
      <c r="AP264" s="2" t="inlineStr">
        <is>
          <t xml:space="preserve">preferred|
</t>
        </is>
      </c>
      <c r="AQ264" t="inlineStr">
        <is>
          <t>zone déterminée (un pays ou une partie de la surface de ce dernier) dont le survol est interdit</t>
        </is>
      </c>
      <c r="AR264" s="2" t="inlineStr">
        <is>
          <t>limistéar faoi chosc eitilte</t>
        </is>
      </c>
      <c r="AS264" s="2" t="inlineStr">
        <is>
          <t>3</t>
        </is>
      </c>
      <c r="AT264" s="2" t="inlineStr">
        <is>
          <t/>
        </is>
      </c>
      <c r="AU264" t="inlineStr">
        <is>
          <t/>
        </is>
      </c>
      <c r="AV264" s="2" t="inlineStr">
        <is>
          <t>zona zabrane letenja</t>
        </is>
      </c>
      <c r="AW264" s="2" t="inlineStr">
        <is>
          <t>3</t>
        </is>
      </c>
      <c r="AX264" s="2" t="inlineStr">
        <is>
          <t/>
        </is>
      </c>
      <c r="AY264" t="inlineStr">
        <is>
          <t/>
        </is>
      </c>
      <c r="AZ264" s="2" t="inlineStr">
        <is>
          <t>repüléstilalmi övezet</t>
        </is>
      </c>
      <c r="BA264" s="2" t="inlineStr">
        <is>
          <t>4</t>
        </is>
      </c>
      <c r="BB264" s="2" t="inlineStr">
        <is>
          <t/>
        </is>
      </c>
      <c r="BC264" t="inlineStr">
        <is>
          <t>Olyan övezet, amelynek légterében légi jármű nem vagy csak engedéllyel repülhet.</t>
        </is>
      </c>
      <c r="BD264" s="2" t="inlineStr">
        <is>
          <t>zona interdetta al volo|
zona di divieto di sorvolo|
zona di esclusione aerea|
zona di interdizione al volo</t>
        </is>
      </c>
      <c r="BE264" s="2" t="inlineStr">
        <is>
          <t>4|
3|
4|
4</t>
        </is>
      </c>
      <c r="BF264" s="2" t="inlineStr">
        <is>
          <t xml:space="preserve">|
|
|
</t>
        </is>
      </c>
      <c r="BG264" t="inlineStr">
        <is>
          <t>Particolare zona di esclusione che viene esercitata sullo spazio aereo di un determinato territorio in base a specifiche convenzioni internazionali (in generale basate su risoluzioni dell'ONU). La zona in questione è costantemente sorvegliata da sistemi radar e satellitari e pattugliata da unità aeree che hanno il compito di intercettare qualsiasi velivolo tenti di sorvolarla, oppure di interdire qualsiasi tipo di difesa antiaerea all'interno del territorio stesso.</t>
        </is>
      </c>
      <c r="BH264" s="2" t="inlineStr">
        <is>
          <t>neskraidymo zona</t>
        </is>
      </c>
      <c r="BI264" s="2" t="inlineStr">
        <is>
          <t>3</t>
        </is>
      </c>
      <c r="BJ264" s="2" t="inlineStr">
        <is>
          <t/>
        </is>
      </c>
      <c r="BK264" t="inlineStr">
        <is>
          <t>teritorija, virš kurios draudžiama skraidyti visiems arba tik tam tikriems orlaiviams</t>
        </is>
      </c>
      <c r="BL264" s="2" t="inlineStr">
        <is>
          <t>lidojumu aizlieguma zona</t>
        </is>
      </c>
      <c r="BM264" s="2" t="inlineStr">
        <is>
          <t>2</t>
        </is>
      </c>
      <c r="BN264" s="2" t="inlineStr">
        <is>
          <t/>
        </is>
      </c>
      <c r="BO264" t="inlineStr">
        <is>
          <t>Teritorija, virs kuras aizliegti visu gaisa kuģu vai dažu neatļautu gaisa kuģu lidojumi</t>
        </is>
      </c>
      <c r="BP264" s="2" t="inlineStr">
        <is>
          <t>żona ta' divjet ta' titjiriet|
NFZ|
no fly zone</t>
        </is>
      </c>
      <c r="BQ264" s="2" t="inlineStr">
        <is>
          <t>3|
2|
3</t>
        </is>
      </c>
      <c r="BR264" s="2" t="inlineStr">
        <is>
          <t xml:space="preserve">|
|
</t>
        </is>
      </c>
      <c r="BS264" t="inlineStr">
        <is>
          <t>territorju li fuqu inġenji tal-ajru inġenerali jew ċerti inġenji tal-ajru mhux awtorizzati mhumiex permessi li jtiru</t>
        </is>
      </c>
      <c r="BT264" s="2" t="inlineStr">
        <is>
          <t>no-flyzone</t>
        </is>
      </c>
      <c r="BU264" s="2" t="inlineStr">
        <is>
          <t>3</t>
        </is>
      </c>
      <c r="BV264" s="2" t="inlineStr">
        <is>
          <t/>
        </is>
      </c>
      <c r="BW264" t="inlineStr">
        <is>
          <t>gebied waar een vliegverbod heerst</t>
        </is>
      </c>
      <c r="BX264" s="2" t="inlineStr">
        <is>
          <t>strefa zakazu lotów</t>
        </is>
      </c>
      <c r="BY264" s="2" t="inlineStr">
        <is>
          <t>3</t>
        </is>
      </c>
      <c r="BZ264" s="2" t="inlineStr">
        <is>
          <t/>
        </is>
      </c>
      <c r="CA264" t="inlineStr">
        <is>
          <t>przestrzeń powietrzna, w której zakazano wszelkich lotów dla statków powietrznych. Strefy takie ustanawia się ze względów bezpieczeństwa z powodu działań militarnych lub innych</t>
        </is>
      </c>
      <c r="CB264" s="2" t="inlineStr">
        <is>
          <t>zona de exclusão aérea</t>
        </is>
      </c>
      <c r="CC264" s="2" t="inlineStr">
        <is>
          <t>3</t>
        </is>
      </c>
      <c r="CD264" s="2" t="inlineStr">
        <is>
          <t/>
        </is>
      </c>
      <c r="CE264" t="inlineStr">
        <is>
          <t>Espaço aéreo de determinado território sujeito a restrições especiais de voo, que podem ir da interdição total de sobrevoo à proibição de sobrevoo por parte de aeronaves não autorizadas. Estas restrições podem ser impostas por disposições internacionais, nomeadamente Resoluções da ONU, em situações de conflito, para evitar eventuais acções bélicas ou agressivas contra populações.</t>
        </is>
      </c>
      <c r="CF264" s="2" t="inlineStr">
        <is>
          <t>zonă de interdicție aeriană</t>
        </is>
      </c>
      <c r="CG264" s="2" t="inlineStr">
        <is>
          <t>3</t>
        </is>
      </c>
      <c r="CH264" s="2" t="inlineStr">
        <is>
          <t/>
        </is>
      </c>
      <c r="CI264" t="inlineStr">
        <is>
          <t>teritoriu pe care aeronavele sau aeronavele neatorizate nu îl pot survola</t>
        </is>
      </c>
      <c r="CJ264" s="2" t="inlineStr">
        <is>
          <t>bezletová zóna</t>
        </is>
      </c>
      <c r="CK264" s="2" t="inlineStr">
        <is>
          <t>3</t>
        </is>
      </c>
      <c r="CL264" s="2" t="inlineStr">
        <is>
          <t/>
        </is>
      </c>
      <c r="CM264" t="inlineStr">
        <is>
          <t>územie, nad ktorým nesmú prelietavať žiadne lietadlá vo všeobecnosti alebo určité lietadlá bez povolenia</t>
        </is>
      </c>
      <c r="CN264" s="2" t="inlineStr">
        <is>
          <t>območje prepovedi letenja</t>
        </is>
      </c>
      <c r="CO264" s="2" t="inlineStr">
        <is>
          <t>4</t>
        </is>
      </c>
      <c r="CP264" s="2" t="inlineStr">
        <is>
          <t/>
        </is>
      </c>
      <c r="CQ264" t="inlineStr">
        <is>
          <t>ozemlje, ki ga splošni zrakoplov ali določeni nepooblaščeni zrakoplov ne sme preleteti</t>
        </is>
      </c>
      <c r="CR264" s="2" t="inlineStr">
        <is>
          <t>flygförbudszon</t>
        </is>
      </c>
      <c r="CS264" s="2" t="inlineStr">
        <is>
          <t>3</t>
        </is>
      </c>
      <c r="CT264" s="2" t="inlineStr">
        <is>
          <t/>
        </is>
      </c>
      <c r="CU264" t="inlineStr">
        <is>
          <t/>
        </is>
      </c>
    </row>
    <row r="265">
      <c r="A265" s="1" t="str">
        <f>HYPERLINK("https://iate.europa.eu/entry/result/3548369/all", "3548369")</f>
        <v>3548369</v>
      </c>
      <c r="B265" t="inlineStr">
        <is>
          <t>EUROPEAN UNION;ECONOMICS;PRODUCTION, TECHNOLOGY AND RESEARCH;FINANCE</t>
        </is>
      </c>
      <c r="C265" t="inlineStr">
        <is>
          <t>EUROPEAN UNION;ECONOMICS|economic policy|economic support;PRODUCTION, TECHNOLOGY AND RESEARCH|research and intellectual property|research;FINANCE</t>
        </is>
      </c>
      <c r="D265" s="2" t="inlineStr">
        <is>
          <t>свързан субект</t>
        </is>
      </c>
      <c r="E265" s="2" t="inlineStr">
        <is>
          <t>3</t>
        </is>
      </c>
      <c r="F265" s="2" t="inlineStr">
        <is>
          <t/>
        </is>
      </c>
      <c r="G265" t="inlineStr">
        <is>
          <t/>
        </is>
      </c>
      <c r="H265" s="2" t="inlineStr">
        <is>
          <t>přidružený subjekt</t>
        </is>
      </c>
      <c r="I265" s="2" t="inlineStr">
        <is>
          <t>3</t>
        </is>
      </c>
      <c r="J265" s="2" t="inlineStr">
        <is>
          <t/>
        </is>
      </c>
      <c r="K265" t="inlineStr">
        <is>
          <t/>
        </is>
      </c>
      <c r="L265" s="2" t="inlineStr">
        <is>
          <t>tilknyttet enhed|
associeret enhed</t>
        </is>
      </c>
      <c r="M265" s="2" t="inlineStr">
        <is>
          <t>3|
3</t>
        </is>
      </c>
      <c r="N265" s="2" t="inlineStr">
        <is>
          <t xml:space="preserve">|
</t>
        </is>
      </c>
      <c r="O265" t="inlineStr">
        <is>
          <t>1) a) enheder, der tilsammen udgør tilskudsmodtageren 
&lt;br&gt;b) enheder, der opfylder kriterierne for tildeling af et tilskud, og som ikke er omfattet af et af udelukkelseskriterierne, og har en tilknytning til tilskudsmodtageren, særlig en kapitalmæssig eller retlig tilknytning, der hverken er begrænset til foranstaltningen eller oprettet udelukkende med henblik på gennemførelsen heraf 
&lt;br&gt;2) retlig enhed, der er underlagt en deltagers direkte eller indirekte kontrol eller er underlagt den samme direkte eller indirekte kontrol som deltageren eller som direkte eller indirekte udøver kontrol over en deltager</t>
        </is>
      </c>
      <c r="P265" s="2" t="inlineStr">
        <is>
          <t>verbundene Einrichtung</t>
        </is>
      </c>
      <c r="Q265" s="2" t="inlineStr">
        <is>
          <t>3</t>
        </is>
      </c>
      <c r="R265" s="2" t="inlineStr">
        <is>
          <t/>
        </is>
      </c>
      <c r="S265" t="inlineStr">
        <is>
          <t/>
        </is>
      </c>
      <c r="T265" s="2" t="inlineStr">
        <is>
          <t>συνδεδεμένη οντότητα|
συνδεόμενη οντότητα</t>
        </is>
      </c>
      <c r="U265" s="2" t="inlineStr">
        <is>
          <t>3|
3</t>
        </is>
      </c>
      <c r="V265" s="2" t="inlineStr">
        <is>
          <t xml:space="preserve">|
</t>
        </is>
      </c>
      <c r="W265" t="inlineStr">
        <is>
          <t>νομική οντότητα 
&lt;br&gt; - που τελεί υπό τον άμεσο ή έμμεσο έλεγχο συμμετέχοντα, ή υπό τον ίδιο άμεσο ή έμμεσο έλεγχο όπως ο συμμετέχων, ή ελέγχει άμεσα ή έμμεσα συμμετέχοντα 
&lt;br&gt; - συναπαρτίζει τον δικαιούχο επιδότησης ο οποίος ανταποκρίνεται στα κριτήρια επιλεξιμότητας, δεν εμπίπτει στα κριτήρια αποκλεισμού, και έχει δεσμό με τον δικαιούχο, ιδίως νομικό ή κεφαλαιακό δεσμό, ο οποίος ούτε περιορίζεται στη συγκεκριμένη ενέργεια ούτε δημιουργείται με μοναδικό σκοπό την υλοποίησή της</t>
        </is>
      </c>
      <c r="X265" s="2" t="inlineStr">
        <is>
          <t>affiliated entity</t>
        </is>
      </c>
      <c r="Y265" s="2" t="inlineStr">
        <is>
          <t>3</t>
        </is>
      </c>
      <c r="Z265" s="2" t="inlineStr">
        <is>
          <t/>
        </is>
      </c>
      <c r="AA265" t="inlineStr">
        <is>
          <t>in the scope of Horizon 2020 - the Framework Programme for Research and Innovation, any legal entity 
&lt;br&gt;- that is under the direct or indirect control of a participant to an action, or under the same direct or indirect control as the participant 
&lt;br&gt;- forming the beneficiary of a grant 
&lt;br&gt;- that satisfies the eligibility criteria 
&lt;br&gt;- that does not fall within an exclusion criteria and 
&lt;br&gt;that has a link with the beneficiary, in particular a legal or capital link, which is neither limited to the action nor established for the sole purpose of its implementation</t>
        </is>
      </c>
      <c r="AB265" s="2" t="inlineStr">
        <is>
          <t>entidad afiliada</t>
        </is>
      </c>
      <c r="AC265" s="2" t="inlineStr">
        <is>
          <t>3</t>
        </is>
      </c>
      <c r="AD265" s="2" t="inlineStr">
        <is>
          <t/>
        </is>
      </c>
      <c r="AE265" t="inlineStr">
        <is>
          <t>Toda entidad jurídica bajo el control directo o indirecto de un participante, o bajo el mismo control directo o indirecto que el participante, o que controle directa o indirectamente a un participante.</t>
        </is>
      </c>
      <c r="AF265" s="2" t="inlineStr">
        <is>
          <t>seotud üksus</t>
        </is>
      </c>
      <c r="AG265" s="2" t="inlineStr">
        <is>
          <t>3</t>
        </is>
      </c>
      <c r="AH265" s="2" t="inlineStr">
        <is>
          <t/>
        </is>
      </c>
      <c r="AI265" t="inlineStr">
        <is>
          <t>õigussubjekt, mis on programmis osaleja otsese või kaudse kontrolli all või mille üle teostatakse samasugust otsest või kaudset kontrolli nagu programmis osaleja üle või mis otseselt või kaudselt kontrollib osalejat.</t>
        </is>
      </c>
      <c r="AJ265" s="2" t="inlineStr">
        <is>
          <t>sidoksissa oleva yhteisö</t>
        </is>
      </c>
      <c r="AK265" s="2" t="inlineStr">
        <is>
          <t>3</t>
        </is>
      </c>
      <c r="AL265" s="2" t="inlineStr">
        <is>
          <t/>
        </is>
      </c>
      <c r="AM265" t="inlineStr">
        <is>
          <t>- yhteisöt, jotka varainhoitoasetuksen (EU, Euratom) N:o 966/2012 122 artiklan 1 kohdan mukaisesti muodostavat tuensaajan; 
&lt;br&gt;- yhteisöt, jotka täyttävät tukikelpoisuuden perusteet eivätkä ole missään varainhoitoasetuksen 131 artiklan 4 kohdassa tarkoitetuista tilanteista ja joilla on tuensaajaan erityisesti oikeudellinen yhteys tai pääomayhteys, joka ei liity ainoastaan kyseiseen toimintaan eikä ole luotu ainoastaan sen toteuttamista varten</t>
        </is>
      </c>
      <c r="AN265" s="2" t="inlineStr">
        <is>
          <t>entité affiliée</t>
        </is>
      </c>
      <c r="AO265" s="2" t="inlineStr">
        <is>
          <t>3</t>
        </is>
      </c>
      <c r="AP265" s="2" t="inlineStr">
        <is>
          <t/>
        </is>
      </c>
      <c r="AQ265" t="inlineStr">
        <is>
          <t>toute entité juridique:&lt;br&gt;- se trouvant sous le contrôle direct ou indirect d'un participant ou sous le même contrôle direct ou indirect que le participant 
&lt;br&gt;- qui constitue le bénéficiaire d'une subvention 
&lt;br&gt;- qui satisfait aux critères d'éligibilité, qui ne se trouve pas dans une situation d'exclusion, et qui a un lien avec le bénéficiaire, en particulier un lien juridique ou de capital, qui ne se limite pas à l'action et n'a pas été établi aux seules fins de sa mise en œuvre</t>
        </is>
      </c>
      <c r="AR265" s="2" t="inlineStr">
        <is>
          <t>eintiteas cleamhnaithe</t>
        </is>
      </c>
      <c r="AS265" s="2" t="inlineStr">
        <is>
          <t>3</t>
        </is>
      </c>
      <c r="AT265" s="2" t="inlineStr">
        <is>
          <t/>
        </is>
      </c>
      <c r="AU265" t="inlineStr">
        <is>
          <t/>
        </is>
      </c>
      <c r="AV265" s="2" t="inlineStr">
        <is>
          <t>povezani subjekt</t>
        </is>
      </c>
      <c r="AW265" s="2" t="inlineStr">
        <is>
          <t>3</t>
        </is>
      </c>
      <c r="AX265" s="2" t="inlineStr">
        <is>
          <t/>
        </is>
      </c>
      <c r="AY265" t="inlineStr">
        <is>
          <t>svaki pravni subjekt koji je pod izravnom ili neizravnom kontrolom sudionika, ili je pod istom izravnom ili neizravnom kontrolom kao i sudionik, ili koji izravno ili neizravno kontrolira sudionika</t>
        </is>
      </c>
      <c r="AZ265" s="2" t="inlineStr">
        <is>
          <t>kapcsolódó szervezet</t>
        </is>
      </c>
      <c r="BA265" s="2" t="inlineStr">
        <is>
          <t>3</t>
        </is>
      </c>
      <c r="BB265" s="2" t="inlineStr">
        <is>
          <t/>
        </is>
      </c>
      <c r="BC265" t="inlineStr">
        <is>
          <t/>
        </is>
      </c>
      <c r="BD265" s="2" t="inlineStr">
        <is>
          <t>soggetto collegato|
entità affiliata|
soggetto affiliato</t>
        </is>
      </c>
      <c r="BE265" s="2" t="inlineStr">
        <is>
          <t>3|
3|
3</t>
        </is>
      </c>
      <c r="BF265" s="2" t="inlineStr">
        <is>
          <t xml:space="preserve">|
|
</t>
        </is>
      </c>
      <c r="BG265" t="inlineStr">
        <is>
          <t>soggetto giuridico che 
&lt;br&gt;- si trova sotto il controllo diretto o indiretto di un partecipante ad un'azione, o sotto lo stesso controllo diretto o indiretto cui è soggetto il partecipante 
&lt;br&gt;- costituisce il beneficiario di una sovvenzione 
&lt;br&gt;- soddisfa i criteri di ammissibilità 
&lt;br&gt;- non si trova in una delle situazioni di esclusione e 
&lt;br&gt;ha un legame con il beneficiario, in particolare un rapporto giuridico o di capitale, che non è limitato all'azione né istaurato al solo scopo della sua attuazione</t>
        </is>
      </c>
      <c r="BH265" s="2" t="inlineStr">
        <is>
          <t>susijęs subjektas</t>
        </is>
      </c>
      <c r="BI265" s="2" t="inlineStr">
        <is>
          <t>3</t>
        </is>
      </c>
      <c r="BJ265" s="2" t="inlineStr">
        <is>
          <t/>
        </is>
      </c>
      <c r="BK265" t="inlineStr">
        <is>
          <t>teisės subjektas: 
&lt;br&gt;- kurį tiesiogiai ar netiesiogiai kontroliuoja dalyvis arba kurį taip pat kaip ir dalyvį tiesiogiai ar netiesiogiai kontroliuoja tas pats subjektas, arba kuris tiesiogiai ar netiesiogiai kontroliuoja dalyvį; 
&lt;br&gt;- yra dotacijos gavėjas, kuris atitinka atrankos kriterijus ir kuriam negalioja atmetimo kriterijai, turi sąsają su naudos gavėju, ypač teisiniu ar kapitalo požiūriu, kuri neapsiriboja veiksmu ir nėra sukurta tik įgyvendinimo tikslu</t>
        </is>
      </c>
      <c r="BL265" s="2" t="inlineStr">
        <is>
          <t>saistīta vienība</t>
        </is>
      </c>
      <c r="BM265" s="2" t="inlineStr">
        <is>
          <t>3</t>
        </is>
      </c>
      <c r="BN265" s="2" t="inlineStr">
        <is>
          <t/>
        </is>
      </c>
      <c r="BO265" t="inlineStr">
        <is>
          <t/>
        </is>
      </c>
      <c r="BP265" s="2" t="inlineStr">
        <is>
          <t>entità affiljata</t>
        </is>
      </c>
      <c r="BQ265" s="2" t="inlineStr">
        <is>
          <t>3</t>
        </is>
      </c>
      <c r="BR265" s="2" t="inlineStr">
        <is>
          <t/>
        </is>
      </c>
      <c r="BS265" t="inlineStr">
        <is>
          <t>kwalunkwe entità legali li: 
&lt;br&gt; - tkun taħt il-kontroll dirett jew indirett ta’ parteċipant għal azzjoni, jew li tkun taħt l-istess kontroll dirett jew indirett tal-parteċipant 
&lt;br&gt; - tifforma l-benefiċjarju ta' għotja 
&lt;br&gt; - tkun tissodisfa l-kriterji ta’ eliġibbiltà u li ma tkunx taqa' taħt wieħed mill-kriterji ta' esklużjoni skont l-Artikolu 131(4) tar-Regolament Nru 966/2012, u li tkun marbuta mal-benefiċjarju, b'mod partikolari b'rabta ġuridika jew kapitali, li la tkun limitata għall-azzjoni u lanqas ma tkun stabbilita għall-iskop uniku tal-implimentazzjoni tagħha</t>
        </is>
      </c>
      <c r="BT265" s="2" t="inlineStr">
        <is>
          <t>gelieerde entiteit|
verbonden entiteit</t>
        </is>
      </c>
      <c r="BU265" s="2" t="inlineStr">
        <is>
          <t>3|
3</t>
        </is>
      </c>
      <c r="BV265" s="2" t="inlineStr">
        <is>
          <t xml:space="preserve">|
</t>
        </is>
      </c>
      <c r="BW265" t="inlineStr">
        <is>
          <t>juridische entiteit 
&lt;br&gt;- waarover een deelnemer aan een actie direct of indirect zeggenschap kan uitoefenen, dan wel die onder dezelfde directe of indirecte zeggenschap staat als de deelnemer of die zelf de directe of indirecte zeggenschap over een deelnemer uitoefent 
&lt;br&gt;- die voldoet aan de subsidiabiliteitscriteria en zich niet in een situatie bevindt waardoor zij van subsidies is uitgesloten, en die een band heeft met de begunstigde, met name een juridische of financiële band, welke niet beperkt blijft tot de actie noch slechts is opgericht met als enige doel de uitvoering ervan</t>
        </is>
      </c>
      <c r="BX265" s="2" t="inlineStr">
        <is>
          <t>podmiot powiązany|
podmiot stowarzyszony</t>
        </is>
      </c>
      <c r="BY265" s="2" t="inlineStr">
        <is>
          <t>3|
3</t>
        </is>
      </c>
      <c r="BZ265" s="2" t="inlineStr">
        <is>
          <t xml:space="preserve">|
</t>
        </is>
      </c>
      <c r="CA265" t="inlineStr">
        <is>
          <t>podmiot prawny znajdujący się pod bezpośrednią lub pośrednią kontrolą uczestnika lub pod tą samą bezpośrednią lub pośrednią kontrolą, co uczestnik bądź też każdy podmiot prawny bezpośrednio lub pośrednio kontrolujący uczestnika.</t>
        </is>
      </c>
      <c r="CB265" s="2" t="inlineStr">
        <is>
          <t>entidade afiliada</t>
        </is>
      </c>
      <c r="CC265" s="2" t="inlineStr">
        <is>
          <t>3</t>
        </is>
      </c>
      <c r="CD265" s="2" t="inlineStr">
        <is>
          <t/>
        </is>
      </c>
      <c r="CE265" t="inlineStr">
        <is>
          <t>Entidade jurídica dependente, direta ou indiretamente, do controlo de um participante, ou do mesmo controlo, direto ou indireto, que o participante, ou que controle, direta ou indiretamente, um participante.</t>
        </is>
      </c>
      <c r="CF265" s="2" t="inlineStr">
        <is>
          <t>entitate afiliată</t>
        </is>
      </c>
      <c r="CG265" s="2" t="inlineStr">
        <is>
          <t>3</t>
        </is>
      </c>
      <c r="CH265" s="2" t="inlineStr">
        <is>
          <t/>
        </is>
      </c>
      <c r="CI265" t="inlineStr">
        <is>
          <t>în contextul Programului-cadru pentru cercetare și inovare (2014-2020) – „Orizont 2020”, orice entitate juridică aflată sub controlul direct sau indirect al unui participant sau sub același control direct sau indirect ca participantul, sau care controlează direct sau indirect un participant</t>
        </is>
      </c>
      <c r="CJ265" s="2" t="inlineStr">
        <is>
          <t>prepojený subjekt</t>
        </is>
      </c>
      <c r="CK265" s="2" t="inlineStr">
        <is>
          <t>3</t>
        </is>
      </c>
      <c r="CL265" s="2" t="inlineStr">
        <is>
          <t/>
        </is>
      </c>
      <c r="CM265" t="inlineStr">
        <is>
          <t/>
        </is>
      </c>
      <c r="CN265" s="2" t="inlineStr">
        <is>
          <t>povezani subjekt|
pridruženi subjekt</t>
        </is>
      </c>
      <c r="CO265" s="2" t="inlineStr">
        <is>
          <t>3|
2</t>
        </is>
      </c>
      <c r="CP265" s="2" t="inlineStr">
        <is>
          <t xml:space="preserve">|
</t>
        </is>
      </c>
      <c r="CQ265" t="inlineStr">
        <is>
          <t>vsak pravni subjekt, ki je pod neposrednim ali posrednim nadzorom udeleženca, pod istim neposrednim ali posrednim nadzorom kot udeleženec, ali ki neposredno ali posredno nadzoruje udeleženca</t>
        </is>
      </c>
      <c r="CR265" s="2" t="inlineStr">
        <is>
          <t>anknuten enhet</t>
        </is>
      </c>
      <c r="CS265" s="2" t="inlineStr">
        <is>
          <t>3</t>
        </is>
      </c>
      <c r="CT265" s="2" t="inlineStr">
        <is>
          <t/>
        </is>
      </c>
      <c r="CU265" t="inlineStr">
        <is>
          <t>varje rättslig enhet som står under en deltagares direkta eller indirekta kontroll eller under samma direkta eller indirekta kontroll som deltagaren, eller som direkt eller indirekt kontrollerar en deltagare</t>
        </is>
      </c>
    </row>
    <row r="266">
      <c r="A266" s="1" t="str">
        <f>HYPERLINK("https://iate.europa.eu/entry/result/1084608/all", "1084608")</f>
        <v>1084608</v>
      </c>
      <c r="B266" t="inlineStr">
        <is>
          <t>ENERGY;ENVIRONMENT;GEOGRAPHY</t>
        </is>
      </c>
      <c r="C266" t="inlineStr">
        <is>
          <t>ENERGY|electrical and nuclear industries|nuclear energy;ENVIRONMENT|deterioration of the environment|pollution|radioactive pollution;GEOGRAPHY|Europe|Eastern Europe|Ukraine;ENVIRONMENT|deterioration of the environment|degradation of the environment|man-made disaster</t>
        </is>
      </c>
      <c r="D266" s="2" t="inlineStr">
        <is>
          <t>Чернобил</t>
        </is>
      </c>
      <c r="E266" s="2" t="inlineStr">
        <is>
          <t>4</t>
        </is>
      </c>
      <c r="F266" s="2" t="inlineStr">
        <is>
          <t/>
        </is>
      </c>
      <c r="G266" t="inlineStr">
        <is>
          <t/>
        </is>
      </c>
      <c r="H266" s="2" t="inlineStr">
        <is>
          <t>Černobyl</t>
        </is>
      </c>
      <c r="I266" s="2" t="inlineStr">
        <is>
          <t>3</t>
        </is>
      </c>
      <c r="J266" s="2" t="inlineStr">
        <is>
          <t/>
        </is>
      </c>
      <c r="K266" t="inlineStr">
        <is>
          <t>město na severní Ukrajině, u něhož v roce 1986 došlo k havárii reaktoru jaderné elektrárny</t>
        </is>
      </c>
      <c r="L266" s="2" t="inlineStr">
        <is>
          <t>Tjernobyl</t>
        </is>
      </c>
      <c r="M266" s="2" t="inlineStr">
        <is>
          <t>4</t>
        </is>
      </c>
      <c r="N266" s="2" t="inlineStr">
        <is>
          <t/>
        </is>
      </c>
      <c r="O266" t="inlineStr">
        <is>
          <t>by i Ukraine, Sovjetunion, hvor en atomreaktor brød i brand og eksploderede i april 1986. Det er den største og alvorligste atomulykke til dato; den medførte udbredt og omfattende radioaktiv forurening og heraf følgende dødsfald, kromosomforandringer, skade på landbruget, miljøforandringer, og muligvis langvarig nedbrydning af økosystemet</t>
        </is>
      </c>
      <c r="P266" s="2" t="inlineStr">
        <is>
          <t>Tschernobyl</t>
        </is>
      </c>
      <c r="Q266" s="2" t="inlineStr">
        <is>
          <t>3</t>
        </is>
      </c>
      <c r="R266" s="2" t="inlineStr">
        <is>
          <t/>
        </is>
      </c>
      <c r="S266" t="inlineStr">
        <is>
          <t>Stadt in der Ukraine, wo im April 1986 ein Reaktor in Brand geriet und explodierte</t>
        </is>
      </c>
      <c r="T266" s="2" t="inlineStr">
        <is>
          <t>Τσερνομπύλ|
Τσερνόμπιλ</t>
        </is>
      </c>
      <c r="U266" s="2" t="inlineStr">
        <is>
          <t>3|
3</t>
        </is>
      </c>
      <c r="V266" s="2" t="inlineStr">
        <is>
          <t xml:space="preserve">|
</t>
        </is>
      </c>
      <c r="W266" t="inlineStr">
        <is>
          <t>Πόλη της Ουκρανίας (ΕΕΣΔ), στην οποία ανεφλέγη και εξερράγη ένας πυρηνικός αντιδραστήρας τον Απρίλιο του 1986. Πρόκειται για την πλέον σοβαρή θερμοπυρηνική καταστροφή που προκλήθηκε μέχρι σήμερα και προκάλεσε εκτεταμένη ραδιενεργό μόλυνση με θανάτους, χρωμοσωματικές μεταλλάξεις, ζημιές στη γεωργία, μεταβολές στο περιβάλλον και πιθανή υποβάθμιση του οικοσυστήματος στο απώτερο μέλλον.</t>
        </is>
      </c>
      <c r="X266" s="2" t="inlineStr">
        <is>
          <t>Chornobyl|
Chernobyl</t>
        </is>
      </c>
      <c r="Y266" s="2" t="inlineStr">
        <is>
          <t>3|
3</t>
        </is>
      </c>
      <c r="Z266" s="2" t="inlineStr">
        <is>
          <t xml:space="preserve">|
</t>
        </is>
      </c>
      <c r="AA266" t="inlineStr">
        <is>
          <t>city in the northern part of Ukraine, formerly the administrative centre of Chernobyl Raion (Chernobyl district) and close to the Chernobyl nuclear power plant, which was the site of a catastrophic nuclear accident in April 1986</t>
        </is>
      </c>
      <c r="AB266" s="2" t="inlineStr">
        <is>
          <t>Chernóbil</t>
        </is>
      </c>
      <c r="AC266" s="2" t="inlineStr">
        <is>
          <t>3</t>
        </is>
      </c>
      <c r="AD266" s="2" t="inlineStr">
        <is>
          <t/>
        </is>
      </c>
      <c r="AE266" t="inlineStr">
        <is>
          <t>Ciudad de Ucrania &lt;a href="/entry/result/861209/all" id="ENTRY_TO_ENTRY_CONVERTER" target="_blank"&gt;IATE:861209&lt;/a&gt; .</t>
        </is>
      </c>
      <c r="AF266" s="2" t="inlineStr">
        <is>
          <t>Tšornobõl</t>
        </is>
      </c>
      <c r="AG266" s="2" t="inlineStr">
        <is>
          <t>3</t>
        </is>
      </c>
      <c r="AH266" s="2" t="inlineStr">
        <is>
          <t/>
        </is>
      </c>
      <c r="AI266" t="inlineStr">
        <is>
          <t/>
        </is>
      </c>
      <c r="AJ266" s="2" t="inlineStr">
        <is>
          <t>Tšernobyl</t>
        </is>
      </c>
      <c r="AK266" s="2" t="inlineStr">
        <is>
          <t>3</t>
        </is>
      </c>
      <c r="AL266" s="2" t="inlineStr">
        <is>
          <t/>
        </is>
      </c>
      <c r="AM266" t="inlineStr">
        <is>
          <t>Kaupunki Pohjois-Ukrainassa lähellä Valko-Venäjän rajaa.</t>
        </is>
      </c>
      <c r="AN266" s="2" t="inlineStr">
        <is>
          <t>Tchernobyl</t>
        </is>
      </c>
      <c r="AO266" s="2" t="inlineStr">
        <is>
          <t>3</t>
        </is>
      </c>
      <c r="AP266" s="2" t="inlineStr">
        <is>
          <t/>
        </is>
      </c>
      <c r="AQ266" t="inlineStr">
        <is>
          <t>ville d'Ukraine où un réacteur nucléaire a explosé en avril 1986</t>
        </is>
      </c>
      <c r="AR266" s="2" t="inlineStr">
        <is>
          <t>Searnóbail</t>
        </is>
      </c>
      <c r="AS266" s="2" t="inlineStr">
        <is>
          <t>3</t>
        </is>
      </c>
      <c r="AT266" s="2" t="inlineStr">
        <is>
          <t/>
        </is>
      </c>
      <c r="AU266" t="inlineStr">
        <is>
          <t/>
        </is>
      </c>
      <c r="AV266" s="2" t="inlineStr">
        <is>
          <t>Čornobilj|
Černobil</t>
        </is>
      </c>
      <c r="AW266" s="2" t="inlineStr">
        <is>
          <t>3|
3</t>
        </is>
      </c>
      <c r="AX266" s="2" t="inlineStr">
        <is>
          <t xml:space="preserve">|
</t>
        </is>
      </c>
      <c r="AY266" t="inlineStr">
        <is>
          <t/>
        </is>
      </c>
      <c r="AZ266" s="2" t="inlineStr">
        <is>
          <t>Csernobil</t>
        </is>
      </c>
      <c r="BA266" s="2" t="inlineStr">
        <is>
          <t>3</t>
        </is>
      </c>
      <c r="BB266" s="2" t="inlineStr">
        <is>
          <t/>
        </is>
      </c>
      <c r="BC266" t="inlineStr">
        <is>
          <t>észak-ukrajani város, amelyet a közelében fekvő atomerőműben 1986-ban bekövetkezett baleset kapcsán ismert meg a világ</t>
        </is>
      </c>
      <c r="BD266" s="2" t="inlineStr">
        <is>
          <t>Cernobyl|
Chernobyl|
Cernobil</t>
        </is>
      </c>
      <c r="BE266" s="2" t="inlineStr">
        <is>
          <t>3|
3|
3</t>
        </is>
      </c>
      <c r="BF266" s="2" t="inlineStr">
        <is>
          <t xml:space="preserve">|
|
</t>
        </is>
      </c>
      <c r="BG266" t="inlineStr">
        <is>
          <t>Città ucraina (URSS) in cui ha preso fuoco ed è esploso un reattore nucleare nell'aprile 1986.E'il più grave incidente nucleare prodottosi a tutt'oggi, che ha causato contaminazione radioattiva grave e diffusa con morti, mutazioni cromosomiche, danni all'agricoltura e alterazioni ambientali, oltre al degrado su un lungo periodo di tempo dell'ecosistema</t>
        </is>
      </c>
      <c r="BH266" s="2" t="inlineStr">
        <is>
          <t>Černobylis</t>
        </is>
      </c>
      <c r="BI266" s="2" t="inlineStr">
        <is>
          <t>3</t>
        </is>
      </c>
      <c r="BJ266" s="2" t="inlineStr">
        <is>
          <t/>
        </is>
      </c>
      <c r="BK266" t="inlineStr">
        <is>
          <t>miestas šiaurės Ukrainoje</t>
        </is>
      </c>
      <c r="BL266" s="2" t="inlineStr">
        <is>
          <t>Černobiļa</t>
        </is>
      </c>
      <c r="BM266" s="2" t="inlineStr">
        <is>
          <t>3</t>
        </is>
      </c>
      <c r="BN266" s="2" t="inlineStr">
        <is>
          <t/>
        </is>
      </c>
      <c r="BO266" t="inlineStr">
        <is>
          <t/>
        </is>
      </c>
      <c r="BP266" s="2" t="inlineStr">
        <is>
          <t>Chernobyl</t>
        </is>
      </c>
      <c r="BQ266" s="2" t="inlineStr">
        <is>
          <t>3</t>
        </is>
      </c>
      <c r="BR266" s="2" t="inlineStr">
        <is>
          <t/>
        </is>
      </c>
      <c r="BS266" t="inlineStr">
        <is>
          <t>belt fit-Tramuntana tal-Ukraina, li preċedentement kienet iċ-ċentru amministrattiv tad-Distrett ta' Chernobyl (Chernobyl Raion) u li tinsab qrib l-impjant nukleari ta' Chernobyl, fejn kien seħħ l-inċident nukleari katastrofiku ta' April 1986</t>
        </is>
      </c>
      <c r="BT266" s="2" t="inlineStr">
        <is>
          <t>Tsjernobyl</t>
        </is>
      </c>
      <c r="BU266" s="2" t="inlineStr">
        <is>
          <t>3</t>
        </is>
      </c>
      <c r="BV266" s="2" t="inlineStr">
        <is>
          <t/>
        </is>
      </c>
      <c r="BW266" t="inlineStr">
        <is>
          <t>stad in het noorden van Oekraïne, niet ver van de grens met Wit-Rusland, die vooral bekend is vanwege het ongeluk in een nabijgelegen kernreactor op 26 april 1986</t>
        </is>
      </c>
      <c r="BX266" s="2" t="inlineStr">
        <is>
          <t>Czarnobyl</t>
        </is>
      </c>
      <c r="BY266" s="2" t="inlineStr">
        <is>
          <t>3</t>
        </is>
      </c>
      <c r="BZ266" s="2" t="inlineStr">
        <is>
          <t/>
        </is>
      </c>
      <c r="CA266" t="inlineStr">
        <is>
          <t/>
        </is>
      </c>
      <c r="CB266" s="2" t="inlineStr">
        <is>
          <t>Chernobil</t>
        </is>
      </c>
      <c r="CC266" s="2" t="inlineStr">
        <is>
          <t>3</t>
        </is>
      </c>
      <c r="CD266" s="2" t="inlineStr">
        <is>
          <t/>
        </is>
      </c>
      <c r="CE266" t="inlineStr">
        <is>
          <t>Cidade da Ucrânia onde um reator nuclear se incendiou e explodiu em abril de 1986.</t>
        </is>
      </c>
      <c r="CF266" s="2" t="inlineStr">
        <is>
          <t>Cernobîl</t>
        </is>
      </c>
      <c r="CG266" s="2" t="inlineStr">
        <is>
          <t>4</t>
        </is>
      </c>
      <c r="CH266" s="2" t="inlineStr">
        <is>
          <t/>
        </is>
      </c>
      <c r="CI266" t="inlineStr">
        <is>
          <t>oraș în Ucraina (C.S.I.), pe rîul Pripet</t>
        </is>
      </c>
      <c r="CJ266" s="2" t="inlineStr">
        <is>
          <t>Černobyľ</t>
        </is>
      </c>
      <c r="CK266" s="2" t="inlineStr">
        <is>
          <t>4</t>
        </is>
      </c>
      <c r="CL266" s="2" t="inlineStr">
        <is>
          <t/>
        </is>
      </c>
      <c r="CM266" t="inlineStr">
        <is>
          <t/>
        </is>
      </c>
      <c r="CN266" s="2" t="inlineStr">
        <is>
          <t>Černobil</t>
        </is>
      </c>
      <c r="CO266" s="2" t="inlineStr">
        <is>
          <t>3</t>
        </is>
      </c>
      <c r="CP266" s="2" t="inlineStr">
        <is>
          <t/>
        </is>
      </c>
      <c r="CQ266" t="inlineStr">
        <is>
          <t>mesto na S Ukrajine, ob Pripjatu, 15 000 prebivalcev, svetovno znano mesto zaradi nesreče v jedrski elektrarni; jedrska elektrarna s štirimi bloki; okvara na reaktorju v četrtem bloku se je zgodila 24.6.1986, čezmerno sevanje so zaznali v velikem delu vzhodne, srednje in severne Evrope; evakuirali so več kot 130.000 ljudi; prvi blok je začel ponovno delovati septembra 1986, pozneje pa še bloka 2 in 3.</t>
        </is>
      </c>
      <c r="CR266" s="2" t="inlineStr">
        <is>
          <t>Tjernobyl</t>
        </is>
      </c>
      <c r="CS266" s="2" t="inlineStr">
        <is>
          <t>3</t>
        </is>
      </c>
      <c r="CT266" s="2" t="inlineStr">
        <is>
          <t/>
        </is>
      </c>
      <c r="CU266" t="inlineStr">
        <is>
          <t>stad i norra Ukraina</t>
        </is>
      </c>
    </row>
    <row r="267">
      <c r="A267" s="1" t="str">
        <f>HYPERLINK("https://iate.europa.eu/entry/result/3590759/all", "3590759")</f>
        <v>3590759</v>
      </c>
      <c r="B267" t="inlineStr">
        <is>
          <t>EUROPEAN UNION;INTERNATIONAL RELATIONS</t>
        </is>
      </c>
      <c r="C267" t="inlineStr">
        <is>
          <t>EUROPEAN UNION|EU institutions and European civil service|EU institution|European Commission;INTERNATIONAL RELATIONS|cooperation policy</t>
        </is>
      </c>
      <c r="D267" s="2" t="inlineStr">
        <is>
          <t>генерална дирекция „Международни партньорства“|
ГД „Международни партньорства“</t>
        </is>
      </c>
      <c r="E267" s="2" t="inlineStr">
        <is>
          <t>3|
3</t>
        </is>
      </c>
      <c r="F267" s="2" t="inlineStr">
        <is>
          <t xml:space="preserve">|
</t>
        </is>
      </c>
      <c r="G267" t="inlineStr">
        <is>
          <t/>
        </is>
      </c>
      <c r="H267" s="2" t="inlineStr">
        <is>
          <t>Generální ředitelství pro mezinárodní partnerství|
GŘ pro mezinárodní partnerství</t>
        </is>
      </c>
      <c r="I267" s="2" t="inlineStr">
        <is>
          <t>3|
3</t>
        </is>
      </c>
      <c r="J267" s="2" t="inlineStr">
        <is>
          <t xml:space="preserve">|
</t>
        </is>
      </c>
      <c r="K267" t="inlineStr">
        <is>
          <t>nový název Generálního ředitelství Evropské komise pro mezinárodní spolupráci a rozvoj ( &lt;a href="/entry/result/3528155/all" id="ENTRY_TO_ENTRY_CONVERTER" target="_blank"&gt;IATE:3528155&lt;/a&gt; ) od 16. ledna 2021</t>
        </is>
      </c>
      <c r="L267" s="2" t="inlineStr">
        <is>
          <t>GD for Internationale Partnerskaber|
Generaldirektoratet for Internationale Partnerskaber</t>
        </is>
      </c>
      <c r="M267" s="2" t="inlineStr">
        <is>
          <t>3|
3</t>
        </is>
      </c>
      <c r="N267" s="2" t="inlineStr">
        <is>
          <t xml:space="preserve">|
</t>
        </is>
      </c>
      <c r="O267" t="inlineStr">
        <is>
          <t/>
        </is>
      </c>
      <c r="P267" s="2" t="inlineStr">
        <is>
          <t>GD Internationale Partnerschaften|
Generaldirektion für internationale Partnerschaften</t>
        </is>
      </c>
      <c r="Q267" s="2" t="inlineStr">
        <is>
          <t>4|
4</t>
        </is>
      </c>
      <c r="R267" s="2" t="inlineStr">
        <is>
          <t xml:space="preserve">|
</t>
        </is>
      </c>
      <c r="S267" t="inlineStr">
        <is>
          <t/>
        </is>
      </c>
      <c r="T267" s="2" t="inlineStr">
        <is>
          <t>Γενική Διεύθυνση Διεθνών Εταιρικών Σχέσεων|
ΓΔ Διεθνών Εταιρικών Σχέσεων</t>
        </is>
      </c>
      <c r="U267" s="2" t="inlineStr">
        <is>
          <t>3|
3</t>
        </is>
      </c>
      <c r="V267" s="2" t="inlineStr">
        <is>
          <t xml:space="preserve">|
</t>
        </is>
      </c>
      <c r="W267" t="inlineStr">
        <is>
          <t/>
        </is>
      </c>
      <c r="X267" s="2" t="inlineStr">
        <is>
          <t>DG International Partnerships|
Directorate-General for International Partnerships</t>
        </is>
      </c>
      <c r="Y267" s="2" t="inlineStr">
        <is>
          <t>3|
4</t>
        </is>
      </c>
      <c r="Z267" s="2" t="inlineStr">
        <is>
          <t xml:space="preserve">|
</t>
        </is>
      </c>
      <c r="AA267" t="inlineStr">
        <is>
          <t/>
        </is>
      </c>
      <c r="AB267" s="2" t="inlineStr">
        <is>
          <t>DG Asociaciones Internacionales|
Dirección General de Asociaciones Internacionales</t>
        </is>
      </c>
      <c r="AC267" s="2" t="inlineStr">
        <is>
          <t>3|
3</t>
        </is>
      </c>
      <c r="AD267" s="2" t="inlineStr">
        <is>
          <t xml:space="preserve">|
</t>
        </is>
      </c>
      <c r="AE267" t="inlineStr">
        <is>
          <t/>
        </is>
      </c>
      <c r="AF267" s="2" t="inlineStr">
        <is>
          <t>rahvusvahelise partnerluse peadirektoraat</t>
        </is>
      </c>
      <c r="AG267" s="2" t="inlineStr">
        <is>
          <t>3</t>
        </is>
      </c>
      <c r="AH267" s="2" t="inlineStr">
        <is>
          <t/>
        </is>
      </c>
      <c r="AI267" t="inlineStr">
        <is>
          <t/>
        </is>
      </c>
      <c r="AJ267" s="2" t="inlineStr">
        <is>
          <t>kansainvälisten kumppanuuksien pääosasto</t>
        </is>
      </c>
      <c r="AK267" s="2" t="inlineStr">
        <is>
          <t>3</t>
        </is>
      </c>
      <c r="AL267" s="2" t="inlineStr">
        <is>
          <t/>
        </is>
      </c>
      <c r="AM267" t="inlineStr">
        <is>
          <t/>
        </is>
      </c>
      <c r="AN267" s="2" t="inlineStr">
        <is>
          <t>direction générale des partenariats internationaux|
DG Partenariats internationaux</t>
        </is>
      </c>
      <c r="AO267" s="2" t="inlineStr">
        <is>
          <t>4|
4</t>
        </is>
      </c>
      <c r="AP267" s="2" t="inlineStr">
        <is>
          <t xml:space="preserve">|
</t>
        </is>
      </c>
      <c r="AQ267" t="inlineStr">
        <is>
          <t/>
        </is>
      </c>
      <c r="AR267" t="inlineStr">
        <is>
          <t/>
        </is>
      </c>
      <c r="AS267" t="inlineStr">
        <is>
          <t/>
        </is>
      </c>
      <c r="AT267" t="inlineStr">
        <is>
          <t/>
        </is>
      </c>
      <c r="AU267" t="inlineStr">
        <is>
          <t/>
        </is>
      </c>
      <c r="AV267" s="2" t="inlineStr">
        <is>
          <t>Glavna uprava za međunarodna partnerstva|
GU za međunarodna partnerstva</t>
        </is>
      </c>
      <c r="AW267" s="2" t="inlineStr">
        <is>
          <t>3|
3</t>
        </is>
      </c>
      <c r="AX267" s="2" t="inlineStr">
        <is>
          <t xml:space="preserve">|
</t>
        </is>
      </c>
      <c r="AY267" t="inlineStr">
        <is>
          <t/>
        </is>
      </c>
      <c r="AZ267" s="2" t="inlineStr">
        <is>
          <t>A Nemzetközi Partnerségek Főigazgatósága</t>
        </is>
      </c>
      <c r="BA267" s="2" t="inlineStr">
        <is>
          <t>3</t>
        </is>
      </c>
      <c r="BB267" s="2" t="inlineStr">
        <is>
          <t/>
        </is>
      </c>
      <c r="BC267" t="inlineStr">
        <is>
          <t/>
        </is>
      </c>
      <c r="BD267" s="2" t="inlineStr">
        <is>
          <t>direzione generale per i Partenariati internazionali|
DG Partenariati internazionali</t>
        </is>
      </c>
      <c r="BE267" s="2" t="inlineStr">
        <is>
          <t>3|
3</t>
        </is>
      </c>
      <c r="BF267" s="2" t="inlineStr">
        <is>
          <t xml:space="preserve">|
</t>
        </is>
      </c>
      <c r="BG267" t="inlineStr">
        <is>
          <t/>
        </is>
      </c>
      <c r="BH267" s="2" t="inlineStr">
        <is>
          <t>Tarptautinės partnerystės GD|
Tarptautinės partnerystės generalinis direktoratas</t>
        </is>
      </c>
      <c r="BI267" s="2" t="inlineStr">
        <is>
          <t>3|
3</t>
        </is>
      </c>
      <c r="BJ267" s="2" t="inlineStr">
        <is>
          <t xml:space="preserve">|
</t>
        </is>
      </c>
      <c r="BK267" t="inlineStr">
        <is>
          <t/>
        </is>
      </c>
      <c r="BL267" s="2" t="inlineStr">
        <is>
          <t>Starptautisko partnerību ģenerāldirektorāts|
Starptautisko partnerību ĢD</t>
        </is>
      </c>
      <c r="BM267" s="2" t="inlineStr">
        <is>
          <t>2|
2</t>
        </is>
      </c>
      <c r="BN267" s="2" t="inlineStr">
        <is>
          <t xml:space="preserve">|
</t>
        </is>
      </c>
      <c r="BO267" t="inlineStr">
        <is>
          <t/>
        </is>
      </c>
      <c r="BP267" s="2" t="inlineStr">
        <is>
          <t>DĠ Sħubijiet Internazzjonali|
Direttorat Ġenerali għas-Sħubijiet Internazzjonali</t>
        </is>
      </c>
      <c r="BQ267" s="2" t="inlineStr">
        <is>
          <t>3|
3</t>
        </is>
      </c>
      <c r="BR267" s="2" t="inlineStr">
        <is>
          <t xml:space="preserve">|
</t>
        </is>
      </c>
      <c r="BS267" t="inlineStr">
        <is>
          <t/>
        </is>
      </c>
      <c r="BT267" s="2" t="inlineStr">
        <is>
          <t>DG Internationale Partnerschappen|
directoraat-generaal Internationale Partnerschappen</t>
        </is>
      </c>
      <c r="BU267" s="2" t="inlineStr">
        <is>
          <t>4|
4</t>
        </is>
      </c>
      <c r="BV267" s="2" t="inlineStr">
        <is>
          <t xml:space="preserve">|
</t>
        </is>
      </c>
      <c r="BW267" t="inlineStr">
        <is>
          <t/>
        </is>
      </c>
      <c r="BX267" s="2" t="inlineStr">
        <is>
          <t>DG ds. Partnerstw Międzynarodowych|
Dyrekcja Generalna ds. Partnerstw Międzynarodowych</t>
        </is>
      </c>
      <c r="BY267" s="2" t="inlineStr">
        <is>
          <t>3|
3</t>
        </is>
      </c>
      <c r="BZ267" s="2" t="inlineStr">
        <is>
          <t xml:space="preserve">|
</t>
        </is>
      </c>
      <c r="CA267" t="inlineStr">
        <is>
          <t/>
        </is>
      </c>
      <c r="CB267" s="2" t="inlineStr">
        <is>
          <t>Direção-Geral das Parcerias Internacionais|
DG Parcerias Internacionais</t>
        </is>
      </c>
      <c r="CC267" s="2" t="inlineStr">
        <is>
          <t>3|
3</t>
        </is>
      </c>
      <c r="CD267" s="2" t="inlineStr">
        <is>
          <t xml:space="preserve">|
</t>
        </is>
      </c>
      <c r="CE267" t="inlineStr">
        <is>
          <t/>
        </is>
      </c>
      <c r="CF267" s="2" t="inlineStr">
        <is>
          <t>Direcția Generală Parteneriate Internaționale|
DG Parteneriate Internaționale</t>
        </is>
      </c>
      <c r="CG267" s="2" t="inlineStr">
        <is>
          <t>3|
3</t>
        </is>
      </c>
      <c r="CH267" s="2" t="inlineStr">
        <is>
          <t xml:space="preserve">|
</t>
        </is>
      </c>
      <c r="CI267" t="inlineStr">
        <is>
          <t/>
        </is>
      </c>
      <c r="CJ267" s="2" t="inlineStr">
        <is>
          <t>GR pre medzinárodné partnerstvá|
Generálne riaditeľstvo pre medzinárodné partnerstvá</t>
        </is>
      </c>
      <c r="CK267" s="2" t="inlineStr">
        <is>
          <t>3|
3</t>
        </is>
      </c>
      <c r="CL267" s="2" t="inlineStr">
        <is>
          <t xml:space="preserve">|
</t>
        </is>
      </c>
      <c r="CM267" t="inlineStr">
        <is>
          <t/>
        </is>
      </c>
      <c r="CN267" s="2" t="inlineStr">
        <is>
          <t>GD za mednarodna partnerstva|
Generalni direktorat za mednarodna partnerstva</t>
        </is>
      </c>
      <c r="CO267" s="2" t="inlineStr">
        <is>
          <t>3|
3</t>
        </is>
      </c>
      <c r="CP267" s="2" t="inlineStr">
        <is>
          <t xml:space="preserve">|
</t>
        </is>
      </c>
      <c r="CQ267" t="inlineStr">
        <is>
          <t/>
        </is>
      </c>
      <c r="CR267" s="2" t="inlineStr">
        <is>
          <t>generaldirektoratet för internationella partnerskap|
GD Internationella partnerskap</t>
        </is>
      </c>
      <c r="CS267" s="2" t="inlineStr">
        <is>
          <t>3|
3</t>
        </is>
      </c>
      <c r="CT267" s="2" t="inlineStr">
        <is>
          <t xml:space="preserve">|
</t>
        </is>
      </c>
      <c r="CU267" t="inlineStr">
        <is>
          <t/>
        </is>
      </c>
    </row>
    <row r="268">
      <c r="A268" s="1" t="str">
        <f>HYPERLINK("https://iate.europa.eu/entry/result/750305/all", "750305")</f>
        <v>750305</v>
      </c>
      <c r="B268" t="inlineStr">
        <is>
          <t>INTERNATIONAL RELATIONS;SOCIAL QUESTIONS</t>
        </is>
      </c>
      <c r="C268" t="inlineStr">
        <is>
          <t>INTERNATIONAL RELATIONS|international balance;SOCIAL QUESTIONS|migration</t>
        </is>
      </c>
      <c r="D268" s="2" t="inlineStr">
        <is>
          <t>разселено лице</t>
        </is>
      </c>
      <c r="E268" s="2" t="inlineStr">
        <is>
          <t>3</t>
        </is>
      </c>
      <c r="F268" s="2" t="inlineStr">
        <is>
          <t/>
        </is>
      </c>
      <c r="G268" t="inlineStr">
        <is>
          <t>лице, принудено да напусне мястото на обичайното си пребиваване най-вече по причина на въоръжен конфликт, масово практикувано насилие, природно бедствие или авария</t>
        </is>
      </c>
      <c r="H268" s="2" t="inlineStr">
        <is>
          <t>osoba v situaci násilného vysídlení|
nuceně vysídlená osoba|
vysídlená osoba</t>
        </is>
      </c>
      <c r="I268" s="2" t="inlineStr">
        <is>
          <t>3|
3|
3</t>
        </is>
      </c>
      <c r="J268" s="2" t="inlineStr">
        <is>
          <t xml:space="preserve">|
|
</t>
        </is>
      </c>
      <c r="K268" t="inlineStr">
        <is>
          <t>státní příslušníci třetí země nebo osoby bez státní příslušnosti, které musely opustit zemi či oblast původu nebo byly evakuovány, zejména na výzvu mezinárodních organizací, a nemohou se s ohledem na stávající situaci v zemi vrátit za bezpečných a trvalých podmínek, a na které by se případně mohl vztahovat článek 1 oddíl A Ženevské úmluvy nebo jiné mezinárodní či vnitrostátní akty poskytující mezinárodní ochranu, zejména &lt;br&gt;i) osoby, které uprchly z oblastí ozbrojených konfliktů nebo endemického násilí, &lt;br&gt;ii) osoby, kterým vážně hrozí systematické nebo obecné porušování lidských práv, či osoby, které se staly oběťmi takového porušování lidských práv</t>
        </is>
      </c>
      <c r="L268" s="2" t="inlineStr">
        <is>
          <t>fordreven person|
fordreven</t>
        </is>
      </c>
      <c r="M268" s="2" t="inlineStr">
        <is>
          <t>3|
4</t>
        </is>
      </c>
      <c r="N268" s="2" t="inlineStr">
        <is>
          <t xml:space="preserve">|
</t>
        </is>
      </c>
      <c r="O268" t="inlineStr">
        <is>
          <t>menneske, der af tvingende grunde er flygtet fra sin hjemegn</t>
        </is>
      </c>
      <c r="P268" s="2" t="inlineStr">
        <is>
          <t>Vertriebener|
Vertriebene|
vertriebene Person</t>
        </is>
      </c>
      <c r="Q268" s="2" t="inlineStr">
        <is>
          <t>3|
3|
2</t>
        </is>
      </c>
      <c r="R268" s="2" t="inlineStr">
        <is>
          <t xml:space="preserve">|
|
</t>
        </is>
      </c>
      <c r="S268" t="inlineStr">
        <is>
          <t>Person, die wegen bewaffneter Auseinandersetzungen, Menschenrechtsverletzungen, natürlicher oder menschlich verursachter Katastrophen gezwungen wurde, ihren Heimatort zu verlassen</t>
        </is>
      </c>
      <c r="T268" s="2" t="inlineStr">
        <is>
          <t>εκτοπισμένο άτομο</t>
        </is>
      </c>
      <c r="U268" s="2" t="inlineStr">
        <is>
          <t>3</t>
        </is>
      </c>
      <c r="V268" s="2" t="inlineStr">
        <is>
          <t/>
        </is>
      </c>
      <c r="W268" t="inlineStr">
        <is>
          <t>Στην κατηγορία αυτή υπάγονται τα πρόσωπα που δεν εμπίπτουν στις διατάξεις της Σύμβασης της Γενεύης του 1951 περί προσφύγων. Παρόλον ότι στο ελληνικό δίκαιο ο όρος "εκτόπιση" νοείται κυρίως ως ποινή που επιβάλλεται στους αντιφρονούντες (βλ. Γ. Σ. Κώνστας, Νεώτερον Λεξικόν Νομικής, Αθήνα 1967), σήμερα πλέον χρησιμοποιείται και με την ευρύτερη έννοια της αθελούσιας, δηλαδή, απομάκρυνσης ενός ατόμου από τον τόπο του (ΦΕΚ 215/1995, πρβλ. και Γ. Μπαμπινιώτης, Λεξικό της Νέας Ελληνικής Γλώσσας, Αθήνα, 1998).&lt;br&gt;Πάντως η απόδοση "μετακινούμενο άτομο" δεν είναι εντελώς λανθασμένη (πρβλ. Ε. Ρούκουνας, Διεθνής προστασία των ανθρωπίνων δικαιωμάτων, Αθήνα, 1995, σ. 250: "Ο Ύπατος Αρμοστής καλείται να ασχοληθεί με πρόσωπα που τεχνικώς δεν είναι πρόσφυγες κατά τη Σύμβαση του 1951 ... με τους πρόσφυγες που μετακινούνται μέσα στο ίδιο το κράτος τους: Είναι οι λεγόμενοι Displaced Persons...".&lt;br&gt;Γιαυτό, εξάλλου, και σε κείμενά μας απαντάται το "ακουσίως μετακινηθέντα άτομα" (βλ. EE L 205/97, σ. 3)</t>
        </is>
      </c>
      <c r="X268" s="2" t="inlineStr">
        <is>
          <t>displaced person|
DP|
forcibly displaced person|
displaced people</t>
        </is>
      </c>
      <c r="Y268" s="2" t="inlineStr">
        <is>
          <t>3|
3|
3|
1</t>
        </is>
      </c>
      <c r="Z268" s="2" t="inlineStr">
        <is>
          <t xml:space="preserve">|
|
|
</t>
        </is>
      </c>
      <c r="AA268" t="inlineStr">
        <is>
          <t>person who is forced to move, within or across borders, owing to armed conflict, persecution, terrorism, human rights violations and abuses, violence, the adverse effects of climate change, natural disasters, development projects or a combination of these factors</t>
        </is>
      </c>
      <c r="AB268" s="2" t="inlineStr">
        <is>
          <t>desplazado|
persona desplazada|
persona en situación de desplazamiento forzoso</t>
        </is>
      </c>
      <c r="AC268" s="2" t="inlineStr">
        <is>
          <t>3|
3|
3</t>
        </is>
      </c>
      <c r="AD268" s="2" t="inlineStr">
        <is>
          <t xml:space="preserve">|
|
</t>
        </is>
      </c>
      <c r="AE268" t="inlineStr">
        <is>
          <t>Persona que se ha visto obligada a escapar o huir de su hogar o de su lugar de residencia
habitual (dentro del mismo país o a otro país), en particular como consecuencia de un
conflicto armado, de situaciones de violencia generalizada, de
violaciones de los derechos humanos o de catástrofes naturales
o provocadas por el ser humano (incluidos proyectos de desarrollo con consecuencias graves para la persona), o bien para evitar los efectos de tales fenómenos.</t>
        </is>
      </c>
      <c r="AF268" s="2" t="inlineStr">
        <is>
          <t>põgenik</t>
        </is>
      </c>
      <c r="AG268" s="2" t="inlineStr">
        <is>
          <t>3</t>
        </is>
      </c>
      <c r="AH268" s="2" t="inlineStr">
        <is>
          <t/>
        </is>
      </c>
      <c r="AI268" t="inlineStr">
        <is>
          <t>kolmanda riigi kodanik või kodakondsuseta isik, kes on olnud sunnitud eelkõige rahvusvaheliste organisatsioonide üleskutse tulemusena oma päritoluriigist või -piirkonnast lahkuma või on sealt evakueeritud ning kellel seoses olukorraga nimetatud riigis ei ole võimalik turvaliselt ja püsivalt tagasi pöörduda</t>
        </is>
      </c>
      <c r="AJ268" s="2" t="inlineStr">
        <is>
          <t>asuinsijoiltaan siirtymään joutunut henkilö|
kotiseudultaan siirtymään joutunut henkilö|
pakkosiirtolainen|
hätäsiirtolainen|
siirtymään joutunut henkilö</t>
        </is>
      </c>
      <c r="AK268" s="2" t="inlineStr">
        <is>
          <t>3|
3|
3|
3|
3</t>
        </is>
      </c>
      <c r="AL268" s="2" t="inlineStr">
        <is>
          <t xml:space="preserve">|
|
|
|
</t>
        </is>
      </c>
      <c r="AM268" t="inlineStr">
        <is>
          <t>Henkilö, joka joutuu siirtymään tai joka siirretään alueelta tai maasta toiseen poliittisten olosuhteiden tai luonnonkatastrofin vuoksi.</t>
        </is>
      </c>
      <c r="AN268" s="2" t="inlineStr">
        <is>
          <t>déplacé|
personne en situation de déplacement forcé|
personne déplacée|
personne déplacée de force</t>
        </is>
      </c>
      <c r="AO268" s="2" t="inlineStr">
        <is>
          <t>3|
3|
3|
3</t>
        </is>
      </c>
      <c r="AP268" s="2" t="inlineStr">
        <is>
          <t xml:space="preserve">|
|
|
</t>
        </is>
      </c>
      <c r="AQ268" t="inlineStr">
        <is>
          <t>personne forcée de se déplacer à l'intérieur ou à travers les frontières, dû au conflit armé, la persécution, le terrorisme, les violations et les abus des droits de l'homme, la violence, les effets néfastes du changement climatique, les catastrophes naturelles, les projets de développement ou une combinaison de ces facteurs</t>
        </is>
      </c>
      <c r="AR268" s="2" t="inlineStr">
        <is>
          <t>duine easáitithe</t>
        </is>
      </c>
      <c r="AS268" s="2" t="inlineStr">
        <is>
          <t>3</t>
        </is>
      </c>
      <c r="AT268" s="2" t="inlineStr">
        <is>
          <t/>
        </is>
      </c>
      <c r="AU268" t="inlineStr">
        <is>
          <t/>
        </is>
      </c>
      <c r="AV268" s="2" t="inlineStr">
        <is>
          <t>raseljena osoba</t>
        </is>
      </c>
      <c r="AW268" s="2" t="inlineStr">
        <is>
          <t>3</t>
        </is>
      </c>
      <c r="AX268" s="2" t="inlineStr">
        <is>
          <t/>
        </is>
      </c>
      <c r="AY268" t="inlineStr">
        <is>
          <t>osoba koja je prinudno napustila vlastiti dom ili boravište, osobito zbog oružanog sukoba, nasilja, povreda ljudskih prava ili katastrofe te je našla utočište u drugoj zemlji</t>
        </is>
      </c>
      <c r="AZ268" s="2" t="inlineStr">
        <is>
          <t>lakóhelyét elhagyni kényszerült személy|
lakóhelyét elhagyni kényszerülő személy</t>
        </is>
      </c>
      <c r="BA268" s="2" t="inlineStr">
        <is>
          <t>4|
4</t>
        </is>
      </c>
      <c r="BB268" s="2" t="inlineStr">
        <is>
          <t xml:space="preserve">|
</t>
        </is>
      </c>
      <c r="BC268" t="inlineStr">
        <is>
          <t>olyan személy, aki fegyveres konfliktus, üldöztetés, terrorizmus, az emberi jogok megsértése vagy emberi jogi visszaélés, erőszak, az éghajlatváltozás káros hatásai, természeti katasztrófák, fejlesztési projektek vagy e tényezők kombinációja következtében határokon belül vagy határokon átnyúlóan költözni kényszerül</t>
        </is>
      </c>
      <c r="BD268" s="2" t="inlineStr">
        <is>
          <t>sfollato|
persona sfollata forzatamente|
persona vittima di sfollamento forzato</t>
        </is>
      </c>
      <c r="BE268" s="2" t="inlineStr">
        <is>
          <t>3|
3|
3</t>
        </is>
      </c>
      <c r="BF268" s="2" t="inlineStr">
        <is>
          <t xml:space="preserve">|
|
</t>
        </is>
      </c>
      <c r="BG268" t="inlineStr">
        <is>
          <t>persona che è stata forzata o
obbligata a fuggire o ad abbandonare la propria casa o i
luoghi di dimora abituale spostandosi all'interno del proprio paese o attraversandone i confini</t>
        </is>
      </c>
      <c r="BH268" s="2" t="inlineStr">
        <is>
          <t>priverstinai perkeltas asmuo|
perkeltasis asmuo</t>
        </is>
      </c>
      <c r="BI268" s="2" t="inlineStr">
        <is>
          <t>3|
3</t>
        </is>
      </c>
      <c r="BJ268" s="2" t="inlineStr">
        <is>
          <t xml:space="preserve">|
</t>
        </is>
      </c>
      <c r="BK268" t="inlineStr">
        <is>
          <t>asmuo, priverstas dėl karo, konfliktų ar gaivalinių nelaimių palikti savo namus ir ieškoti prieglobsčio kitoje šalyje ar kitame tos pačios šalies regione</t>
        </is>
      </c>
      <c r="BL268" s="2" t="inlineStr">
        <is>
          <t>piespiedu kārtā pārvietota persona|
pārvietota persona</t>
        </is>
      </c>
      <c r="BM268" s="2" t="inlineStr">
        <is>
          <t>3|
4</t>
        </is>
      </c>
      <c r="BN268" s="2" t="inlineStr">
        <is>
          <t xml:space="preserve">|
</t>
        </is>
      </c>
      <c r="BO268" t="inlineStr">
        <is>
          <t>trešo valstu pilsoņi vai bezvalstnieki, kam jāatstāj sava izcelsmes valsts vai reģions vai kas ir evakuēti, jo īpaši, atsaucoties uz starptautisko organizāciju aicinājumu, un sakarā ar situāciju šajā valstī nevar tur atgriezties pie drošiem un ilgstošiem nosacījumiem, un kas var atbilst 1. A pantam Ženēvas Konvencijā vai citiem starptautiskajiem vai valstu dokumentiem par starptautisku aizsardzību, jo īpaši:&lt;br&gt;i) personas, kas ir bēgušas no bruņotu konfliktu vai ilgstošas vardarbības apgabaliem;&lt;br&gt;ii) personas, kuru cilvēktiesības ir nopietni apdraudētas vai kas ir cietušas no sistemātiskiem vai vispārējiem cilvēktiesību pārkāpumiem.</t>
        </is>
      </c>
      <c r="BP268" s="2" t="inlineStr">
        <is>
          <t>persuna spostata</t>
        </is>
      </c>
      <c r="BQ268" s="2" t="inlineStr">
        <is>
          <t>3</t>
        </is>
      </c>
      <c r="BR268" s="2" t="inlineStr">
        <is>
          <t/>
        </is>
      </c>
      <c r="BS268" t="inlineStr">
        <is>
          <t>persuna mġiegħla tħalli darha u tfittex rifuġju f'pajjiż ieħor minħabba gwerra, konflitt jew diżastru naturali</t>
        </is>
      </c>
      <c r="BT268" s="2" t="inlineStr">
        <is>
          <t>ontheemde</t>
        </is>
      </c>
      <c r="BU268" s="2" t="inlineStr">
        <is>
          <t>3</t>
        </is>
      </c>
      <c r="BV268" s="2" t="inlineStr">
        <is>
          <t/>
        </is>
      </c>
      <c r="BW268" t="inlineStr">
        <is>
          <t>personen of groepen die gedwongen of verplicht zijn te vluchten, of hun huis of verblijfplaats te verlaten als gevolg gewapende conflicten, algemeen verspreid geweld, mensenrechtenschendingen, dan wel natuur- of technologische rampen</t>
        </is>
      </c>
      <c r="BX268" s="2" t="inlineStr">
        <is>
          <t>wysiedleniec|
osoba przesiedlona|
osoba wysiedlona</t>
        </is>
      </c>
      <c r="BY268" s="2" t="inlineStr">
        <is>
          <t>2|
3|
3</t>
        </is>
      </c>
      <c r="BZ268" s="2" t="inlineStr">
        <is>
          <t xml:space="preserve">|
preferred|
</t>
        </is>
      </c>
      <c r="CA268" t="inlineStr">
        <is>
          <t>osoba będąca obywatelem państwa trzeciego lub bezpaństwowcem, która została zmuszona do opuszczenia swojego państwa lub regionu pochodzenia lub też została ewakuowana, w szczególności w odpowiedzi na apel organizacji międzynarodowych, i nie jest w stanie bezpiecznie i na stałe powrócić ze względu na sytuację istniejącą w jej państwie, oraz która może być objęta ochroną międzynarodową na podstawie Konwencji Genewskiej lub innego instrumentu międzynarodowego lub krajowego przyznającego taką ochronę</t>
        </is>
      </c>
      <c r="CB268" s="2" t="inlineStr">
        <is>
          <t>pessoa deslocada à força|
pessoa deslocada</t>
        </is>
      </c>
      <c r="CC268" s="2" t="inlineStr">
        <is>
          <t>3|
3</t>
        </is>
      </c>
      <c r="CD268" s="2" t="inlineStr">
        <is>
          <t xml:space="preserve">|
</t>
        </is>
      </c>
      <c r="CE268" t="inlineStr">
        <is>
          <t>Pessoa forçada ou obrigada a fugir ou a abandonar a sua casa ou o seu local de residência habitual (quer para tal atravesse ou não uma fronteira internacional), particularmente em consequência ou com vista a evitar os efeitos de conflitos armados, situações de violência generalizada, violações dos direitos humanos, perseguições ou catástrofes naturais ou de origem humana.</t>
        </is>
      </c>
      <c r="CF268" s="2" t="inlineStr">
        <is>
          <t>persoană strămutată|
persoană strămutată forțat</t>
        </is>
      </c>
      <c r="CG268" s="2" t="inlineStr">
        <is>
          <t>3|
3</t>
        </is>
      </c>
      <c r="CH268" s="2" t="inlineStr">
        <is>
          <t xml:space="preserve">|
</t>
        </is>
      </c>
      <c r="CI268" t="inlineStr">
        <is>
          <t>persoană nevoită să își părăsească țara ori regiunea de origine din cauza unor conflicte armate, a violențelor generalizate, a încălcărilor drepturilor omului, a unor dezastre naturale etc.</t>
        </is>
      </c>
      <c r="CJ268" s="2" t="inlineStr">
        <is>
          <t>násilne vysídlená osoba|
vysídlená osoba</t>
        </is>
      </c>
      <c r="CK268" s="2" t="inlineStr">
        <is>
          <t>3|
3</t>
        </is>
      </c>
      <c r="CL268" s="2" t="inlineStr">
        <is>
          <t xml:space="preserve">|
</t>
        </is>
      </c>
      <c r="CM268" t="inlineStr">
        <is>
          <t>štátny príslušník tretej krajiny alebo osoba bez štátnej príslušnosti, ktorá musela opustiť svoju krajinu alebo región, alebo bola evakuovaná, najmä v reakcii na výzvu medzinárodných organizácií, a nemôže sa vrátiť do bezpečných a stabilných podmienok kvôli situácii pretrvávajúcej v tejto krajine, ktorá môže spadať do rámca pôsobnosti článku 1A Ženevského dohovoru alebo iných medzinárodných alebo vnútroštátnych právnych nástrojov poskytujúcich medzinárodnú ochranu</t>
        </is>
      </c>
      <c r="CN268" s="2" t="inlineStr">
        <is>
          <t>razseljena oseba|
prisilno razseljena oseba</t>
        </is>
      </c>
      <c r="CO268" s="2" t="inlineStr">
        <is>
          <t>3|
3</t>
        </is>
      </c>
      <c r="CP268" s="2" t="inlineStr">
        <is>
          <t xml:space="preserve">|
</t>
        </is>
      </c>
      <c r="CQ268" t="inlineStr">
        <is>
          <t>državljan tretje države ali oseba brez državljanstva, ki je morala zapustiti svojo matično državo ali regijo ali je bila evakuirana, zlasti v odgovor na poziv mednarodnih organizacij, in ki se ne more vrniti v varne in trajne pogoje zaradi stanja v tej državi in se lahko šteje med tiste iz člena 1A Ženevske konvencije ali drugih mednarodnih ali nacionalnih instrumentov, ki dajejo mednarodno zaščito, zlasti:&lt;br&gt;(i) osebe, ki so pobegnile z območij oboroženih konfliktov ali endemičnega nasilja;&lt;br&gt;(ii) zelo ogrožene osebe ali tiste, ki so že bile žrtve sistematičnega ali splošnega kršenja človekovih pravic.</t>
        </is>
      </c>
      <c r="CR268" s="2" t="inlineStr">
        <is>
          <t>fördriven person</t>
        </is>
      </c>
      <c r="CS268" s="2" t="inlineStr">
        <is>
          <t>3</t>
        </is>
      </c>
      <c r="CT268" s="2" t="inlineStr">
        <is>
          <t/>
        </is>
      </c>
      <c r="CU268" t="inlineStr">
        <is>
          <t>person som tvingats lämna sitt ursprungsland eller sin ursprungsregion, t.ex. på grund av en väpnad konflikt eller ständigt återkommande våld, och inte kan återvända på trygga villkor på grund av förhållandena i landet eller regionen</t>
        </is>
      </c>
    </row>
    <row r="269">
      <c r="A269" s="1" t="str">
        <f>HYPERLINK("https://iate.europa.eu/entry/result/3618577/all", "3618577")</f>
        <v>3618577</v>
      </c>
      <c r="B269" t="inlineStr">
        <is>
          <t>EUROPEAN UNION</t>
        </is>
      </c>
      <c r="C269" t="inlineStr">
        <is>
          <t>EUROPEAN UNION|European construction|European Union|common foreign and security policy</t>
        </is>
      </c>
      <c r="D269" t="inlineStr">
        <is>
          <t/>
        </is>
      </c>
      <c r="E269" t="inlineStr">
        <is>
          <t/>
        </is>
      </c>
      <c r="F269" t="inlineStr">
        <is>
          <t/>
        </is>
      </c>
      <c r="G269" t="inlineStr">
        <is>
          <t/>
        </is>
      </c>
      <c r="H269" t="inlineStr">
        <is>
          <t/>
        </is>
      </c>
      <c r="I269" t="inlineStr">
        <is>
          <t/>
        </is>
      </c>
      <c r="J269" t="inlineStr">
        <is>
          <t/>
        </is>
      </c>
      <c r="K269" t="inlineStr">
        <is>
          <t/>
        </is>
      </c>
      <c r="L269" t="inlineStr">
        <is>
          <t/>
        </is>
      </c>
      <c r="M269" t="inlineStr">
        <is>
          <t/>
        </is>
      </c>
      <c r="N269" t="inlineStr">
        <is>
          <t/>
        </is>
      </c>
      <c r="O269" t="inlineStr">
        <is>
          <t/>
        </is>
      </c>
      <c r="P269" s="2" t="inlineStr">
        <is>
          <t>Projektplanungsübersicht</t>
        </is>
      </c>
      <c r="Q269" s="2" t="inlineStr">
        <is>
          <t>2</t>
        </is>
      </c>
      <c r="R269" s="2" t="inlineStr">
        <is>
          <t/>
        </is>
      </c>
      <c r="S269" t="inlineStr">
        <is>
          <t/>
        </is>
      </c>
      <c r="T269" t="inlineStr">
        <is>
          <t/>
        </is>
      </c>
      <c r="U269" t="inlineStr">
        <is>
          <t/>
        </is>
      </c>
      <c r="V269" t="inlineStr">
        <is>
          <t/>
        </is>
      </c>
      <c r="W269" t="inlineStr">
        <is>
          <t/>
        </is>
      </c>
      <c r="X269" s="2" t="inlineStr">
        <is>
          <t>LFM|
Logframe Matrix|
Logical Frame Matrix</t>
        </is>
      </c>
      <c r="Y269" s="2" t="inlineStr">
        <is>
          <t>2|
2|
2</t>
        </is>
      </c>
      <c r="Z269" s="2" t="inlineStr">
        <is>
          <t xml:space="preserve">|
|
</t>
        </is>
      </c>
      <c r="AA269" t="inlineStr">
        <is>
          <t/>
        </is>
      </c>
      <c r="AB269" s="2" t="inlineStr">
        <is>
          <t>matriz del marco lógico</t>
        </is>
      </c>
      <c r="AC269" s="2" t="inlineStr">
        <is>
          <t>2</t>
        </is>
      </c>
      <c r="AD269" s="2" t="inlineStr">
        <is>
          <t/>
        </is>
      </c>
      <c r="AE269" t="inlineStr">
        <is>
          <t/>
        </is>
      </c>
      <c r="AF269" t="inlineStr">
        <is>
          <t/>
        </is>
      </c>
      <c r="AG269" t="inlineStr">
        <is>
          <t/>
        </is>
      </c>
      <c r="AH269" t="inlineStr">
        <is>
          <t/>
        </is>
      </c>
      <c r="AI269" t="inlineStr">
        <is>
          <t/>
        </is>
      </c>
      <c r="AJ269" t="inlineStr">
        <is>
          <t/>
        </is>
      </c>
      <c r="AK269" t="inlineStr">
        <is>
          <t/>
        </is>
      </c>
      <c r="AL269" t="inlineStr">
        <is>
          <t/>
        </is>
      </c>
      <c r="AM269" t="inlineStr">
        <is>
          <t/>
        </is>
      </c>
      <c r="AN269" s="2" t="inlineStr">
        <is>
          <t>matrice de cadre logique</t>
        </is>
      </c>
      <c r="AO269" s="2" t="inlineStr">
        <is>
          <t>2</t>
        </is>
      </c>
      <c r="AP269" s="2" t="inlineStr">
        <is>
          <t/>
        </is>
      </c>
      <c r="AQ269" t="inlineStr">
        <is>
          <t/>
        </is>
      </c>
      <c r="AR269" t="inlineStr">
        <is>
          <t/>
        </is>
      </c>
      <c r="AS269" t="inlineStr">
        <is>
          <t/>
        </is>
      </c>
      <c r="AT269" t="inlineStr">
        <is>
          <t/>
        </is>
      </c>
      <c r="AU269" t="inlineStr">
        <is>
          <t/>
        </is>
      </c>
      <c r="AV269" t="inlineStr">
        <is>
          <t/>
        </is>
      </c>
      <c r="AW269" t="inlineStr">
        <is>
          <t/>
        </is>
      </c>
      <c r="AX269" t="inlineStr">
        <is>
          <t/>
        </is>
      </c>
      <c r="AY269" t="inlineStr">
        <is>
          <t/>
        </is>
      </c>
      <c r="AZ269" s="2" t="inlineStr">
        <is>
          <t>Logframe|
logikai keretmátrix</t>
        </is>
      </c>
      <c r="BA269" s="2" t="inlineStr">
        <is>
          <t>2|
2</t>
        </is>
      </c>
      <c r="BB269" s="2" t="inlineStr">
        <is>
          <t xml:space="preserve">|
</t>
        </is>
      </c>
      <c r="BC269" t="inlineStr">
        <is>
          <t/>
        </is>
      </c>
      <c r="BD269" s="2" t="inlineStr">
        <is>
          <t>matrice del quadro logico</t>
        </is>
      </c>
      <c r="BE269" s="2" t="inlineStr">
        <is>
          <t>2</t>
        </is>
      </c>
      <c r="BF269" s="2" t="inlineStr">
        <is>
          <t/>
        </is>
      </c>
      <c r="BG269" t="inlineStr">
        <is>
          <t/>
        </is>
      </c>
      <c r="BH269" t="inlineStr">
        <is>
          <t/>
        </is>
      </c>
      <c r="BI269" t="inlineStr">
        <is>
          <t/>
        </is>
      </c>
      <c r="BJ269" t="inlineStr">
        <is>
          <t/>
        </is>
      </c>
      <c r="BK269" t="inlineStr">
        <is>
          <t/>
        </is>
      </c>
      <c r="BL269" t="inlineStr">
        <is>
          <t/>
        </is>
      </c>
      <c r="BM269" t="inlineStr">
        <is>
          <t/>
        </is>
      </c>
      <c r="BN269" t="inlineStr">
        <is>
          <t/>
        </is>
      </c>
      <c r="BO269" t="inlineStr">
        <is>
          <t/>
        </is>
      </c>
      <c r="BP269" t="inlineStr">
        <is>
          <t/>
        </is>
      </c>
      <c r="BQ269" t="inlineStr">
        <is>
          <t/>
        </is>
      </c>
      <c r="BR269" t="inlineStr">
        <is>
          <t/>
        </is>
      </c>
      <c r="BS269" t="inlineStr">
        <is>
          <t/>
        </is>
      </c>
      <c r="BT269" s="2" t="inlineStr">
        <is>
          <t>Logical Framework Matrix</t>
        </is>
      </c>
      <c r="BU269" s="2" t="inlineStr">
        <is>
          <t>2</t>
        </is>
      </c>
      <c r="BV269" s="2" t="inlineStr">
        <is>
          <t/>
        </is>
      </c>
      <c r="BW269" t="inlineStr">
        <is>
          <t/>
        </is>
      </c>
      <c r="BX269" t="inlineStr">
        <is>
          <t/>
        </is>
      </c>
      <c r="BY269" t="inlineStr">
        <is>
          <t/>
        </is>
      </c>
      <c r="BZ269" t="inlineStr">
        <is>
          <t/>
        </is>
      </c>
      <c r="CA269" t="inlineStr">
        <is>
          <t/>
        </is>
      </c>
      <c r="CB269" t="inlineStr">
        <is>
          <t/>
        </is>
      </c>
      <c r="CC269" t="inlineStr">
        <is>
          <t/>
        </is>
      </c>
      <c r="CD269" t="inlineStr">
        <is>
          <t/>
        </is>
      </c>
      <c r="CE269" t="inlineStr">
        <is>
          <t/>
        </is>
      </c>
      <c r="CF269" t="inlineStr">
        <is>
          <t/>
        </is>
      </c>
      <c r="CG269" t="inlineStr">
        <is>
          <t/>
        </is>
      </c>
      <c r="CH269" t="inlineStr">
        <is>
          <t/>
        </is>
      </c>
      <c r="CI269" t="inlineStr">
        <is>
          <t/>
        </is>
      </c>
      <c r="CJ269" t="inlineStr">
        <is>
          <t/>
        </is>
      </c>
      <c r="CK269" t="inlineStr">
        <is>
          <t/>
        </is>
      </c>
      <c r="CL269" t="inlineStr">
        <is>
          <t/>
        </is>
      </c>
      <c r="CM269" t="inlineStr">
        <is>
          <t/>
        </is>
      </c>
      <c r="CN269" t="inlineStr">
        <is>
          <t/>
        </is>
      </c>
      <c r="CO269" t="inlineStr">
        <is>
          <t/>
        </is>
      </c>
      <c r="CP269" t="inlineStr">
        <is>
          <t/>
        </is>
      </c>
      <c r="CQ269" t="inlineStr">
        <is>
          <t/>
        </is>
      </c>
      <c r="CR269" t="inlineStr">
        <is>
          <t/>
        </is>
      </c>
      <c r="CS269" t="inlineStr">
        <is>
          <t/>
        </is>
      </c>
      <c r="CT269" t="inlineStr">
        <is>
          <t/>
        </is>
      </c>
      <c r="CU269" t="inlineStr">
        <is>
          <t/>
        </is>
      </c>
    </row>
    <row r="270">
      <c r="A270" s="1" t="str">
        <f>HYPERLINK("https://iate.europa.eu/entry/result/3622258/all", "3622258")</f>
        <v>3622258</v>
      </c>
      <c r="B270" t="inlineStr">
        <is>
          <t>PRODUCTION, TECHNOLOGY AND RESEARCH;EUROPEAN UNION;SOCIAL QUESTIONS;LAW</t>
        </is>
      </c>
      <c r="C270" t="inlineStr">
        <is>
          <t>PRODUCTION, TECHNOLOGY AND RESEARCH|research and intellectual property|intellectual property|industrial property|patents licence;EUROPEAN UNION|European construction|European Union|area of freedom, security and justice;SOCIAL QUESTIONS|migration|migration|migration policy;LAW|civil law|ownership</t>
        </is>
      </c>
      <c r="D270" s="2" t="inlineStr">
        <is>
          <t>заявител</t>
        </is>
      </c>
      <c r="E270" s="2" t="inlineStr">
        <is>
          <t>2</t>
        </is>
      </c>
      <c r="F270" s="2" t="inlineStr">
        <is>
          <t/>
        </is>
      </c>
      <c r="G270" t="inlineStr">
        <is>
          <t/>
        </is>
      </c>
      <c r="H270" s="2" t="inlineStr">
        <is>
          <t>žadatel</t>
        </is>
      </c>
      <c r="I270" s="2" t="inlineStr">
        <is>
          <t>2</t>
        </is>
      </c>
      <c r="J270" s="2" t="inlineStr">
        <is>
          <t/>
        </is>
      </c>
      <c r="K270" t="inlineStr">
        <is>
          <t/>
        </is>
      </c>
      <c r="L270" s="2" t="inlineStr">
        <is>
          <t>ansøger</t>
        </is>
      </c>
      <c r="M270" s="2" t="inlineStr">
        <is>
          <t>2</t>
        </is>
      </c>
      <c r="N270" s="2" t="inlineStr">
        <is>
          <t/>
        </is>
      </c>
      <c r="O270" t="inlineStr">
        <is>
          <t/>
        </is>
      </c>
      <c r="P270" s="2" t="inlineStr">
        <is>
          <t>Anmelder|
Bewerber|
Anmelder|
Hinterleger</t>
        </is>
      </c>
      <c r="Q270" s="2" t="inlineStr">
        <is>
          <t>2|
2|
2|
2</t>
        </is>
      </c>
      <c r="R270" s="2" t="inlineStr">
        <is>
          <t xml:space="preserve">|
|
|
</t>
        </is>
      </c>
      <c r="S270" t="inlineStr">
        <is>
          <t/>
        </is>
      </c>
      <c r="T270" s="2" t="inlineStr">
        <is>
          <t>αιτών</t>
        </is>
      </c>
      <c r="U270" s="2" t="inlineStr">
        <is>
          <t>2</t>
        </is>
      </c>
      <c r="V270" s="2" t="inlineStr">
        <is>
          <t/>
        </is>
      </c>
      <c r="W270" t="inlineStr">
        <is>
          <t/>
        </is>
      </c>
      <c r="X270" s="2" t="inlineStr">
        <is>
          <t>applicant|
applicant</t>
        </is>
      </c>
      <c r="Y270" s="2" t="inlineStr">
        <is>
          <t>2|
2</t>
        </is>
      </c>
      <c r="Z270" s="2" t="inlineStr">
        <is>
          <t xml:space="preserve">|
</t>
        </is>
      </c>
      <c r="AA270" t="inlineStr">
        <is>
          <t/>
        </is>
      </c>
      <c r="AB270" s="2" t="inlineStr">
        <is>
          <t>solicitante|
requirente|
solicitante|
candidato</t>
        </is>
      </c>
      <c r="AC270" s="2" t="inlineStr">
        <is>
          <t>2|
2|
2|
2</t>
        </is>
      </c>
      <c r="AD270" s="2" t="inlineStr">
        <is>
          <t xml:space="preserve">|
|
|
</t>
        </is>
      </c>
      <c r="AE270" t="inlineStr">
        <is>
          <t/>
        </is>
      </c>
      <c r="AF270" t="inlineStr">
        <is>
          <t/>
        </is>
      </c>
      <c r="AG270" t="inlineStr">
        <is>
          <t/>
        </is>
      </c>
      <c r="AH270" t="inlineStr">
        <is>
          <t/>
        </is>
      </c>
      <c r="AI270" t="inlineStr">
        <is>
          <t/>
        </is>
      </c>
      <c r="AJ270" s="2" t="inlineStr">
        <is>
          <t>hakija</t>
        </is>
      </c>
      <c r="AK270" s="2" t="inlineStr">
        <is>
          <t>2</t>
        </is>
      </c>
      <c r="AL270" s="2" t="inlineStr">
        <is>
          <t/>
        </is>
      </c>
      <c r="AM270" t="inlineStr">
        <is>
          <t/>
        </is>
      </c>
      <c r="AN270" s="2" t="inlineStr">
        <is>
          <t>déposant|
demandeur|
demandeur|
demandeur|
candidat</t>
        </is>
      </c>
      <c r="AO270" s="2" t="inlineStr">
        <is>
          <t>2|
2|
2|
2|
2</t>
        </is>
      </c>
      <c r="AP270" s="2" t="inlineStr">
        <is>
          <t xml:space="preserve">|
|
|
|
</t>
        </is>
      </c>
      <c r="AQ270" t="inlineStr">
        <is>
          <t/>
        </is>
      </c>
      <c r="AR270" t="inlineStr">
        <is>
          <t/>
        </is>
      </c>
      <c r="AS270" t="inlineStr">
        <is>
          <t/>
        </is>
      </c>
      <c r="AT270" t="inlineStr">
        <is>
          <t/>
        </is>
      </c>
      <c r="AU270" t="inlineStr">
        <is>
          <t/>
        </is>
      </c>
      <c r="AV270" t="inlineStr">
        <is>
          <t/>
        </is>
      </c>
      <c r="AW270" t="inlineStr">
        <is>
          <t/>
        </is>
      </c>
      <c r="AX270" t="inlineStr">
        <is>
          <t/>
        </is>
      </c>
      <c r="AY270" t="inlineStr">
        <is>
          <t/>
        </is>
      </c>
      <c r="AZ270" s="2" t="inlineStr">
        <is>
          <t>kérelmező|
pályázó</t>
        </is>
      </c>
      <c r="BA270" s="2" t="inlineStr">
        <is>
          <t>2|
2</t>
        </is>
      </c>
      <c r="BB270" s="2" t="inlineStr">
        <is>
          <t xml:space="preserve">|
</t>
        </is>
      </c>
      <c r="BC270" t="inlineStr">
        <is>
          <t/>
        </is>
      </c>
      <c r="BD270" s="2" t="inlineStr">
        <is>
          <t>richiedente|
richiedente|
candidato</t>
        </is>
      </c>
      <c r="BE270" s="2" t="inlineStr">
        <is>
          <t>2|
2|
2</t>
        </is>
      </c>
      <c r="BF270" s="2" t="inlineStr">
        <is>
          <t xml:space="preserve">|
|
</t>
        </is>
      </c>
      <c r="BG270" t="inlineStr">
        <is>
          <t/>
        </is>
      </c>
      <c r="BH270" s="2" t="inlineStr">
        <is>
          <t>prasytojas</t>
        </is>
      </c>
      <c r="BI270" s="2" t="inlineStr">
        <is>
          <t>2</t>
        </is>
      </c>
      <c r="BJ270" s="2" t="inlineStr">
        <is>
          <t/>
        </is>
      </c>
      <c r="BK270" t="inlineStr">
        <is>
          <t/>
        </is>
      </c>
      <c r="BL270" t="inlineStr">
        <is>
          <t/>
        </is>
      </c>
      <c r="BM270" t="inlineStr">
        <is>
          <t/>
        </is>
      </c>
      <c r="BN270" t="inlineStr">
        <is>
          <t/>
        </is>
      </c>
      <c r="BO270" t="inlineStr">
        <is>
          <t/>
        </is>
      </c>
      <c r="BP270" t="inlineStr">
        <is>
          <t/>
        </is>
      </c>
      <c r="BQ270" t="inlineStr">
        <is>
          <t/>
        </is>
      </c>
      <c r="BR270" t="inlineStr">
        <is>
          <t/>
        </is>
      </c>
      <c r="BS270" t="inlineStr">
        <is>
          <t/>
        </is>
      </c>
      <c r="BT270" s="2" t="inlineStr">
        <is>
          <t>kandidaat|
aanvrager|
aanvrager</t>
        </is>
      </c>
      <c r="BU270" s="2" t="inlineStr">
        <is>
          <t>2|
2|
2</t>
        </is>
      </c>
      <c r="BV270" s="2" t="inlineStr">
        <is>
          <t xml:space="preserve">|
|
</t>
        </is>
      </c>
      <c r="BW270" t="inlineStr">
        <is>
          <t/>
        </is>
      </c>
      <c r="BX270" s="2" t="inlineStr">
        <is>
          <t>wnioskujący|
wnioskodawca</t>
        </is>
      </c>
      <c r="BY270" s="2" t="inlineStr">
        <is>
          <t>2|
2</t>
        </is>
      </c>
      <c r="BZ270" s="2" t="inlineStr">
        <is>
          <t xml:space="preserve">|
</t>
        </is>
      </c>
      <c r="CA270" t="inlineStr">
        <is>
          <t/>
        </is>
      </c>
      <c r="CB270" s="2" t="inlineStr">
        <is>
          <t>requerente</t>
        </is>
      </c>
      <c r="CC270" s="2" t="inlineStr">
        <is>
          <t>2</t>
        </is>
      </c>
      <c r="CD270" s="2" t="inlineStr">
        <is>
          <t/>
        </is>
      </c>
      <c r="CE270" t="inlineStr">
        <is>
          <t/>
        </is>
      </c>
      <c r="CF270" s="2" t="inlineStr">
        <is>
          <t>solicitant</t>
        </is>
      </c>
      <c r="CG270" s="2" t="inlineStr">
        <is>
          <t>2</t>
        </is>
      </c>
      <c r="CH270" s="2" t="inlineStr">
        <is>
          <t/>
        </is>
      </c>
      <c r="CI270" t="inlineStr">
        <is>
          <t/>
        </is>
      </c>
      <c r="CJ270" t="inlineStr">
        <is>
          <t/>
        </is>
      </c>
      <c r="CK270" t="inlineStr">
        <is>
          <t/>
        </is>
      </c>
      <c r="CL270" t="inlineStr">
        <is>
          <t/>
        </is>
      </c>
      <c r="CM270" t="inlineStr">
        <is>
          <t/>
        </is>
      </c>
      <c r="CN270" t="inlineStr">
        <is>
          <t/>
        </is>
      </c>
      <c r="CO270" t="inlineStr">
        <is>
          <t/>
        </is>
      </c>
      <c r="CP270" t="inlineStr">
        <is>
          <t/>
        </is>
      </c>
      <c r="CQ270" t="inlineStr">
        <is>
          <t/>
        </is>
      </c>
      <c r="CR270" s="2" t="inlineStr">
        <is>
          <t>sökande</t>
        </is>
      </c>
      <c r="CS270" s="2" t="inlineStr">
        <is>
          <t>2</t>
        </is>
      </c>
      <c r="CT270" s="2" t="inlineStr">
        <is>
          <t/>
        </is>
      </c>
      <c r="CU270" t="inlineStr">
        <is>
          <t/>
        </is>
      </c>
    </row>
    <row r="271">
      <c r="A271" s="1" t="str">
        <f>HYPERLINK("https://iate.europa.eu/entry/result/1077671/all", "1077671")</f>
        <v>1077671</v>
      </c>
      <c r="B271" t="inlineStr">
        <is>
          <t>FINANCE;TRADE</t>
        </is>
      </c>
      <c r="C271" t="inlineStr">
        <is>
          <t>FINANCE|budget;TRADE|marketing|preparation for market</t>
        </is>
      </c>
      <c r="D271" t="inlineStr">
        <is>
          <t/>
        </is>
      </c>
      <c r="E271" t="inlineStr">
        <is>
          <t/>
        </is>
      </c>
      <c r="F271" t="inlineStr">
        <is>
          <t/>
        </is>
      </c>
      <c r="G271" t="inlineStr">
        <is>
          <t/>
        </is>
      </c>
      <c r="H271" t="inlineStr">
        <is>
          <t/>
        </is>
      </c>
      <c r="I271" t="inlineStr">
        <is>
          <t/>
        </is>
      </c>
      <c r="J271" t="inlineStr">
        <is>
          <t/>
        </is>
      </c>
      <c r="K271" t="inlineStr">
        <is>
          <t/>
        </is>
      </c>
      <c r="L271" s="2" t="inlineStr">
        <is>
          <t>reserve til uforudsete udgifter</t>
        </is>
      </c>
      <c r="M271" s="2" t="inlineStr">
        <is>
          <t>3</t>
        </is>
      </c>
      <c r="N271" s="2" t="inlineStr">
        <is>
          <t/>
        </is>
      </c>
      <c r="O271" t="inlineStr">
        <is>
          <t/>
        </is>
      </c>
      <c r="P271" s="2" t="inlineStr">
        <is>
          <t>Rückstellungen für unvorhergesehene Ausgaben</t>
        </is>
      </c>
      <c r="Q271" s="2" t="inlineStr">
        <is>
          <t>3</t>
        </is>
      </c>
      <c r="R271" s="2" t="inlineStr">
        <is>
          <t/>
        </is>
      </c>
      <c r="S271" t="inlineStr">
        <is>
          <t/>
        </is>
      </c>
      <c r="T271" s="2" t="inlineStr">
        <is>
          <t>αποθεματικό για απρόβλεπτα|
περιθώριο για απρόβλεπτα</t>
        </is>
      </c>
      <c r="U271" s="2" t="inlineStr">
        <is>
          <t>3|
3</t>
        </is>
      </c>
      <c r="V271" s="2" t="inlineStr">
        <is>
          <t xml:space="preserve">|
</t>
        </is>
      </c>
      <c r="W271" t="inlineStr">
        <is>
          <t/>
        </is>
      </c>
      <c r="X271" s="2" t="inlineStr">
        <is>
          <t>contingency fund|
contingency reserve</t>
        </is>
      </c>
      <c r="Y271" s="2" t="inlineStr">
        <is>
          <t>3|
3</t>
        </is>
      </c>
      <c r="Z271" s="2" t="inlineStr">
        <is>
          <t xml:space="preserve">|
</t>
        </is>
      </c>
      <c r="AA271" t="inlineStr">
        <is>
          <t>reserve of money set aside to cover possible unforeseen future expenses</t>
        </is>
      </c>
      <c r="AB271" s="2" t="inlineStr">
        <is>
          <t>reserva para imprevistos</t>
        </is>
      </c>
      <c r="AC271" s="2" t="inlineStr">
        <is>
          <t>3</t>
        </is>
      </c>
      <c r="AD271" s="2" t="inlineStr">
        <is>
          <t/>
        </is>
      </c>
      <c r="AE271" t="inlineStr">
        <is>
          <t/>
        </is>
      </c>
      <c r="AF271" s="2" t="inlineStr">
        <is>
          <t>ettenägematute kulude reserv</t>
        </is>
      </c>
      <c r="AG271" s="2" t="inlineStr">
        <is>
          <t>3</t>
        </is>
      </c>
      <c r="AH271" s="2" t="inlineStr">
        <is>
          <t/>
        </is>
      </c>
      <c r="AI271" t="inlineStr">
        <is>
          <t/>
        </is>
      </c>
      <c r="AJ271" s="2" t="inlineStr">
        <is>
          <t>vararahasto</t>
        </is>
      </c>
      <c r="AK271" s="2" t="inlineStr">
        <is>
          <t>3</t>
        </is>
      </c>
      <c r="AL271" s="2" t="inlineStr">
        <is>
          <t/>
        </is>
      </c>
      <c r="AM271" t="inlineStr">
        <is>
          <t/>
        </is>
      </c>
      <c r="AN271" s="2" t="inlineStr">
        <is>
          <t>réserve aléas|
réserve pour imprévus</t>
        </is>
      </c>
      <c r="AO271" s="2" t="inlineStr">
        <is>
          <t>3|
3</t>
        </is>
      </c>
      <c r="AP271" s="2" t="inlineStr">
        <is>
          <t xml:space="preserve">|
</t>
        </is>
      </c>
      <c r="AQ271" t="inlineStr">
        <is>
          <t/>
        </is>
      </c>
      <c r="AR271" s="2" t="inlineStr">
        <is>
          <t>ciste teagmhasach|
cúlchiste teagmhasach</t>
        </is>
      </c>
      <c r="AS271" s="2" t="inlineStr">
        <is>
          <t>3|
3</t>
        </is>
      </c>
      <c r="AT271" s="2" t="inlineStr">
        <is>
          <t xml:space="preserve">|
</t>
        </is>
      </c>
      <c r="AU271" t="inlineStr">
        <is>
          <t/>
        </is>
      </c>
      <c r="AV271" t="inlineStr">
        <is>
          <t/>
        </is>
      </c>
      <c r="AW271" t="inlineStr">
        <is>
          <t/>
        </is>
      </c>
      <c r="AX271" t="inlineStr">
        <is>
          <t/>
        </is>
      </c>
      <c r="AY271" t="inlineStr">
        <is>
          <t/>
        </is>
      </c>
      <c r="AZ271" s="2" t="inlineStr">
        <is>
          <t>rendkívüli tartalékalap</t>
        </is>
      </c>
      <c r="BA271" s="2" t="inlineStr">
        <is>
          <t>4</t>
        </is>
      </c>
      <c r="BB271" s="2" t="inlineStr">
        <is>
          <t/>
        </is>
      </c>
      <c r="BC271" t="inlineStr">
        <is>
          <t/>
        </is>
      </c>
      <c r="BD271" s="2" t="inlineStr">
        <is>
          <t>riserva per imprevisti|
riserva rischi</t>
        </is>
      </c>
      <c r="BE271" s="2" t="inlineStr">
        <is>
          <t>3|
3</t>
        </is>
      </c>
      <c r="BF271" s="2" t="inlineStr">
        <is>
          <t xml:space="preserve">|
</t>
        </is>
      </c>
      <c r="BG271" t="inlineStr">
        <is>
          <t/>
        </is>
      </c>
      <c r="BH271" t="inlineStr">
        <is>
          <t/>
        </is>
      </c>
      <c r="BI271" t="inlineStr">
        <is>
          <t/>
        </is>
      </c>
      <c r="BJ271" t="inlineStr">
        <is>
          <t/>
        </is>
      </c>
      <c r="BK271" t="inlineStr">
        <is>
          <t/>
        </is>
      </c>
      <c r="BL271" t="inlineStr">
        <is>
          <t/>
        </is>
      </c>
      <c r="BM271" t="inlineStr">
        <is>
          <t/>
        </is>
      </c>
      <c r="BN271" t="inlineStr">
        <is>
          <t/>
        </is>
      </c>
      <c r="BO271" t="inlineStr">
        <is>
          <t/>
        </is>
      </c>
      <c r="BP271" s="2" t="inlineStr">
        <is>
          <t>fond ta' kontinġenza</t>
        </is>
      </c>
      <c r="BQ271" s="2" t="inlineStr">
        <is>
          <t>3</t>
        </is>
      </c>
      <c r="BR271" s="2" t="inlineStr">
        <is>
          <t/>
        </is>
      </c>
      <c r="BS271" t="inlineStr">
        <is>
          <t/>
        </is>
      </c>
      <c r="BT271" s="2" t="inlineStr">
        <is>
          <t>reserve voor onvoorziene uitgaven</t>
        </is>
      </c>
      <c r="BU271" s="2" t="inlineStr">
        <is>
          <t>3</t>
        </is>
      </c>
      <c r="BV271" s="2" t="inlineStr">
        <is>
          <t/>
        </is>
      </c>
      <c r="BW271" t="inlineStr">
        <is>
          <t/>
        </is>
      </c>
      <c r="BX271" s="2" t="inlineStr">
        <is>
          <t>rezerwa na nieprzewidziane wydatki</t>
        </is>
      </c>
      <c r="BY271" s="2" t="inlineStr">
        <is>
          <t>3</t>
        </is>
      </c>
      <c r="BZ271" s="2" t="inlineStr">
        <is>
          <t/>
        </is>
      </c>
      <c r="CA271" t="inlineStr">
        <is>
          <t/>
        </is>
      </c>
      <c r="CB271" s="2" t="inlineStr">
        <is>
          <t>reserva para imprevistos|
margem para imprevistos</t>
        </is>
      </c>
      <c r="CC271" s="2" t="inlineStr">
        <is>
          <t>3|
3</t>
        </is>
      </c>
      <c r="CD271" s="2" t="inlineStr">
        <is>
          <t xml:space="preserve">|
</t>
        </is>
      </c>
      <c r="CE271" t="inlineStr">
        <is>
          <t/>
        </is>
      </c>
      <c r="CF271" s="2" t="inlineStr">
        <is>
          <t>rezervă pentru cheltuieli neprevăzute</t>
        </is>
      </c>
      <c r="CG271" s="2" t="inlineStr">
        <is>
          <t>3</t>
        </is>
      </c>
      <c r="CH271" s="2" t="inlineStr">
        <is>
          <t/>
        </is>
      </c>
      <c r="CI271" t="inlineStr">
        <is>
          <t/>
        </is>
      </c>
      <c r="CJ271" t="inlineStr">
        <is>
          <t/>
        </is>
      </c>
      <c r="CK271" t="inlineStr">
        <is>
          <t/>
        </is>
      </c>
      <c r="CL271" t="inlineStr">
        <is>
          <t/>
        </is>
      </c>
      <c r="CM271" t="inlineStr">
        <is>
          <t/>
        </is>
      </c>
      <c r="CN271" t="inlineStr">
        <is>
          <t/>
        </is>
      </c>
      <c r="CO271" t="inlineStr">
        <is>
          <t/>
        </is>
      </c>
      <c r="CP271" t="inlineStr">
        <is>
          <t/>
        </is>
      </c>
      <c r="CQ271" t="inlineStr">
        <is>
          <t/>
        </is>
      </c>
      <c r="CR271" s="2" t="inlineStr">
        <is>
          <t>reserver för oförutsedda utgifter</t>
        </is>
      </c>
      <c r="CS271" s="2" t="inlineStr">
        <is>
          <t>3</t>
        </is>
      </c>
      <c r="CT271" s="2" t="inlineStr">
        <is>
          <t/>
        </is>
      </c>
      <c r="CU271" t="inlineStr">
        <is>
          <t/>
        </is>
      </c>
    </row>
    <row r="272">
      <c r="A272" s="1" t="str">
        <f>HYPERLINK("https://iate.europa.eu/entry/result/2242261/all", "2242261")</f>
        <v>2242261</v>
      </c>
      <c r="B272" t="inlineStr">
        <is>
          <t>POLITICS;FINANCE;EUROPEAN UNION</t>
        </is>
      </c>
      <c r="C272" t="inlineStr">
        <is>
          <t>POLITICS|executive power and public service|administrative structures;FINANCE|taxation|fiscal policy;EUROPEAN UNION|European construction|European Union</t>
        </is>
      </c>
      <c r="D272" s="2" t="inlineStr">
        <is>
          <t>Програма за действие за намаляване на административната тежест в Европейския съюз</t>
        </is>
      </c>
      <c r="E272" s="2" t="inlineStr">
        <is>
          <t>4</t>
        </is>
      </c>
      <c r="F272" s="2" t="inlineStr">
        <is>
          <t/>
        </is>
      </c>
      <c r="G272" t="inlineStr">
        <is>
          <t/>
        </is>
      </c>
      <c r="H272" s="2" t="inlineStr">
        <is>
          <t>akční program pro snižování administrativní zátěže v Evropské unii</t>
        </is>
      </c>
      <c r="I272" s="2" t="inlineStr">
        <is>
          <t>3</t>
        </is>
      </c>
      <c r="J272" s="2" t="inlineStr">
        <is>
          <t/>
        </is>
      </c>
      <c r="K272" t="inlineStr">
        <is>
          <t>Akční program, který navrhla Evropská komise v listopadu 2006. Jeho cílem je snížení administrativní zátěže způsobené stávajícími právními předpisy v EU. Jako součást tohoto programu navrhla Komise, aby Evropská rada na jaře 2007 stanovila jako cíl snížení veškeré administrativní zátěže o 25 %, kterého má EU dosáhnout společně se členskými státy do roku 2012.</t>
        </is>
      </c>
      <c r="L272" s="2" t="inlineStr">
        <is>
          <t>handlingsprogram for reduktion af administrative byrder i Den Europæiske Union</t>
        </is>
      </c>
      <c r="M272" s="2" t="inlineStr">
        <is>
          <t>3</t>
        </is>
      </c>
      <c r="N272" s="2" t="inlineStr">
        <is>
          <t/>
        </is>
      </c>
      <c r="O272" t="inlineStr">
        <is>
          <t>"Handlingsprogram for at reducere de administrative byrder i forbindelse med den eksisterende lovgivning i EU."</t>
        </is>
      </c>
      <c r="P272" s="2" t="inlineStr">
        <is>
          <t>Aktionsprogramm zur Verringerung der Verwaltungslasten in der Europäischen Union</t>
        </is>
      </c>
      <c r="Q272" s="2" t="inlineStr">
        <is>
          <t>3</t>
        </is>
      </c>
      <c r="R272" s="2" t="inlineStr">
        <is>
          <t/>
        </is>
      </c>
      <c r="S272" t="inlineStr">
        <is>
          <t>Aktionsprogramm zur Verringerung der mit bestehenden EU-Rechtsvorschriften verbundenen Verwaltungslasten um 25 %</t>
        </is>
      </c>
      <c r="T272" s="2" t="inlineStr">
        <is>
          <t>Πρόγραμμα δράσης για τη μείωση του διοικητικού φόρτου στην Ευρωπαϊκή Ένωση</t>
        </is>
      </c>
      <c r="U272" s="2" t="inlineStr">
        <is>
          <t>3</t>
        </is>
      </c>
      <c r="V272" s="2" t="inlineStr">
        <is>
          <t/>
        </is>
      </c>
      <c r="W272" t="inlineStr">
        <is>
          <t/>
        </is>
      </c>
      <c r="X272" s="2" t="inlineStr">
        <is>
          <t>burdens|
Administrative Burden Reduction Programme|
Action Programme for Reducing Administrative Burdens in the European Union</t>
        </is>
      </c>
      <c r="Y272" s="2" t="inlineStr">
        <is>
          <t>1|
2|
3</t>
        </is>
      </c>
      <c r="Z272" s="2" t="inlineStr">
        <is>
          <t xml:space="preserve">|
|
</t>
        </is>
      </c>
      <c r="AA272" t="inlineStr">
        <is>
          <t>programme from 2007 to 2012 aiming at reducing the administrative burden on businesses by removing unnecessary reporting and information requirements</t>
        </is>
      </c>
      <c r="AB272" s="2" t="inlineStr">
        <is>
          <t>Programa de Acción para la Reducción de las Cargas Administrativas en la Unión Europea</t>
        </is>
      </c>
      <c r="AC272" s="2" t="inlineStr">
        <is>
          <t>3</t>
        </is>
      </c>
      <c r="AD272" s="2" t="inlineStr">
        <is>
          <t/>
        </is>
      </c>
      <c r="AE272" t="inlineStr">
        <is>
          <t>Su objetivo consiste en reducir en un 25%, a más tardar en 2012, las cargas administrativas que representa la legislación de la UE para las empresas.</t>
        </is>
      </c>
      <c r="AF272" s="2" t="inlineStr">
        <is>
          <t>Halduskoormuse vähendamise tegevusprogramm Euroopa Liidus</t>
        </is>
      </c>
      <c r="AG272" s="2" t="inlineStr">
        <is>
          <t>3</t>
        </is>
      </c>
      <c r="AH272" s="2" t="inlineStr">
        <is>
          <t/>
        </is>
      </c>
      <c r="AI272" t="inlineStr">
        <is>
          <t/>
        </is>
      </c>
      <c r="AJ272" s="2" t="inlineStr">
        <is>
          <t>toimintaohjelma hallinnollisen rasituksen keventämiseksi Euroopan unionissa</t>
        </is>
      </c>
      <c r="AK272" s="2" t="inlineStr">
        <is>
          <t>3</t>
        </is>
      </c>
      <c r="AL272" s="2" t="inlineStr">
        <is>
          <t/>
        </is>
      </c>
      <c r="AM272" t="inlineStr">
        <is>
          <t/>
        </is>
      </c>
      <c r="AN272" s="2" t="inlineStr">
        <is>
          <t>Programme d'action pour la réduction des charges administratives dans l'Union européenne</t>
        </is>
      </c>
      <c r="AO272" s="2" t="inlineStr">
        <is>
          <t>3</t>
        </is>
      </c>
      <c r="AP272" s="2" t="inlineStr">
        <is>
          <t/>
        </is>
      </c>
      <c r="AQ272" t="inlineStr">
        <is>
          <t>programme d'action destiné à réduire de 25 % les charges administratives imposées par la réglementation en vigueur dans l'Union</t>
        </is>
      </c>
      <c r="AR272" s="2" t="inlineStr">
        <is>
          <t>an Clár Gníomhaíochta chun Ualaí Riaracháin san Aontas Eorpach a laghdú</t>
        </is>
      </c>
      <c r="AS272" s="2" t="inlineStr">
        <is>
          <t>3</t>
        </is>
      </c>
      <c r="AT272" s="2" t="inlineStr">
        <is>
          <t/>
        </is>
      </c>
      <c r="AU272" t="inlineStr">
        <is>
          <t/>
        </is>
      </c>
      <c r="AV272" t="inlineStr">
        <is>
          <t/>
        </is>
      </c>
      <c r="AW272" t="inlineStr">
        <is>
          <t/>
        </is>
      </c>
      <c r="AX272" t="inlineStr">
        <is>
          <t/>
        </is>
      </c>
      <c r="AY272" t="inlineStr">
        <is>
          <t/>
        </is>
      </c>
      <c r="AZ272" s="2" t="inlineStr">
        <is>
          <t>adminisztratívteher-csökkentési program|
Az adminisztratív terhek csökkentésének cselekvési programja az Európai Unióban</t>
        </is>
      </c>
      <c r="BA272" s="2" t="inlineStr">
        <is>
          <t>4|
4</t>
        </is>
      </c>
      <c r="BB272" s="2" t="inlineStr">
        <is>
          <t xml:space="preserve">|
</t>
        </is>
      </c>
      <c r="BC272" t="inlineStr">
        <is>
          <t/>
        </is>
      </c>
      <c r="BD272" s="2" t="inlineStr">
        <is>
          <t>Programma d'azione per la riduzione degli oneri amministrativi nell'Unione europea</t>
        </is>
      </c>
      <c r="BE272" s="2" t="inlineStr">
        <is>
          <t>3</t>
        </is>
      </c>
      <c r="BF272" s="2" t="inlineStr">
        <is>
          <t/>
        </is>
      </c>
      <c r="BG272" t="inlineStr">
        <is>
          <t/>
        </is>
      </c>
      <c r="BH272" s="2" t="inlineStr">
        <is>
          <t>Administracinės naštos mažinimo Europos Sąjungoje veiksmų programa</t>
        </is>
      </c>
      <c r="BI272" s="2" t="inlineStr">
        <is>
          <t>3</t>
        </is>
      </c>
      <c r="BJ272" s="2" t="inlineStr">
        <is>
          <t/>
        </is>
      </c>
      <c r="BK272" t="inlineStr">
        <is>
          <t/>
        </is>
      </c>
      <c r="BL272" s="2" t="inlineStr">
        <is>
          <t>Rīcības programma administratīvā sloga samazināšanai Eiropas Savienībā</t>
        </is>
      </c>
      <c r="BM272" s="2" t="inlineStr">
        <is>
          <t>3</t>
        </is>
      </c>
      <c r="BN272" s="2" t="inlineStr">
        <is>
          <t/>
        </is>
      </c>
      <c r="BO272" t="inlineStr">
        <is>
          <t/>
        </is>
      </c>
      <c r="BP272" s="2" t="inlineStr">
        <is>
          <t>Programm ta' Azzjoni għat-Tnaqqis tal-Piżijiet Amministrattivi fl-Unjoni Ewropea</t>
        </is>
      </c>
      <c r="BQ272" s="2" t="inlineStr">
        <is>
          <t>2</t>
        </is>
      </c>
      <c r="BR272" s="2" t="inlineStr">
        <is>
          <t/>
        </is>
      </c>
      <c r="BS272" t="inlineStr">
        <is>
          <t/>
        </is>
      </c>
      <c r="BT272" s="2" t="inlineStr">
        <is>
          <t>Actieprogramma ter vermindering van de administratieve lasten in de Europese Unie</t>
        </is>
      </c>
      <c r="BU272" s="2" t="inlineStr">
        <is>
          <t>2</t>
        </is>
      </c>
      <c r="BV272" s="2" t="inlineStr">
        <is>
          <t/>
        </is>
      </c>
      <c r="BW272" t="inlineStr">
        <is>
          <t/>
        </is>
      </c>
      <c r="BX272" s="2" t="inlineStr">
        <is>
          <t>Program działań na rzecz zmniejszenia obciążeń administracyjnych w Unii Europejskiej</t>
        </is>
      </c>
      <c r="BY272" s="2" t="inlineStr">
        <is>
          <t>2</t>
        </is>
      </c>
      <c r="BZ272" s="2" t="inlineStr">
        <is>
          <t/>
        </is>
      </c>
      <c r="CA272" t="inlineStr">
        <is>
          <t/>
        </is>
      </c>
      <c r="CB272" s="2" t="inlineStr">
        <is>
          <t>Programa de Ação para a Redução dos Encargos Administrativos na União Europeia</t>
        </is>
      </c>
      <c r="CC272" s="2" t="inlineStr">
        <is>
          <t>3</t>
        </is>
      </c>
      <c r="CD272" s="2" t="inlineStr">
        <is>
          <t/>
        </is>
      </c>
      <c r="CE272" t="inlineStr">
        <is>
          <t>Programa de acção para a redução em 25% dos encargos administrativos inerentes à regulamentação existente na UE</t>
        </is>
      </c>
      <c r="CF272" s="2" t="inlineStr">
        <is>
          <t>Program de acțiune privind reducerea sarcinii administrative în Uniunea Europeană</t>
        </is>
      </c>
      <c r="CG272" s="2" t="inlineStr">
        <is>
          <t>3</t>
        </is>
      </c>
      <c r="CH272" s="2" t="inlineStr">
        <is>
          <t/>
        </is>
      </c>
      <c r="CI272" t="inlineStr">
        <is>
          <t/>
        </is>
      </c>
      <c r="CJ272" s="2" t="inlineStr">
        <is>
          <t>Akčný program na znižovanie administratívnej záťaže v Európskej únii</t>
        </is>
      </c>
      <c r="CK272" s="2" t="inlineStr">
        <is>
          <t>3</t>
        </is>
      </c>
      <c r="CL272" s="2" t="inlineStr">
        <is>
          <t/>
        </is>
      </c>
      <c r="CM272" t="inlineStr">
        <is>
          <t>akčný program, ktorého cieľom je zníženie administratívnej záťaže existujúcej právnej úpravy v EÚ o 25 % do roku 2012</t>
        </is>
      </c>
      <c r="CN272" s="2" t="inlineStr">
        <is>
          <t>akcijski program za zmanjšanje upravnih bremen v Evropski uniji</t>
        </is>
      </c>
      <c r="CO272" s="2" t="inlineStr">
        <is>
          <t>3</t>
        </is>
      </c>
      <c r="CP272" s="2" t="inlineStr">
        <is>
          <t/>
        </is>
      </c>
      <c r="CQ272" t="inlineStr">
        <is>
          <t>akcijski program, katerega cilj je zmanjšanje upravnih obremenitev, povezanih z obstoječo pravno ureditvijo EU, za 25 % do leta 2012</t>
        </is>
      </c>
      <c r="CR272" s="2" t="inlineStr">
        <is>
          <t>åtgärdsprogram för minskning av administrativa bördor i Europeiska unionen</t>
        </is>
      </c>
      <c r="CS272" s="2" t="inlineStr">
        <is>
          <t>3</t>
        </is>
      </c>
      <c r="CT272" s="2" t="inlineStr">
        <is>
          <t/>
        </is>
      </c>
      <c r="CU272" t="inlineStr">
        <is>
          <t/>
        </is>
      </c>
    </row>
    <row r="273">
      <c r="A273" s="1" t="str">
        <f>HYPERLINK("https://iate.europa.eu/entry/result/821311/all", "821311")</f>
        <v>821311</v>
      </c>
      <c r="B273" t="inlineStr">
        <is>
          <t>TRADE</t>
        </is>
      </c>
      <c r="C273" t="inlineStr">
        <is>
          <t>TRADE|trade policy|public contract</t>
        </is>
      </c>
      <c r="D273" s="2" t="inlineStr">
        <is>
          <t>икономически най-изгодната оферта</t>
        </is>
      </c>
      <c r="E273" s="2" t="inlineStr">
        <is>
          <t>4</t>
        </is>
      </c>
      <c r="F273" s="2" t="inlineStr">
        <is>
          <t/>
        </is>
      </c>
      <c r="G273" t="inlineStr">
        <is>
          <t/>
        </is>
      </c>
      <c r="H273" s="2" t="inlineStr">
        <is>
          <t>ekonomicky nejvýhodnější nabídka</t>
        </is>
      </c>
      <c r="I273" s="2" t="inlineStr">
        <is>
          <t>3</t>
        </is>
      </c>
      <c r="J273" s="2" t="inlineStr">
        <is>
          <t/>
        </is>
      </c>
      <c r="K273" t="inlineStr">
        <is>
          <t>nabídka s nejlepším poměrem ceny a kvality</t>
        </is>
      </c>
      <c r="L273" s="2" t="inlineStr">
        <is>
          <t>det økonomisk mest fordelagtige bud</t>
        </is>
      </c>
      <c r="M273" s="2" t="inlineStr">
        <is>
          <t>4</t>
        </is>
      </c>
      <c r="N273" s="2" t="inlineStr">
        <is>
          <t/>
        </is>
      </c>
      <c r="O273" t="inlineStr">
        <is>
          <t>"...det bud, hvor der er det bedste forhold mellem pris og kvalitet..."</t>
        </is>
      </c>
      <c r="P273" s="2" t="inlineStr">
        <is>
          <t>wirtschaftlich günstigstes Angebot</t>
        </is>
      </c>
      <c r="Q273" s="2" t="inlineStr">
        <is>
          <t>3</t>
        </is>
      </c>
      <c r="R273" s="2" t="inlineStr">
        <is>
          <t/>
        </is>
      </c>
      <c r="S273" t="inlineStr">
        <is>
          <t>Angebot mit dem günstigsten/ besten Preis-Leistungs-Verhältnis bei einer Vergabe im Leistungswettbewerb</t>
        </is>
      </c>
      <c r="T273" s="2" t="inlineStr">
        <is>
          <t>οικονομικά συμφερότερη προσφορά|
πλέον συμφέρουσα από οικονομική άποψη προσφορά</t>
        </is>
      </c>
      <c r="U273" s="2" t="inlineStr">
        <is>
          <t>3|
4</t>
        </is>
      </c>
      <c r="V273" s="2" t="inlineStr">
        <is>
          <t xml:space="preserve">|
</t>
        </is>
      </c>
      <c r="W273" t="inlineStr">
        <is>
          <t/>
        </is>
      </c>
      <c r="X273" s="2" t="inlineStr">
        <is>
          <t>MEAT|
most economically advantageous tender|
tender offering best value for money</t>
        </is>
      </c>
      <c r="Y273" s="2" t="inlineStr">
        <is>
          <t>3|
3|
3</t>
        </is>
      </c>
      <c r="Z273" s="2" t="inlineStr">
        <is>
          <t xml:space="preserve">|
preferred|
</t>
        </is>
      </c>
      <c r="AA273" t="inlineStr">
        <is>
          <t>tender 
&lt;sup&gt;1&lt;/sup&gt; offering the best price/quality ratio 
&lt;p&gt;&lt;sup&gt;1&lt;/sup&gt; tender [ &lt;a href="/entry/result/768680/all" id="ENTRY_TO_ENTRY_CONVERTER" target="_blank"&gt;IATE:768680&lt;/a&gt; ]&lt;/p&gt;</t>
        </is>
      </c>
      <c r="AB273" s="2" t="inlineStr">
        <is>
          <t>oferta económicamente más ventajosa|
oferta más ventajosa|
oferta económica más ventajosa</t>
        </is>
      </c>
      <c r="AC273" s="2" t="inlineStr">
        <is>
          <t>3|
3|
3</t>
        </is>
      </c>
      <c r="AD273" s="2" t="inlineStr">
        <is>
          <t xml:space="preserve">|
|
</t>
        </is>
      </c>
      <c r="AE273" t="inlineStr">
        <is>
          <t>La que ofrece mejor relación calidad-precio.</t>
        </is>
      </c>
      <c r="AF273" s="2" t="inlineStr">
        <is>
          <t>majanduslikult soodsaim pakkumus</t>
        </is>
      </c>
      <c r="AG273" s="2" t="inlineStr">
        <is>
          <t>3</t>
        </is>
      </c>
      <c r="AH273" s="2" t="inlineStr">
        <is>
          <t/>
        </is>
      </c>
      <c r="AI273" t="inlineStr">
        <is>
          <t/>
        </is>
      </c>
      <c r="AJ273" s="2" t="inlineStr">
        <is>
          <t>taloudellisesti edullisin tarjous|
kokonaistaloudellisesti edullisin tarjous</t>
        </is>
      </c>
      <c r="AK273" s="2" t="inlineStr">
        <is>
          <t>2|
3</t>
        </is>
      </c>
      <c r="AL273" s="2" t="inlineStr">
        <is>
          <t xml:space="preserve">|
</t>
        </is>
      </c>
      <c r="AM273" t="inlineStr">
        <is>
          <t>"tarjouksen valintaperuste [jonka mukaan] kilpailun voittajan valinnassa ja tarjousten paremmuuden arvioinnissa käytetään hinnan lisäksi hankinnan kohteen ominaisuuksia"</t>
        </is>
      </c>
      <c r="AN273" s="2" t="inlineStr">
        <is>
          <t>offre économiquement la plus avantageuse</t>
        </is>
      </c>
      <c r="AO273" s="2" t="inlineStr">
        <is>
          <t>4</t>
        </is>
      </c>
      <c r="AP273" s="2" t="inlineStr">
        <is>
          <t/>
        </is>
      </c>
      <c r="AQ273" t="inlineStr">
        <is>
          <t>offre présentant le meilleur rapport qualité-prix</t>
        </is>
      </c>
      <c r="AR273" s="2" t="inlineStr">
        <is>
          <t>an tairisicint is buntáistí go heacnamaíoch</t>
        </is>
      </c>
      <c r="AS273" s="2" t="inlineStr">
        <is>
          <t>3</t>
        </is>
      </c>
      <c r="AT273" s="2" t="inlineStr">
        <is>
          <t/>
        </is>
      </c>
      <c r="AU273" t="inlineStr">
        <is>
          <t/>
        </is>
      </c>
      <c r="AV273" s="2" t="inlineStr">
        <is>
          <t>ekonomski najpovoljnija ponuda</t>
        </is>
      </c>
      <c r="AW273" s="2" t="inlineStr">
        <is>
          <t>4</t>
        </is>
      </c>
      <c r="AX273" s="2" t="inlineStr">
        <is>
          <t/>
        </is>
      </c>
      <c r="AY273" t="inlineStr">
        <is>
          <t/>
        </is>
      </c>
      <c r="AZ273" s="2" t="inlineStr">
        <is>
          <t>a gazdaságilag legelőnyösebb ajánlat</t>
        </is>
      </c>
      <c r="BA273" s="2" t="inlineStr">
        <is>
          <t>4</t>
        </is>
      </c>
      <c r="BB273" s="2" t="inlineStr">
        <is>
          <t/>
        </is>
      </c>
      <c r="BC273" t="inlineStr">
        <is>
          <t>az ajánlatkérő számára gazdasági szempontból és összességében legmegfelelőbb ajánlat</t>
        </is>
      </c>
      <c r="BD273" s="2" t="inlineStr">
        <is>
          <t>offerta economicamente più vantaggiosa</t>
        </is>
      </c>
      <c r="BE273" s="2" t="inlineStr">
        <is>
          <t>4</t>
        </is>
      </c>
      <c r="BF273" s="2" t="inlineStr">
        <is>
          <t/>
        </is>
      </c>
      <c r="BG273" t="inlineStr">
        <is>
          <t>Offerta che presenta il miglior rapporto qualità/prezzo.</t>
        </is>
      </c>
      <c r="BH273" s="2" t="inlineStr">
        <is>
          <t>ekonomiškai naudingiausias pasiūlymas</t>
        </is>
      </c>
      <c r="BI273" s="2" t="inlineStr">
        <is>
          <t>3</t>
        </is>
      </c>
      <c r="BJ273" s="2" t="inlineStr">
        <is>
          <t/>
        </is>
      </c>
      <c r="BK273" t="inlineStr">
        <is>
          <t>ekonomiškai naudingiausias pasiūlymas nustatomas kainos ar išlaidų pagrindu, taikant išlaidų efektyvumo metodą, pavyzdžiui, gyvavimo ciklo sąnaudų metodą pagal 68 straipsnį, ir gali apimti geriausią kainos ir kokybės santykį, kuris įvertinamas remiantis kriterijais, įskaitant kokybinius, aplinkosaugos ir (arba) socialinius aspektus, susijusius su atitinkamos viešosios sutarties dalyku</t>
        </is>
      </c>
      <c r="BL273" s="2" t="inlineStr">
        <is>
          <t>saimnieciski visizdevīgākais piedāvājums</t>
        </is>
      </c>
      <c r="BM273" s="2" t="inlineStr">
        <is>
          <t>3</t>
        </is>
      </c>
      <c r="BN273" s="2" t="inlineStr">
        <is>
          <t/>
        </is>
      </c>
      <c r="BO273" t="inlineStr">
        <is>
          <t>Piedāvājums ar vislabāko izmaksu un kvalitātes attiecību</t>
        </is>
      </c>
      <c r="BP273" s="2" t="inlineStr">
        <is>
          <t>l-aktar offerta ekonomikament vantaġġuża|
offerta bl-aħjar kwalità meta mqabbla mal-prezz</t>
        </is>
      </c>
      <c r="BQ273" s="2" t="inlineStr">
        <is>
          <t>3|
2</t>
        </is>
      </c>
      <c r="BR273" s="2" t="inlineStr">
        <is>
          <t xml:space="preserve">|
</t>
        </is>
      </c>
      <c r="BS273" t="inlineStr">
        <is>
          <t>offerta li toffri l-aħjar valur għall-flus f’termini tal-kwalità tas-servizzi proposti u l-prezzijiet offruti</t>
        </is>
      </c>
      <c r="BT273" s="2" t="inlineStr">
        <is>
          <t>economisch voordeligste inschrijving</t>
        </is>
      </c>
      <c r="BU273" s="2" t="inlineStr">
        <is>
          <t>3</t>
        </is>
      </c>
      <c r="BV273" s="2" t="inlineStr">
        <is>
          <t/>
        </is>
      </c>
      <c r="BW273" t="inlineStr">
        <is>
          <t>Inschrijving die de beste prijs-kwaliteitsverhouding biedt.</t>
        </is>
      </c>
      <c r="BX273" s="2" t="inlineStr">
        <is>
          <t>oferta najkorzystniejsza ekonomicznie</t>
        </is>
      </c>
      <c r="BY273" s="2" t="inlineStr">
        <is>
          <t>3</t>
        </is>
      </c>
      <c r="BZ273" s="2" t="inlineStr">
        <is>
          <t/>
        </is>
      </c>
      <c r="CA273" t="inlineStr">
        <is>
          <t/>
        </is>
      </c>
      <c r="CB273" s="2" t="inlineStr">
        <is>
          <t>proposta economicamente mais vantajosa</t>
        </is>
      </c>
      <c r="CC273" s="2" t="inlineStr">
        <is>
          <t>3</t>
        </is>
      </c>
      <c r="CD273" s="2" t="inlineStr">
        <is>
          <t/>
        </is>
      </c>
      <c r="CE273" t="inlineStr">
        <is>
          <t/>
        </is>
      </c>
      <c r="CF273" s="2" t="inlineStr">
        <is>
          <t>oferta cea mai avantajoasă din punct de vedere economic</t>
        </is>
      </c>
      <c r="CG273" s="2" t="inlineStr">
        <is>
          <t>3</t>
        </is>
      </c>
      <c r="CH273" s="2" t="inlineStr">
        <is>
          <t/>
        </is>
      </c>
      <c r="CI273" t="inlineStr">
        <is>
          <t/>
        </is>
      </c>
      <c r="CJ273" s="2" t="inlineStr">
        <is>
          <t>ponuka, ktorá predstavuje najlepší pomer ceny a kvality|
ekonomicky najvýhodnejšia ponuka</t>
        </is>
      </c>
      <c r="CK273" s="2" t="inlineStr">
        <is>
          <t>3|
3</t>
        </is>
      </c>
      <c r="CL273" s="2" t="inlineStr">
        <is>
          <t xml:space="preserve">|
</t>
        </is>
      </c>
      <c r="CM273" t="inlineStr">
        <is>
          <t>ponuka, ktorá predstavuje najvyššiu hodnotu za vynaložené prostriedky, t. j. najlepší pomer ceny a kvality</t>
        </is>
      </c>
      <c r="CN273" s="2" t="inlineStr">
        <is>
          <t>ekonomsko najugodnejša ponudba</t>
        </is>
      </c>
      <c r="CO273" s="2" t="inlineStr">
        <is>
          <t>3</t>
        </is>
      </c>
      <c r="CP273" s="2" t="inlineStr">
        <is>
          <t/>
        </is>
      </c>
      <c r="CQ273" t="inlineStr">
        <is>
          <t>ponudba z najboljšim razmerjem med ceno in kvaliteto</t>
        </is>
      </c>
      <c r="CR273" s="2" t="inlineStr">
        <is>
          <t>det ekonomiskt mest fördelaktiga anbudet</t>
        </is>
      </c>
      <c r="CS273" s="2" t="inlineStr">
        <is>
          <t>3</t>
        </is>
      </c>
      <c r="CT273" s="2" t="inlineStr">
        <is>
          <t/>
        </is>
      </c>
      <c r="CU273" t="inlineStr">
        <is>
          <t>"[...] det anbud som är ekonomiskt mest fördelaktigt, dvs. det bästa anbudet med hänsyn till förhållandet pris och kvalitet [...]"</t>
        </is>
      </c>
    </row>
    <row r="274">
      <c r="A274" s="1" t="str">
        <f>HYPERLINK("https://iate.europa.eu/entry/result/776914/all", "776914")</f>
        <v>776914</v>
      </c>
      <c r="B274" t="inlineStr">
        <is>
          <t>EUROPEAN UNION</t>
        </is>
      </c>
      <c r="C274" t="inlineStr">
        <is>
          <t>EUROPEAN UNION|EU finance</t>
        </is>
      </c>
      <c r="D274" s="2" t="inlineStr">
        <is>
          <t>съфинансиране</t>
        </is>
      </c>
      <c r="E274" s="2" t="inlineStr">
        <is>
          <t>3</t>
        </is>
      </c>
      <c r="F274" s="2" t="inlineStr">
        <is>
          <t/>
        </is>
      </c>
      <c r="G274" t="inlineStr">
        <is>
          <t/>
        </is>
      </c>
      <c r="H274" s="2" t="inlineStr">
        <is>
          <t>spolufinancování</t>
        </is>
      </c>
      <c r="I274" s="2" t="inlineStr">
        <is>
          <t>3</t>
        </is>
      </c>
      <c r="J274" s="2" t="inlineStr">
        <is>
          <t/>
        </is>
      </c>
      <c r="K274" t="inlineStr">
        <is>
          <t>Způsob financování akcí či projektů Společenství, kdy je část nákladů hrazena Komisí a část z jiného zdroje.</t>
        </is>
      </c>
      <c r="L274" s="2" t="inlineStr">
        <is>
          <t>medfinansiering|
samfinansiering</t>
        </is>
      </c>
      <c r="M274" s="2" t="inlineStr">
        <is>
          <t>4|
4</t>
        </is>
      </c>
      <c r="N274" s="2" t="inlineStr">
        <is>
          <t xml:space="preserve">|
</t>
        </is>
      </c>
      <c r="O274" t="inlineStr">
        <is>
          <t>finansiering, hvor EU og en eller flere andre parter deltager</t>
        </is>
      </c>
      <c r="P274" s="2" t="inlineStr">
        <is>
          <t>Kofinanzierung|
Mitfinanzierung</t>
        </is>
      </c>
      <c r="Q274" s="2" t="inlineStr">
        <is>
          <t>3|
3</t>
        </is>
      </c>
      <c r="R274" s="2" t="inlineStr">
        <is>
          <t xml:space="preserve">|
</t>
        </is>
      </c>
      <c r="S274" t="inlineStr">
        <is>
          <t>Finanzierung von Programmen, Projekten oder Maßnahmen der EU, bei der ein Teil der Kosten vom Begünstigten und/oder durch andere Quellen übernommen wird</t>
        </is>
      </c>
      <c r="T274" s="2" t="inlineStr">
        <is>
          <t>συγχρηματοδότηση</t>
        </is>
      </c>
      <c r="U274" s="2" t="inlineStr">
        <is>
          <t>3</t>
        </is>
      </c>
      <c r="V274" s="2" t="inlineStr">
        <is>
          <t/>
        </is>
      </c>
      <c r="W274" t="inlineStr">
        <is>
          <t/>
        </is>
      </c>
      <c r="X274" s="2" t="inlineStr">
        <is>
          <t>co-financing|
cofinancing|
co-funding</t>
        </is>
      </c>
      <c r="Y274" s="2" t="inlineStr">
        <is>
          <t>3|
1|
1</t>
        </is>
      </c>
      <c r="Z274" s="2" t="inlineStr">
        <is>
          <t xml:space="preserve">|
|
</t>
        </is>
      </c>
      <c r="AA274" t="inlineStr">
        <is>
          <t>form of EU financing in which the costs of a given project or operation are shared by the Commission and the &lt;a href="https://iate.europa.eu/entry/result/3517311" target="_blank"&gt;beneficiary&lt;/a&gt; or other funding sources</t>
        </is>
      </c>
      <c r="AB274" s="2" t="inlineStr">
        <is>
          <t>cofinanciación</t>
        </is>
      </c>
      <c r="AC274" s="2" t="inlineStr">
        <is>
          <t>3</t>
        </is>
      </c>
      <c r="AD274" s="2" t="inlineStr">
        <is>
          <t/>
        </is>
      </c>
      <c r="AE274" t="inlineStr">
        <is>
          <t>Financiación de una actuación o proyecto repartiendo su coste entre el presupuesto de la Unión y el beneficiario u otras fuentes de financiación.</t>
        </is>
      </c>
      <c r="AF274" s="2" t="inlineStr">
        <is>
          <t>kaasrahastamine|
kaasfinantseerimine</t>
        </is>
      </c>
      <c r="AG274" s="2" t="inlineStr">
        <is>
          <t>3|
3</t>
        </is>
      </c>
      <c r="AH274" s="2" t="inlineStr">
        <is>
          <t xml:space="preserve">preferred|
</t>
        </is>
      </c>
      <c r="AI274" t="inlineStr">
        <is>
          <t/>
        </is>
      </c>
      <c r="AJ274" s="2" t="inlineStr">
        <is>
          <t>yhteisrahoitus|
osarahoitus</t>
        </is>
      </c>
      <c r="AK274" s="2" t="inlineStr">
        <is>
          <t>3|
3</t>
        </is>
      </c>
      <c r="AL274" s="2" t="inlineStr">
        <is>
          <t xml:space="preserve">|
</t>
        </is>
      </c>
      <c r="AM274" t="inlineStr">
        <is>
          <t/>
        </is>
      </c>
      <c r="AN274" s="2" t="inlineStr">
        <is>
          <t>cofinancement</t>
        </is>
      </c>
      <c r="AO274" s="2" t="inlineStr">
        <is>
          <t>3</t>
        </is>
      </c>
      <c r="AP274" s="2" t="inlineStr">
        <is>
          <t/>
        </is>
      </c>
      <c r="AQ274" t="inlineStr">
        <is>
          <t>méthode de financement d'actions et de projets communautaires selon laquelle une partie des coûts est couverte par la Commission, le reste étant à la charge du bénéficiaire ou étant financé par d'autres sources publiques ou privées</t>
        </is>
      </c>
      <c r="AR274" s="2" t="inlineStr">
        <is>
          <t>cómhaoiniú</t>
        </is>
      </c>
      <c r="AS274" s="2" t="inlineStr">
        <is>
          <t>3</t>
        </is>
      </c>
      <c r="AT274" s="2" t="inlineStr">
        <is>
          <t/>
        </is>
      </c>
      <c r="AU274" t="inlineStr">
        <is>
          <t/>
        </is>
      </c>
      <c r="AV274" s="2" t="inlineStr">
        <is>
          <t>sufinanciranje</t>
        </is>
      </c>
      <c r="AW274" s="2" t="inlineStr">
        <is>
          <t>3</t>
        </is>
      </c>
      <c r="AX274" s="2" t="inlineStr">
        <is>
          <t/>
        </is>
      </c>
      <c r="AY274" t="inlineStr">
        <is>
          <t>način financiranja zajedničkih politika ili projekata pri kojemu se jedan dio troška pokriva iz izvora Europske komisije, a drugi iz izvora koje je osigurao korisnik</t>
        </is>
      </c>
      <c r="AZ274" s="2" t="inlineStr">
        <is>
          <t>társfinanszírozás</t>
        </is>
      </c>
      <c r="BA274" s="2" t="inlineStr">
        <is>
          <t>4</t>
        </is>
      </c>
      <c r="BB274" s="2" t="inlineStr">
        <is>
          <t/>
        </is>
      </c>
      <c r="BC274" t="inlineStr">
        <is>
          <t>uniós finanszírozási forma, amelyben az intézkedéseket/projekteket részben a Bozottság részben pedig a &lt;a href="https://iate.europa.eu/entry/result/3517311/hu" target="_blank"&gt;kedvezményezett &lt;/a&gt;vagy más forrás finanszírozza</t>
        </is>
      </c>
      <c r="BD274" s="2" t="inlineStr">
        <is>
          <t>cofinanziamento</t>
        </is>
      </c>
      <c r="BE274" s="2" t="inlineStr">
        <is>
          <t>3</t>
        </is>
      </c>
      <c r="BF274" s="2" t="inlineStr">
        <is>
          <t/>
        </is>
      </c>
      <c r="BG274" t="inlineStr">
        <is>
          <t>modo di finanziamento di azioni e progetti comunitari secondo cui una parte dei costi è coperta dalla Commissione e il saldo è a carico del beneficiario o finanziato da altre fonti pubbliche o private</t>
        </is>
      </c>
      <c r="BH274" s="2" t="inlineStr">
        <is>
          <t>bendras finansavimas|
bendrasis finansavimas</t>
        </is>
      </c>
      <c r="BI274" s="2" t="inlineStr">
        <is>
          <t>3|
3</t>
        </is>
      </c>
      <c r="BJ274" s="2" t="inlineStr">
        <is>
          <t>|
preferred</t>
        </is>
      </c>
      <c r="BK274" t="inlineStr">
        <is>
          <t>Bendrijos veiksmų ar projektų finansavimas, kai jų išlaidas iš dalies dengia Komisija ir iš dalies naudos gavėjas ar finansavimas gaunamas iš kitų šaltinių</t>
        </is>
      </c>
      <c r="BL274" s="2" t="inlineStr">
        <is>
          <t>līdzfinansējums</t>
        </is>
      </c>
      <c r="BM274" s="2" t="inlineStr">
        <is>
          <t>3</t>
        </is>
      </c>
      <c r="BN274" s="2" t="inlineStr">
        <is>
          <t/>
        </is>
      </c>
      <c r="BO274" t="inlineStr">
        <is>
          <t>Eiropas Savienības programmu, projektu un darbību finansējums, kurā izmaksas daļēji sedz citi līdzekļu devēji un/vai pats finansējuma saņēmējs</t>
        </is>
      </c>
      <c r="BP274" s="2" t="inlineStr">
        <is>
          <t>kofinanzjament</t>
        </is>
      </c>
      <c r="BQ274" s="2" t="inlineStr">
        <is>
          <t>3</t>
        </is>
      </c>
      <c r="BR274" s="2" t="inlineStr">
        <is>
          <t/>
        </is>
      </c>
      <c r="BS274" t="inlineStr">
        <is>
          <t>forma ta' finanzjament tal-UE fejn il-kostijiet ta' proġett jew operazzjoni partikolari jinqasmu bejn il-Kummissjoni u l-&lt;a href="https://iate.europa.eu/entry/result/3517311/mt" target="_blank"&gt;benefiċjarju&lt;/a&gt; jew sorsi ta' finanzjament oħra</t>
        </is>
      </c>
      <c r="BT274" s="2" t="inlineStr">
        <is>
          <t>medefinanciering</t>
        </is>
      </c>
      <c r="BU274" s="2" t="inlineStr">
        <is>
          <t>3</t>
        </is>
      </c>
      <c r="BV274" s="2" t="inlineStr">
        <is>
          <t/>
        </is>
      </c>
      <c r="BW274" t="inlineStr">
        <is>
          <t/>
        </is>
      </c>
      <c r="BX274" s="2" t="inlineStr">
        <is>
          <t>dofinansowanie|
współfinansowanie</t>
        </is>
      </c>
      <c r="BY274" s="2" t="inlineStr">
        <is>
          <t>3|
3</t>
        </is>
      </c>
      <c r="BZ274" s="2" t="inlineStr">
        <is>
          <t xml:space="preserve">|
</t>
        </is>
      </c>
      <c r="CA274" t="inlineStr">
        <is>
          <t>finansowanie działań lub projektów unijych częściowo przez Komisję Europejską, a częściowo ze środków własnych beneficjenta działania lub projektu</t>
        </is>
      </c>
      <c r="CB274" s="2" t="inlineStr">
        <is>
          <t>cofinanciamento</t>
        </is>
      </c>
      <c r="CC274" s="2" t="inlineStr">
        <is>
          <t>3</t>
        </is>
      </c>
      <c r="CD274" s="2" t="inlineStr">
        <is>
          <t/>
        </is>
      </c>
      <c r="CE274" t="inlineStr">
        <is>
          <t>Modo de financiamento de ações ou projetos comunitários segundo o qual uma parte dos custos é coberta pelo orçamento comunitário, ficando a parte restante a cargo do beneficiário ou sendo financiada por outras fontes públicas ou privadas.</t>
        </is>
      </c>
      <c r="CF274" s="2" t="inlineStr">
        <is>
          <t>cofinanțare</t>
        </is>
      </c>
      <c r="CG274" s="2" t="inlineStr">
        <is>
          <t>3</t>
        </is>
      </c>
      <c r="CH274" s="2" t="inlineStr">
        <is>
          <t/>
        </is>
      </c>
      <c r="CI274" t="inlineStr">
        <is>
          <t>metodă de finanțare a acțiunilor sau proiectelor comunitare prin care o parte din costuri sunt suportate de Comisie, iar restul sunt suportate de beneficiar sau sunt finanțate prin alte surse publice sau private</t>
        </is>
      </c>
      <c r="CJ274" s="2" t="inlineStr">
        <is>
          <t>spolufinancovanie</t>
        </is>
      </c>
      <c r="CK274" s="2" t="inlineStr">
        <is>
          <t>3</t>
        </is>
      </c>
      <c r="CL274" s="2" t="inlineStr">
        <is>
          <t/>
        </is>
      </c>
      <c r="CM274" t="inlineStr">
        <is>
          <t>spôsob financovania akcií alebo projektov Únie, keď je časť nákladov hradená Komisiou a časť príjemcom alebo z iného zdroja</t>
        </is>
      </c>
      <c r="CN274" s="2" t="inlineStr">
        <is>
          <t>sofinanciranje</t>
        </is>
      </c>
      <c r="CO274" s="2" t="inlineStr">
        <is>
          <t>3</t>
        </is>
      </c>
      <c r="CP274" s="2" t="inlineStr">
        <is>
          <t/>
        </is>
      </c>
      <c r="CQ274" t="inlineStr">
        <is>
          <t/>
        </is>
      </c>
      <c r="CR274" s="2" t="inlineStr">
        <is>
          <t>medfinansiering|
samfinansiering</t>
        </is>
      </c>
      <c r="CS274" s="2" t="inlineStr">
        <is>
          <t>3|
3</t>
        </is>
      </c>
      <c r="CT274" s="2" t="inlineStr">
        <is>
          <t xml:space="preserve">|
</t>
        </is>
      </c>
      <c r="CU274" t="inlineStr">
        <is>
          <t/>
        </is>
      </c>
    </row>
    <row r="275">
      <c r="A275" s="1" t="str">
        <f>HYPERLINK("https://iate.europa.eu/entry/result/821950/all", "821950")</f>
        <v>821950</v>
      </c>
      <c r="B275" t="inlineStr">
        <is>
          <t>BUSINESS AND COMPETITION</t>
        </is>
      </c>
      <c r="C275" t="inlineStr">
        <is>
          <t>BUSINESS AND COMPETITION|legal form of organisations|organisation|non-profit organisation</t>
        </is>
      </c>
      <c r="D275" s="2" t="inlineStr">
        <is>
          <t>юридическо лице с нестопанска цел</t>
        </is>
      </c>
      <c r="E275" s="2" t="inlineStr">
        <is>
          <t>3</t>
        </is>
      </c>
      <c r="F275" s="2" t="inlineStr">
        <is>
          <t/>
        </is>
      </c>
      <c r="G275" t="inlineStr">
        <is>
          <t>Юридическо лице с нестопанска цел, чиито учредяване, регистрация, устройство, дейност и прекратяване са уредени в Закона за юридическите лица с нестопанска цел.</t>
        </is>
      </c>
      <c r="H275" s="2" t="inlineStr">
        <is>
          <t>nezisková organizace</t>
        </is>
      </c>
      <c r="I275" s="2" t="inlineStr">
        <is>
          <t>4</t>
        </is>
      </c>
      <c r="J275" s="2" t="inlineStr">
        <is>
          <t/>
        </is>
      </c>
      <c r="K275" t="inlineStr">
        <is>
          <t>organizace, jejíž fungování je primárně zaměřeno &lt;br&gt; na poskytování určitého zboží nebo služeb &lt;br&gt; bez ohledu na zisk, který není cílem</t>
        </is>
      </c>
      <c r="L275" s="2" t="inlineStr">
        <is>
          <t>nonprofitorganisation</t>
        </is>
      </c>
      <c r="M275" s="2" t="inlineStr">
        <is>
          <t>4</t>
        </is>
      </c>
      <c r="N275" s="2" t="inlineStr">
        <is>
          <t/>
        </is>
      </c>
      <c r="O275" t="inlineStr">
        <is>
          <t>organisation, der ikke har til formål at generere et overskud</t>
        </is>
      </c>
      <c r="P275" s="2" t="inlineStr">
        <is>
          <t>NPO|
Organisation ohne Erwerbszweck|
gemeinnützige Organisation|
nicht auf Gewinnerzielung gerichtete Organisation|
nicht gewinnorientierte Organisation|
Einrichtung ohne Gewinnstreben</t>
        </is>
      </c>
      <c r="Q275" s="2" t="inlineStr">
        <is>
          <t>3|
3|
3|
3|
3|
3</t>
        </is>
      </c>
      <c r="R275" s="2" t="inlineStr">
        <is>
          <t xml:space="preserve">|
|
|
|
|
</t>
        </is>
      </c>
      <c r="S275" t="inlineStr">
        <is>
          <t>Einrichtung, die keine kommerziellen Interessen verfolgt, sondern gemeinnützigen sozialen, kulturellen oder wissenschaftlichen Zielen dient</t>
        </is>
      </c>
      <c r="T275" s="2" t="inlineStr">
        <is>
          <t>μη κερδοσκοπικός οργανισμός</t>
        </is>
      </c>
      <c r="U275" s="2" t="inlineStr">
        <is>
          <t>3</t>
        </is>
      </c>
      <c r="V275" s="2" t="inlineStr">
        <is>
          <t/>
        </is>
      </c>
      <c r="W275" t="inlineStr">
        <is>
          <t/>
        </is>
      </c>
      <c r="X275" s="2" t="inlineStr">
        <is>
          <t>non-profit making organisation|
non-profit organisation|
NPO|
non-profit-making body|
not-for-profit organisation|
non-profit corporation|
non-profit body|
non-profit association|
NPOs</t>
        </is>
      </c>
      <c r="Y275" s="2" t="inlineStr">
        <is>
          <t>1|
4|
2|
4|
1|
1|
1|
1|
1</t>
        </is>
      </c>
      <c r="Z275" s="2" t="inlineStr">
        <is>
          <t xml:space="preserve">|
|
|
|
|
|
|
|
</t>
        </is>
      </c>
      <c r="AA275" t="inlineStr">
        <is>
          <t>organisation (usually a charity or public sector agency) that does not operate for the purpose of making a profit</t>
        </is>
      </c>
      <c r="AB275" s="2" t="inlineStr">
        <is>
          <t>OSAL|
entidad no lucrativa|
asociación de utilidad pública|
organización sin ánimo de lucro|
ENL</t>
        </is>
      </c>
      <c r="AC275" s="2" t="inlineStr">
        <is>
          <t>3|
3|
3|
3|
2</t>
        </is>
      </c>
      <c r="AD275" s="2" t="inlineStr">
        <is>
          <t xml:space="preserve">|
|
|
|
</t>
        </is>
      </c>
      <c r="AE275" t="inlineStr">
        <is>
          <t>"(...) podrán ser declaradas &lt;i&gt;&lt;b&gt;de utilidad pública&lt;/b&gt;&lt;/i&gt; aquellas asociaciones en las que concurran los siguientes requisitos:&lt;br&gt;a) Que sus fines estatutarios tiendan a &lt;i&gt;&lt;b&gt;promover el interés general&lt;/b&gt;&lt;/i&gt;, (...) y sean de carácter cívico, educativo, científico, cultural, deportivo, sanitario, de promoción de los valores constitucionales, de promoción de los derechos humanos, de asistencia social, de cooperación para el desarrollo, de promoción de la mujer, de protección de la infancia, de fomento de la igualdad de oportunidades y de la tolerancia, de defensa del medio ambiente, de fomento de la economía social o de la investigación, de promoción del voluntariado social, de defensa de consumidores y usuarios, de promoción y atención a las personas en riesgo de exclusión por razones físicas, sociales, económicas o culturales, y cualesquiera otros de similar naturaleza.&lt;br&gt;b) Que &lt;i&gt;&lt;b&gt;su actividad no esté restringida exclusivamente a beneficiar a sus asociados&lt;/b&gt;&lt;/i&gt;, sino abierta a cualquier otro posible beneficiario que reúna las condiciones y caracteres exigidos por la índole de sus propios fines. (...)"</t>
        </is>
      </c>
      <c r="AF275" s="2" t="inlineStr">
        <is>
          <t>mittetulundusühendus</t>
        </is>
      </c>
      <c r="AG275" s="2" t="inlineStr">
        <is>
          <t>3</t>
        </is>
      </c>
      <c r="AH275" s="2" t="inlineStr">
        <is>
          <t/>
        </is>
      </c>
      <c r="AI275" t="inlineStr">
        <is>
          <t>üldnimetus, mis hõlmab mittetulundusühinguid, sihtasutusi ja seltsinguid</t>
        </is>
      </c>
      <c r="AJ275" s="2" t="inlineStr">
        <is>
          <t>voittoa tavoittelematon järjestö|
voittoa tavoittelematon yhteisö</t>
        </is>
      </c>
      <c r="AK275" s="2" t="inlineStr">
        <is>
          <t>3|
3</t>
        </is>
      </c>
      <c r="AL275" s="2" t="inlineStr">
        <is>
          <t xml:space="preserve">|
</t>
        </is>
      </c>
      <c r="AM275" t="inlineStr">
        <is>
          <t>"yhteisö, jonka tarkoituksena ei ole voiton tai muun välittömän taloudellisen ansion hankkiminen jäsenilleen ja jonka toiminta ei ole pääasiallisesti taloudellista, esim. Punainen Risti"</t>
        </is>
      </c>
      <c r="AN275" s="2" t="inlineStr">
        <is>
          <t>organisme sans but lucratif|
organisme à but non lucratif|
OSBL|
OBNL</t>
        </is>
      </c>
      <c r="AO275" s="2" t="inlineStr">
        <is>
          <t>3|
3|
3|
3</t>
        </is>
      </c>
      <c r="AP275" s="2" t="inlineStr">
        <is>
          <t xml:space="preserve">|
|
|
</t>
        </is>
      </c>
      <c r="AQ275" t="inlineStr">
        <is>
          <t>organisme constitué à des fins sociales, éducatives, religieuses, philanthropiques ou de santé, qui n'émet pas de titres de capital transférables et qui n'a pas pour objet de procurer un avantage économique direct à ses membres ou donateurs ni de leur distribuer des profits</t>
        </is>
      </c>
      <c r="AR275" s="2" t="inlineStr">
        <is>
          <t>comhlacht neamhbhrabúsach|
eagraíocht neamhbhrabúsach</t>
        </is>
      </c>
      <c r="AS275" s="2" t="inlineStr">
        <is>
          <t>3|
3</t>
        </is>
      </c>
      <c r="AT275" s="2" t="inlineStr">
        <is>
          <t xml:space="preserve">|
</t>
        </is>
      </c>
      <c r="AU275" t="inlineStr">
        <is>
          <t/>
        </is>
      </c>
      <c r="AV275" s="2" t="inlineStr">
        <is>
          <t>neprofitno tijelo|
neprofitna organizacija</t>
        </is>
      </c>
      <c r="AW275" s="2" t="inlineStr">
        <is>
          <t>3|
3</t>
        </is>
      </c>
      <c r="AX275" s="2" t="inlineStr">
        <is>
          <t xml:space="preserve">|
</t>
        </is>
      </c>
      <c r="AY275" t="inlineStr">
        <is>
          <t/>
        </is>
      </c>
      <c r="AZ275" s="2" t="inlineStr">
        <is>
          <t>nonprofit gazdasági társaság|
nonprofit szervezet|
nonprofit társaság</t>
        </is>
      </c>
      <c r="BA275" s="2" t="inlineStr">
        <is>
          <t>4|
4|
4</t>
        </is>
      </c>
      <c r="BB275" s="2" t="inlineStr">
        <is>
          <t xml:space="preserve">|
|
</t>
        </is>
      </c>
      <c r="BC275" t="inlineStr">
        <is>
          <t>olyan szervezet - pl. egyesület, alapítvány - amelynek nem a haszonszerzés, hanem pl. a jótékonyság az elsődleges célja</t>
        </is>
      </c>
      <c r="BD275" s="2" t="inlineStr">
        <is>
          <t>organizzazione senza scopo di lucro|
organizzazione non profit</t>
        </is>
      </c>
      <c r="BE275" s="2" t="inlineStr">
        <is>
          <t>3|
3</t>
        </is>
      </c>
      <c r="BF275" s="2" t="inlineStr">
        <is>
          <t xml:space="preserve">|
</t>
        </is>
      </c>
      <c r="BG275" t="inlineStr">
        <is>
          <t>organizzazione dotata di personalità giuridica ma costituita soltanto per scopi caritatevoli, umanitari, educativi, ricreativi o comunque, limitati a campi del genere</t>
        </is>
      </c>
      <c r="BH275" s="2" t="inlineStr">
        <is>
          <t>ne pelno organizacija</t>
        </is>
      </c>
      <c r="BI275" s="2" t="inlineStr">
        <is>
          <t>3</t>
        </is>
      </c>
      <c r="BJ275" s="2" t="inlineStr">
        <is>
          <t/>
        </is>
      </c>
      <c r="BK275" t="inlineStr">
        <is>
          <t>visuomeninė organizacija, skirta tam tikrai funkcijai visuomenėje atlikti, o ne siekti pelno</t>
        </is>
      </c>
      <c r="BL275" s="2" t="inlineStr">
        <is>
          <t>bezpeļņas organizācija|
BO</t>
        </is>
      </c>
      <c r="BM275" s="2" t="inlineStr">
        <is>
          <t>3|
3</t>
        </is>
      </c>
      <c r="BN275" s="2" t="inlineStr">
        <is>
          <t xml:space="preserve">|
</t>
        </is>
      </c>
      <c r="BO275" t="inlineStr">
        <is>
          <t>bezpeļņas apkalpošanai, labdarībai, produkcijas ražošanai vai citiem mērķiem izveidota organizācija, kuras dalībnieku nolūks nav gūt peļņu</t>
        </is>
      </c>
      <c r="BP275" s="2" t="inlineStr">
        <is>
          <t>NPO|
organizzazzjoni mingħajr skop ta' qligħ</t>
        </is>
      </c>
      <c r="BQ275" s="2" t="inlineStr">
        <is>
          <t>3|
3</t>
        </is>
      </c>
      <c r="BR275" s="2" t="inlineStr">
        <is>
          <t xml:space="preserve">|
</t>
        </is>
      </c>
      <c r="BS275" t="inlineStr">
        <is>
          <t/>
        </is>
      </c>
      <c r="BT275" s="2" t="inlineStr">
        <is>
          <t>non-profitorganisatie|
lichaam zonder winstoogmerk|
non-profitinstelling</t>
        </is>
      </c>
      <c r="BU275" s="2" t="inlineStr">
        <is>
          <t>3|
3|
3</t>
        </is>
      </c>
      <c r="BV275" s="2" t="inlineStr">
        <is>
          <t xml:space="preserve">|
|
</t>
        </is>
      </c>
      <c r="BW275" t="inlineStr">
        <is>
          <t>organisatie zonder winstoogmerk die als doelstelling heeft private of publieke aangelegenheden voor niet-commerciële, vaak maatschappelijke doeleinden, te ondersteunen</t>
        </is>
      </c>
      <c r="BX275" s="2" t="inlineStr">
        <is>
          <t>organizacja nienastawiona na zysk|
organizacja niedochodowa|
organizacja niekomercyjna|
organizacja non-profit</t>
        </is>
      </c>
      <c r="BY275" s="2" t="inlineStr">
        <is>
          <t>3|
3|
3|
3</t>
        </is>
      </c>
      <c r="BZ275" s="2" t="inlineStr">
        <is>
          <t xml:space="preserve">|
|
|
</t>
        </is>
      </c>
      <c r="CA275" t="inlineStr">
        <is>
          <t>dobrowolne, trwałe i samorządne zrzeszenie o celach niezarobkowych, które samodzielnie określa swoje cele, programy działania i struktury organizacyjne oraz uchwala akty wewnętrzne dotyczące działalności, której podstawą jest praca społeczna członków</t>
        </is>
      </c>
      <c r="CB275" s="2" t="inlineStr">
        <is>
          <t>OSFL|
organização sem fins lucrativos</t>
        </is>
      </c>
      <c r="CC275" s="2" t="inlineStr">
        <is>
          <t>3|
3</t>
        </is>
      </c>
      <c r="CD275" s="2" t="inlineStr">
        <is>
          <t xml:space="preserve">|
</t>
        </is>
      </c>
      <c r="CE275" t="inlineStr">
        <is>
          <t/>
        </is>
      </c>
      <c r="CF275" s="2" t="inlineStr">
        <is>
          <t>organizație fără scop lucrativ|
organizație non-profit</t>
        </is>
      </c>
      <c r="CG275" s="2" t="inlineStr">
        <is>
          <t>3|
3</t>
        </is>
      </c>
      <c r="CH275" s="2" t="inlineStr">
        <is>
          <t xml:space="preserve">|
</t>
        </is>
      </c>
      <c r="CI275" t="inlineStr">
        <is>
          <t>entitate a cărui scop nu este obținerea de beneficii economice</t>
        </is>
      </c>
      <c r="CJ275" s="2" t="inlineStr">
        <is>
          <t>nezisková organizácia</t>
        </is>
      </c>
      <c r="CK275" s="2" t="inlineStr">
        <is>
          <t>3</t>
        </is>
      </c>
      <c r="CL275" s="2" t="inlineStr">
        <is>
          <t/>
        </is>
      </c>
      <c r="CM275" t="inlineStr">
        <is>
          <t>právnická osoba, ktorá poskytuje všeobecne prospešné služby za vopred určených a pre všetkých užívateľov rovnakých podmienok a ktorej zisk sa nesmie použiť v prospech zakladateľov, členov orgánov, ani jej zamestnancov, ale sa musí použiť v celom rozsahu na zabezpečenie všeobecne prospešných služieb</t>
        </is>
      </c>
      <c r="CN275" s="2" t="inlineStr">
        <is>
          <t>neprofitna ustanova|
neprofitna organizacija|
zavod</t>
        </is>
      </c>
      <c r="CO275" s="2" t="inlineStr">
        <is>
          <t>3|
3|
3</t>
        </is>
      </c>
      <c r="CP275" s="2" t="inlineStr">
        <is>
          <t xml:space="preserve">|
|
</t>
        </is>
      </c>
      <c r="CQ275" t="inlineStr">
        <is>
          <t>samostojna organizacija s pomembnejšimi drugimi, ne gospodarsko pridobitnimi cilji, katere delovanje ni podvrženo tveganju, ki se o svojih storitvah dogovarja z uporabniki in za katero ni bistven dobiček, temveč le pokrivanje odhodkov s prihodki</t>
        </is>
      </c>
      <c r="CR275" s="2" t="inlineStr">
        <is>
          <t>organisation som drivs utan vinstsyfte|
ideell organisation</t>
        </is>
      </c>
      <c r="CS275" s="2" t="inlineStr">
        <is>
          <t>3|
3</t>
        </is>
      </c>
      <c r="CT275" s="2" t="inlineStr">
        <is>
          <t xml:space="preserve">|
</t>
        </is>
      </c>
      <c r="CU275" t="inlineStr">
        <is>
          <t>sammanslutning som har till uppgift att främja medlemmarnas gemensamma ideella strävanden och som inte primärt arbetar för deras ekonomiska intressen.</t>
        </is>
      </c>
    </row>
    <row r="276">
      <c r="A276" s="1" t="str">
        <f>HYPERLINK("https://iate.europa.eu/entry/result/2233461/all", "2233461")</f>
        <v>2233461</v>
      </c>
      <c r="B276" t="inlineStr">
        <is>
          <t>FINANCE;EUROPEAN UNION</t>
        </is>
      </c>
      <c r="C276" t="inlineStr">
        <is>
          <t>FINANCE|budget;FINANCE|financing and investment|financing;EUROPEAN UNION|EU finance</t>
        </is>
      </c>
      <c r="D276" s="2" t="inlineStr">
        <is>
          <t>финансиране с единна ставка</t>
        </is>
      </c>
      <c r="E276" s="2" t="inlineStr">
        <is>
          <t>3</t>
        </is>
      </c>
      <c r="F276" s="2" t="inlineStr">
        <is>
          <t/>
        </is>
      </c>
      <c r="G276" t="inlineStr">
        <is>
          <t>начин на финансиране със средства на ЕС, които се отпускат за предварително определени категории допустими разходи чрез прилагане на процент</t>
        </is>
      </c>
      <c r="H276" s="2" t="inlineStr">
        <is>
          <t>paušální financování</t>
        </is>
      </c>
      <c r="I276" s="2" t="inlineStr">
        <is>
          <t>3</t>
        </is>
      </c>
      <c r="J276" s="2" t="inlineStr">
        <is>
          <t/>
        </is>
      </c>
      <c r="K276" t="inlineStr">
        <is>
          <t>způsob financování, podle něhož jsou finanční prostředky EU přidělovány na konkrétní kategorie způsobilých nákladů, jež jsou předem jednoznačně vymezeny, určitým procentním podílem</t>
        </is>
      </c>
      <c r="L276" s="2" t="inlineStr">
        <is>
          <t>takstfinansiering|
finansiering efter fast takst</t>
        </is>
      </c>
      <c r="M276" s="2" t="inlineStr">
        <is>
          <t>3|
3</t>
        </is>
      </c>
      <c r="N276" s="2" t="inlineStr">
        <is>
          <t xml:space="preserve">|
</t>
        </is>
      </c>
      <c r="O276" t="inlineStr">
        <is>
          <t/>
        </is>
      </c>
      <c r="P276" s="2" t="inlineStr">
        <is>
          <t>Pauschalfinanzierung</t>
        </is>
      </c>
      <c r="Q276" s="2" t="inlineStr">
        <is>
          <t>3</t>
        </is>
      </c>
      <c r="R276" s="2" t="inlineStr">
        <is>
          <t/>
        </is>
      </c>
      <c r="S276" t="inlineStr">
        <is>
          <t>Finanzierung auf der Basis von Pauschalbeträgen, bei denen für bestimmte, vorab festgelegte Kategorien förderfähiger Kosten ein Prozentsatz angewandt wird anstelle der tätsächlich im Einzelnen anfallenden Kosten</t>
        </is>
      </c>
      <c r="T276" s="2" t="inlineStr">
        <is>
          <t>χρηματοδότηση με ενιαίο συντελεστή|
χρηματοδότηση ενιαίου ποσοστού</t>
        </is>
      </c>
      <c r="U276" s="2" t="inlineStr">
        <is>
          <t>3|
3</t>
        </is>
      </c>
      <c r="V276" s="2" t="inlineStr">
        <is>
          <t xml:space="preserve">|
</t>
        </is>
      </c>
      <c r="W276" t="inlineStr">
        <is>
          <t>τύπος χρηματοδότησης που καλύπτει σε συγκεκριμένες κατηγορίες επιλέξιμων δαπανών που προσδιορίζονται με σαφήνεια εκ των προτέρων, με την εφαρμογή ποσοστού.</t>
        </is>
      </c>
      <c r="X276" s="2" t="inlineStr">
        <is>
          <t>flat-rate financing</t>
        </is>
      </c>
      <c r="Y276" s="2" t="inlineStr">
        <is>
          <t>3</t>
        </is>
      </c>
      <c r="Z276" s="2" t="inlineStr">
        <is>
          <t/>
        </is>
      </c>
      <c r="AA276" t="inlineStr">
        <is>
          <t>mode of financing in which EU funding is allocated to specific categories of eligible costs, which are clearly identified in advance, by applying a percentage</t>
        </is>
      </c>
      <c r="AB276" s="2" t="inlineStr">
        <is>
          <t>financiación a tipo fijo</t>
        </is>
      </c>
      <c r="AC276" s="2" t="inlineStr">
        <is>
          <t>3</t>
        </is>
      </c>
      <c r="AD276" s="2" t="inlineStr">
        <is>
          <t/>
        </is>
      </c>
      <c r="AE276" t="inlineStr">
        <is>
          <t>Tipo de financiación de la UE que cubre categorías específicas de gastos subvencionables claramente determinados de antemano, aplicando un porcentaje.</t>
        </is>
      </c>
      <c r="AF276" s="2" t="inlineStr">
        <is>
          <t>ühtse määra alusel rahastamine</t>
        </is>
      </c>
      <c r="AG276" s="2" t="inlineStr">
        <is>
          <t>3</t>
        </is>
      </c>
      <c r="AH276" s="2" t="inlineStr">
        <is>
          <t/>
        </is>
      </c>
      <c r="AI276" t="inlineStr">
        <is>
          <t>liidu rahalise toetuse vorm, mida kasutatakse teatavate spetsiifiliste eelnevalt selgelt kindlaks määratud rahastamiskõlblike kulude kategooriate puhul, kohaldades protsendimäära</t>
        </is>
      </c>
      <c r="AJ276" s="2" t="inlineStr">
        <is>
          <t>kiinteämääräinen rahoitus|
kiinteän prosenttimäärän mukainen rahoitus</t>
        </is>
      </c>
      <c r="AK276" s="2" t="inlineStr">
        <is>
          <t>3|
3</t>
        </is>
      </c>
      <c r="AL276" s="2" t="inlineStr">
        <is>
          <t xml:space="preserve">|
</t>
        </is>
      </c>
      <c r="AM276" t="inlineStr">
        <is>
          <t>Kiinteämääräinen rahoitus, joka kattaa tietyt avustuskelpoiset kustannuserät, jotka on selkeästi yksilöity ennalta soveltamalla tiettyä prosenttiosuutta.</t>
        </is>
      </c>
      <c r="AN276" s="2" t="inlineStr">
        <is>
          <t>financement à taux forfaitaire|
financement forfaitaire</t>
        </is>
      </c>
      <c r="AO276" s="2" t="inlineStr">
        <is>
          <t>3|
3</t>
        </is>
      </c>
      <c r="AP276" s="2" t="inlineStr">
        <is>
          <t xml:space="preserve">|
</t>
        </is>
      </c>
      <c r="AQ276" t="inlineStr">
        <is>
          <t>mode de financement par lequel les contributions de l'UE sont affectées à des catégories spécifiques de dépenses éligibles clairement déterminées à l'avance, par l'application d'un pourcentage</t>
        </is>
      </c>
      <c r="AR276" s="2" t="inlineStr">
        <is>
          <t>maoiniú ar ráta comhréidh|
maoiniú cothromráta</t>
        </is>
      </c>
      <c r="AS276" s="2" t="inlineStr">
        <is>
          <t>3|
3</t>
        </is>
      </c>
      <c r="AT276" s="2" t="inlineStr">
        <is>
          <t xml:space="preserve">|
</t>
        </is>
      </c>
      <c r="AU276" t="inlineStr">
        <is>
          <t/>
        </is>
      </c>
      <c r="AV276" s="2" t="inlineStr">
        <is>
          <t>financiranje uz primjenu paušalne stope</t>
        </is>
      </c>
      <c r="AW276" s="2" t="inlineStr">
        <is>
          <t>3</t>
        </is>
      </c>
      <c r="AX276" s="2" t="inlineStr">
        <is>
          <t/>
        </is>
      </c>
      <c r="AY276" t="inlineStr">
        <is>
          <t>način financiranja kojim se financiranje EU-a dodjeljuje unaprijed određenim posebnim kategorijama prihvatljivih troškova uz primjenu postotka</t>
        </is>
      </c>
      <c r="AZ276" s="2" t="inlineStr">
        <is>
          <t>átalányfinanszírozás|
százalékos átalányfinanszírozás|
százalékos átalány</t>
        </is>
      </c>
      <c r="BA276" s="2" t="inlineStr">
        <is>
          <t>3|
3|
3</t>
        </is>
      </c>
      <c r="BB276" s="2" t="inlineStr">
        <is>
          <t xml:space="preserve">|
|
</t>
        </is>
      </c>
      <c r="BC276" t="inlineStr">
        <is>
          <t>valamely uniós szakpolitikai célkitűzés elérését segíteni hivatott uniós hozzájárulások egyik formája, amely az elszámolható költségek előzetesen meghatározott kategóriáit fedezi, azok értékére százalékos arányt alkalmazva</t>
        </is>
      </c>
      <c r="BD276" s="2" t="inlineStr">
        <is>
          <t>finanziamento a tasso fisso|
finanziamento a tasso forfettario</t>
        </is>
      </c>
      <c r="BE276" s="2" t="inlineStr">
        <is>
          <t>3|
3</t>
        </is>
      </c>
      <c r="BF276" s="2" t="inlineStr">
        <is>
          <t xml:space="preserve">|
</t>
        </is>
      </c>
      <c r="BG276" t="inlineStr">
        <is>
          <t>tipo di finanziamenti dell'UE che coprono categorie specifiche di costi ammissibili chiaramente individuate in anticipo, applicando una percentuale</t>
        </is>
      </c>
      <c r="BH276" s="2" t="inlineStr">
        <is>
          <t>finansavimas taikant fiksuotąją normą</t>
        </is>
      </c>
      <c r="BI276" s="2" t="inlineStr">
        <is>
          <t>3</t>
        </is>
      </c>
      <c r="BJ276" s="2" t="inlineStr">
        <is>
          <t/>
        </is>
      </c>
      <c r="BK276" t="inlineStr">
        <is>
          <t>finansavimo ES lėšomis būdas, kai taikant procentinį dydį apmokamos visų ar tam tikrų specialių kategorijų iš anksto aiškiai nustatytos tinkamos finansuoti išlaidos</t>
        </is>
      </c>
      <c r="BL276" s="2" t="inlineStr">
        <is>
          <t>vienotas likmes finansējums</t>
        </is>
      </c>
      <c r="BM276" s="2" t="inlineStr">
        <is>
          <t>3</t>
        </is>
      </c>
      <c r="BN276" s="2" t="inlineStr">
        <is>
          <t/>
        </is>
      </c>
      <c r="BO276" t="inlineStr">
        <is>
          <t>ES finansējuma veids, kas sedz noteiktu kategoriju attiecināmās izmaksas, kuras ir skaidri noteiktas iepriekš, piemērojot procentus</t>
        </is>
      </c>
      <c r="BP276" s="2" t="inlineStr">
        <is>
          <t>finanzjament b'rata fissa</t>
        </is>
      </c>
      <c r="BQ276" s="2" t="inlineStr">
        <is>
          <t>3</t>
        </is>
      </c>
      <c r="BR276" s="2" t="inlineStr">
        <is>
          <t/>
        </is>
      </c>
      <c r="BS276" t="inlineStr">
        <is>
          <t>tip ta' finanzjament fejn il-finanzjament tal-UE jkun allokat lil kategoriji speċifiċi ta’ kostijiet eliġibbli, li jkunu identifikati b’mod ċar minn qabel, billi jiġi applikat perċentwal</t>
        </is>
      </c>
      <c r="BT276" s="2" t="inlineStr">
        <is>
          <t>financiering volgens een vast percentage|
forfaitaire financiering</t>
        </is>
      </c>
      <c r="BU276" s="2" t="inlineStr">
        <is>
          <t>3|
2</t>
        </is>
      </c>
      <c r="BV276" s="2" t="inlineStr">
        <is>
          <t xml:space="preserve">|
</t>
        </is>
      </c>
      <c r="BW276" t="inlineStr">
        <is>
          <t>een van de vormen die de bijdrage van de Unie kan aannemen en die, door toepassing van een percentage, van tevoren duidelijk omschreven specifieke categorieën subsidiabele kosten dekt</t>
        </is>
      </c>
      <c r="BX276" s="2" t="inlineStr">
        <is>
          <t>finansowanie według stawek zryczałtowanych</t>
        </is>
      </c>
      <c r="BY276" s="2" t="inlineStr">
        <is>
          <t>3</t>
        </is>
      </c>
      <c r="BZ276" s="2" t="inlineStr">
        <is>
          <t/>
        </is>
      </c>
      <c r="CA276" t="inlineStr">
        <is>
          <t>uproszczona forma kosztów, w której: 
&lt;div&gt;
 koszty kwalifikowalne są określane jako odsetek innych kosztów kwalifikowalnych&lt;/div&gt; 
&lt;div&gt;
 zwykle są stosowane w odniesieniu do wynagrodzeń lub innych kosztów pośrednich&lt;/div&gt;</t>
        </is>
      </c>
      <c r="CB276" s="2" t="inlineStr">
        <is>
          <t>financiamento a taxa fixa</t>
        </is>
      </c>
      <c r="CC276" s="2" t="inlineStr">
        <is>
          <t>3</t>
        </is>
      </c>
      <c r="CD276" s="2" t="inlineStr">
        <is>
          <t/>
        </is>
      </c>
      <c r="CE276" t="inlineStr">
        <is>
          <t>No contexto do orçamento anual da União, tipo de subvenção concedida com base na aplicação de uma percentagem.</t>
        </is>
      </c>
      <c r="CF276" s="2" t="inlineStr">
        <is>
          <t>finanțare forfetară|
finanțare la rate forfetare</t>
        </is>
      </c>
      <c r="CG276" s="2" t="inlineStr">
        <is>
          <t>3|
3</t>
        </is>
      </c>
      <c r="CH276" s="2" t="inlineStr">
        <is>
          <t xml:space="preserve">|
</t>
        </is>
      </c>
      <c r="CI276" t="inlineStr">
        <is>
          <t>formă de finanțare prin care finanțarea UE este alocată unor categorii specifice de costuri eligibile, identificate clar în prealabil prin aplicarea unui procentaj</t>
        </is>
      </c>
      <c r="CJ276" s="2" t="inlineStr">
        <is>
          <t>paušálne financovanie</t>
        </is>
      </c>
      <c r="CK276" s="2" t="inlineStr">
        <is>
          <t>3</t>
        </is>
      </c>
      <c r="CL276" s="2" t="inlineStr">
        <is>
          <t/>
        </is>
      </c>
      <c r="CM276" t="inlineStr">
        <is>
          <t>spôsob financovania, ktoré pokrýva osobitné kategórie oprávnených nákladov, ktoré sú vopred jasne určené, uplatnením percentuálnej sadzby</t>
        </is>
      </c>
      <c r="CN276" s="2" t="inlineStr">
        <is>
          <t>financiranje po pavšalni stopnji</t>
        </is>
      </c>
      <c r="CO276" s="2" t="inlineStr">
        <is>
          <t>3</t>
        </is>
      </c>
      <c r="CP276" s="2" t="inlineStr">
        <is>
          <t/>
        </is>
      </c>
      <c r="CQ276" t="inlineStr">
        <is>
          <t>financiranje, pri katerem so prispevki Unije dodeljeni posebnim kategorijam upravičenih stroškov, ki so vnaprej jasno določeni z uporabo odstotnega deleža</t>
        </is>
      </c>
      <c r="CR276" s="2" t="inlineStr">
        <is>
          <t>finansiering till en schablonsats|
schablonfinansiering</t>
        </is>
      </c>
      <c r="CS276" s="2" t="inlineStr">
        <is>
          <t>3|
2</t>
        </is>
      </c>
      <c r="CT276" s="2" t="inlineStr">
        <is>
          <t xml:space="preserve">|
</t>
        </is>
      </c>
      <c r="CU276" t="inlineStr">
        <is>
          <t>finansieringsform där EU-finansiering fördelas till vissa specifika kategorier av stödberättigande kostnader som tydligt identifieras i förväg, genom att en viss procentsats av kostnaderna ersätts</t>
        </is>
      </c>
    </row>
    <row r="277">
      <c r="A277" s="1" t="str">
        <f>HYPERLINK("https://iate.europa.eu/entry/result/760828/all", "760828")</f>
        <v>760828</v>
      </c>
      <c r="B277" t="inlineStr">
        <is>
          <t>EUROPEAN UNION;TRADE</t>
        </is>
      </c>
      <c r="C277" t="inlineStr">
        <is>
          <t>EUROPEAN UNION|European construction|EU relations;TRADE|trade policy|public contract</t>
        </is>
      </c>
      <c r="D277" s="2" t="inlineStr">
        <is>
          <t>общи условия</t>
        </is>
      </c>
      <c r="E277" s="2" t="inlineStr">
        <is>
          <t>3</t>
        </is>
      </c>
      <c r="F277" s="2" t="inlineStr">
        <is>
          <t/>
        </is>
      </c>
      <c r="G277" t="inlineStr">
        <is>
          <t/>
        </is>
      </c>
      <c r="H277" s="2" t="inlineStr">
        <is>
          <t>všeobecné podmínky</t>
        </is>
      </c>
      <c r="I277" s="2" t="inlineStr">
        <is>
          <t>2</t>
        </is>
      </c>
      <c r="J277" s="2" t="inlineStr">
        <is>
          <t/>
        </is>
      </c>
      <c r="K277" t="inlineStr">
        <is>
          <t>všeobecné podmínky vztahující se na veřejné zakázky</t>
        </is>
      </c>
      <c r="L277" s="2" t="inlineStr">
        <is>
          <t>almindelige udbudsbetingelser|
almindelige betingelser</t>
        </is>
      </c>
      <c r="M277" s="2" t="inlineStr">
        <is>
          <t>4|
4</t>
        </is>
      </c>
      <c r="N277" s="2" t="inlineStr">
        <is>
          <t xml:space="preserve">|
</t>
        </is>
      </c>
      <c r="O277" t="inlineStr">
        <is>
          <t/>
        </is>
      </c>
      <c r="P277" s="2" t="inlineStr">
        <is>
          <t>allgemeine Bedingungen|
allgemeine Vergabebedingungen|
allgemeines Lastenheft</t>
        </is>
      </c>
      <c r="Q277" s="2" t="inlineStr">
        <is>
          <t>4|
4|
2</t>
        </is>
      </c>
      <c r="R277" s="2" t="inlineStr">
        <is>
          <t xml:space="preserve">|
|
</t>
        </is>
      </c>
      <c r="S277" t="inlineStr">
        <is>
          <t>die allgemeinen administrativen, finanziellen, rechtlichen und technischen Vertragsbestimmungen für die Ausführung des Auftrags</t>
        </is>
      </c>
      <c r="T277" s="2" t="inlineStr">
        <is>
          <t>γενική συγγραφή υποχρεώσεων</t>
        </is>
      </c>
      <c r="U277" s="2" t="inlineStr">
        <is>
          <t>4</t>
        </is>
      </c>
      <c r="V277" s="2" t="inlineStr">
        <is>
          <t/>
        </is>
      </c>
      <c r="W277" t="inlineStr">
        <is>
          <t/>
        </is>
      </c>
      <c r="X277" s="2" t="inlineStr">
        <is>
          <t>general conditions</t>
        </is>
      </c>
      <c r="Y277" s="2" t="inlineStr">
        <is>
          <t>3</t>
        </is>
      </c>
      <c r="Z277" s="2" t="inlineStr">
        <is>
          <t/>
        </is>
      </c>
      <c r="AA277" t="inlineStr">
        <is>
          <t>General contractual provisions applying to public contracts.</t>
        </is>
      </c>
      <c r="AB277" s="2" t="inlineStr">
        <is>
          <t>pliego de cláusulas administrativas generales</t>
        </is>
      </c>
      <c r="AC277" s="2" t="inlineStr">
        <is>
          <t>3</t>
        </is>
      </c>
      <c r="AD277" s="2" t="inlineStr">
        <is>
          <t/>
        </is>
      </c>
      <c r="AE277" t="inlineStr">
        <is>
          <t>Disposiciones contractuales generales aplicables a los contratos de las administraciones públicas &lt;a href="/entry/result/794538/all" id="ENTRY_TO_ENTRY_CONVERTER" target="_blank"&gt;IATE:794538&lt;/a&gt; .</t>
        </is>
      </c>
      <c r="AF277" t="inlineStr">
        <is>
          <t/>
        </is>
      </c>
      <c r="AG277" t="inlineStr">
        <is>
          <t/>
        </is>
      </c>
      <c r="AH277" t="inlineStr">
        <is>
          <t/>
        </is>
      </c>
      <c r="AI277" t="inlineStr">
        <is>
          <t/>
        </is>
      </c>
      <c r="AJ277" s="2" t="inlineStr">
        <is>
          <t>yleiset sopimusehdot</t>
        </is>
      </c>
      <c r="AK277" s="2" t="inlineStr">
        <is>
          <t>2</t>
        </is>
      </c>
      <c r="AL277" s="2" t="inlineStr">
        <is>
          <t/>
        </is>
      </c>
      <c r="AM277" t="inlineStr">
        <is>
          <t>"Sopimusten täytäntöönpanoa koskevat hallinnolliset, rahoitukselliset, oikeudelliset ja tekniset sopimusehdot sisältävät yleiset ohjeet."</t>
        </is>
      </c>
      <c r="AN277" s="2" t="inlineStr">
        <is>
          <t>cahier général des charges</t>
        </is>
      </c>
      <c r="AO277" s="2" t="inlineStr">
        <is>
          <t>3</t>
        </is>
      </c>
      <c r="AP277" s="2" t="inlineStr">
        <is>
          <t/>
        </is>
      </c>
      <c r="AQ277" t="inlineStr">
        <is>
          <t>prescriptions générales qui contiennent les clauses contractuelles de caractère administratif, financier, juridique et technique relatives à l'exécution des marchés</t>
        </is>
      </c>
      <c r="AR277" s="2" t="inlineStr">
        <is>
          <t>coinníollacha ginearálta</t>
        </is>
      </c>
      <c r="AS277" s="2" t="inlineStr">
        <is>
          <t>3</t>
        </is>
      </c>
      <c r="AT277" s="2" t="inlineStr">
        <is>
          <t/>
        </is>
      </c>
      <c r="AU277" t="inlineStr">
        <is>
          <t/>
        </is>
      </c>
      <c r="AV277" t="inlineStr">
        <is>
          <t/>
        </is>
      </c>
      <c r="AW277" t="inlineStr">
        <is>
          <t/>
        </is>
      </c>
      <c r="AX277" t="inlineStr">
        <is>
          <t/>
        </is>
      </c>
      <c r="AY277" t="inlineStr">
        <is>
          <t/>
        </is>
      </c>
      <c r="AZ277" s="2" t="inlineStr">
        <is>
          <t>általános ajánlattételi feltételek</t>
        </is>
      </c>
      <c r="BA277" s="2" t="inlineStr">
        <is>
          <t>3</t>
        </is>
      </c>
      <c r="BB277" s="2" t="inlineStr">
        <is>
          <t/>
        </is>
      </c>
      <c r="BC277" t="inlineStr">
        <is>
          <t>A közbeszerzési szerződésekre érvényes általános szerződési feltételek.</t>
        </is>
      </c>
      <c r="BD277" s="2" t="inlineStr">
        <is>
          <t>capitolato generale d'appalto|
capitolato generale d'oneri</t>
        </is>
      </c>
      <c r="BE277" s="2" t="inlineStr">
        <is>
          <t>4|
4</t>
        </is>
      </c>
      <c r="BF277" s="2" t="inlineStr">
        <is>
          <t xml:space="preserve">|
</t>
        </is>
      </c>
      <c r="BG277" t="inlineStr">
        <is>
          <t>Disposizioni generali che contengono le clausole contrattuali di carattere amministrativo, finanziario, giuridico e tecnico, relative all'esecuzione degli appalti.</t>
        </is>
      </c>
      <c r="BH277" s="2" t="inlineStr">
        <is>
          <t>bendrosios sąlygos</t>
        </is>
      </c>
      <c r="BI277" s="2" t="inlineStr">
        <is>
          <t>3</t>
        </is>
      </c>
      <c r="BJ277" s="2" t="inlineStr">
        <is>
          <t/>
        </is>
      </c>
      <c r="BK277" t="inlineStr">
        <is>
          <t>bendrosios sutartinės nuostatos, taikomos viešųjų pirkimų sutartimis</t>
        </is>
      </c>
      <c r="BL277" s="2" t="inlineStr">
        <is>
          <t>vispārējie nosacījumi</t>
        </is>
      </c>
      <c r="BM277" s="2" t="inlineStr">
        <is>
          <t>3</t>
        </is>
      </c>
      <c r="BN277" s="2" t="inlineStr">
        <is>
          <t/>
        </is>
      </c>
      <c r="BO277" t="inlineStr">
        <is>
          <t/>
        </is>
      </c>
      <c r="BP277" s="2" t="inlineStr">
        <is>
          <t>kondizzjonijiet ġenerali</t>
        </is>
      </c>
      <c r="BQ277" s="2" t="inlineStr">
        <is>
          <t>3</t>
        </is>
      </c>
      <c r="BR277" s="2" t="inlineStr">
        <is>
          <t/>
        </is>
      </c>
      <c r="BS277" t="inlineStr">
        <is>
          <t>dispożizzjonijiet kuntrattwali ġenerali li japplikaw għal kuntratti pubbliċi</t>
        </is>
      </c>
      <c r="BT277" s="2" t="inlineStr">
        <is>
          <t>algemene voorwaarden voor opdrachten|
algemene aannemingsvoorwaarden</t>
        </is>
      </c>
      <c r="BU277" s="2" t="inlineStr">
        <is>
          <t>3|
3</t>
        </is>
      </c>
      <c r="BV277" s="2" t="inlineStr">
        <is>
          <t xml:space="preserve">|
</t>
        </is>
      </c>
      <c r="BW277" t="inlineStr">
        <is>
          <t>"De algemene voorwaarden, waarin opgenomen de contractuele clausules van administratieve, financiële, juridische en technische aard, met betrekking tot de uitvoering van opdrachten."</t>
        </is>
      </c>
      <c r="BX277" s="2" t="inlineStr">
        <is>
          <t>warunki ogólne</t>
        </is>
      </c>
      <c r="BY277" s="2" t="inlineStr">
        <is>
          <t>2</t>
        </is>
      </c>
      <c r="BZ277" s="2" t="inlineStr">
        <is>
          <t/>
        </is>
      </c>
      <c r="CA277" t="inlineStr">
        <is>
          <t>rodzaj dokumentu przetargowego zawierającego standardowe ustalenia mające zastosowanie do większości postępowań o udzielenie zamówienia w odróżnieniu od dokumentu przetargowego opracowanego na potrzeby konkretnego postępowania („warunki specjalne”)</t>
        </is>
      </c>
      <c r="CB277" s="2" t="inlineStr">
        <is>
          <t>caderno geral de encargos</t>
        </is>
      </c>
      <c r="CC277" s="2" t="inlineStr">
        <is>
          <t>3</t>
        </is>
      </c>
      <c r="CD277" s="2" t="inlineStr">
        <is>
          <t/>
        </is>
      </c>
      <c r="CE277" t="inlineStr">
        <is>
          <t>Documento com as condições gerais aplicáveis aos contratos públicos.</t>
        </is>
      </c>
      <c r="CF277" s="2" t="inlineStr">
        <is>
          <t>condiții generale</t>
        </is>
      </c>
      <c r="CG277" s="2" t="inlineStr">
        <is>
          <t>3</t>
        </is>
      </c>
      <c r="CH277" s="2" t="inlineStr">
        <is>
          <t/>
        </is>
      </c>
      <c r="CI277" t="inlineStr">
        <is>
          <t/>
        </is>
      </c>
      <c r="CJ277" s="2" t="inlineStr">
        <is>
          <t>všeobecné podmienky</t>
        </is>
      </c>
      <c r="CK277" s="2" t="inlineStr">
        <is>
          <t>2</t>
        </is>
      </c>
      <c r="CL277" s="2" t="inlineStr">
        <is>
          <t/>
        </is>
      </c>
      <c r="CM277" t="inlineStr">
        <is>
          <t>všeobecné zmluvné podmienky, ktoré sa vzťahujú na verejné zákazky</t>
        </is>
      </c>
      <c r="CN277" s="2" t="inlineStr">
        <is>
          <t>splošni pogoji</t>
        </is>
      </c>
      <c r="CO277" s="2" t="inlineStr">
        <is>
          <t>3</t>
        </is>
      </c>
      <c r="CP277" s="2" t="inlineStr">
        <is>
          <t/>
        </is>
      </c>
      <c r="CQ277" t="inlineStr">
        <is>
          <t/>
        </is>
      </c>
      <c r="CR277" s="2" t="inlineStr">
        <is>
          <t>allmänna kontraktsvillkor</t>
        </is>
      </c>
      <c r="CS277" s="2" t="inlineStr">
        <is>
          <t>3</t>
        </is>
      </c>
      <c r="CT277" s="2" t="inlineStr">
        <is>
          <t/>
        </is>
      </c>
      <c r="CU277" t="inlineStr">
        <is>
          <t>"allmänna kontraktsvillkor: allmänna administrativa, finansiella, juridiska och tekniska villkor för genomförandet av ett kontrakt inom en viss kategori av upphandlingar."</t>
        </is>
      </c>
    </row>
    <row r="278">
      <c r="A278" s="1" t="str">
        <f>HYPERLINK("https://iate.europa.eu/entry/result/3549806/all", "3549806")</f>
        <v>3549806</v>
      </c>
      <c r="B278" t="inlineStr">
        <is>
          <t>POLITICS;SCIENCE;EMPLOYMENT AND WORKING CONDITIONS;BUSINESS AND COMPETITION</t>
        </is>
      </c>
      <c r="C278" t="inlineStr">
        <is>
          <t>POLITICS|politics and public safety|politics;SCIENCE|humanities|social sciences;EMPLOYMENT AND WORKING CONDITIONS|labour law and labour relations|organisation of professions;BUSINESS AND COMPETITION|business organisation|business activity</t>
        </is>
      </c>
      <c r="D278" s="2" t="inlineStr">
        <is>
          <t>връзкарство</t>
        </is>
      </c>
      <c r="E278" s="2" t="inlineStr">
        <is>
          <t>3</t>
        </is>
      </c>
      <c r="F278" s="2" t="inlineStr">
        <is>
          <t/>
        </is>
      </c>
      <c r="G278" t="inlineStr">
        <is>
          <t/>
        </is>
      </c>
      <c r="H278" s="2" t="inlineStr">
        <is>
          <t>příbuzenská politika|
bratříčkování</t>
        </is>
      </c>
      <c r="I278" s="2" t="inlineStr">
        <is>
          <t>2|
2</t>
        </is>
      </c>
      <c r="J278" s="2" t="inlineStr">
        <is>
          <t xml:space="preserve">|
</t>
        </is>
      </c>
      <c r="K278" t="inlineStr">
        <is>
          <t/>
        </is>
      </c>
      <c r="L278" s="2" t="inlineStr">
        <is>
          <t>kammerateri|
vennetjeneste</t>
        </is>
      </c>
      <c r="M278" s="2" t="inlineStr">
        <is>
          <t>3|
3</t>
        </is>
      </c>
      <c r="N278" s="2" t="inlineStr">
        <is>
          <t xml:space="preserve">|
</t>
        </is>
      </c>
      <c r="O278" t="inlineStr">
        <is>
          <t>en særlig form for &lt;i&gt;favorisering&lt;/i&gt; [ &lt;a href="/entry/result/3549803/all" id="ENTRY_TO_ENTRY_CONVERTER" target="_blank"&gt;IATE:3549803&lt;/a&gt; ], som personer inden for en vennekreds e.l. yder hinanden</t>
        </is>
      </c>
      <c r="P278" s="2" t="inlineStr">
        <is>
          <t>Klüngelwirtschaft</t>
        </is>
      </c>
      <c r="Q278" s="2" t="inlineStr">
        <is>
          <t>3</t>
        </is>
      </c>
      <c r="R278" s="2" t="inlineStr">
        <is>
          <t/>
        </is>
      </c>
      <c r="S278" t="inlineStr">
        <is>
          <t/>
        </is>
      </c>
      <c r="T278" s="2" t="inlineStr">
        <is>
          <t>παρεοκρατία|
ευνοιοκρατία|
ημετεροκρατία|
κλεπτοκρατία</t>
        </is>
      </c>
      <c r="U278" s="2" t="inlineStr">
        <is>
          <t>4|
3|
4|
3</t>
        </is>
      </c>
      <c r="V278" s="2" t="inlineStr">
        <is>
          <t xml:space="preserve">|
|
|
</t>
        </is>
      </c>
      <c r="W278" t="inlineStr">
        <is>
          <t/>
        </is>
      </c>
      <c r="X278" s="2" t="inlineStr">
        <is>
          <t>cronyism</t>
        </is>
      </c>
      <c r="Y278" s="2" t="inlineStr">
        <is>
          <t>3</t>
        </is>
      </c>
      <c r="Z278" s="2" t="inlineStr">
        <is>
          <t/>
        </is>
      </c>
      <c r="AA278" t="inlineStr">
        <is>
          <t>specific form of &lt;i&gt;favouritism&lt;/i&gt; [ &lt;a href="/entry/result/3549803/all" id="ENTRY_TO_ENTRY_CONVERTER" target="_blank"&gt;IATE:3549803&lt;/a&gt; ], referring to partiality towards friends and associates</t>
        </is>
      </c>
      <c r="AB278" s="2" t="inlineStr">
        <is>
          <t>amiguismo</t>
        </is>
      </c>
      <c r="AC278" s="2" t="inlineStr">
        <is>
          <t>3</t>
        </is>
      </c>
      <c r="AD278" s="2" t="inlineStr">
        <is>
          <t/>
        </is>
      </c>
      <c r="AE278" t="inlineStr">
        <is>
          <t>Tendencia y práctica de favorecer a los amigos en perjuicio del mejor derecho de terceras personas.</t>
        </is>
      </c>
      <c r="AF278" s="2" t="inlineStr">
        <is>
          <t>semupoliitika</t>
        </is>
      </c>
      <c r="AG278" s="2" t="inlineStr">
        <is>
          <t>2</t>
        </is>
      </c>
      <c r="AH278" s="2" t="inlineStr">
        <is>
          <t/>
        </is>
      </c>
      <c r="AI278" t="inlineStr">
        <is>
          <t>&lt;i&gt;favoritism&lt;/i&gt; [ &lt;a href="/entry/result/3549803/all" id="ENTRY_TO_ENTRY_CONVERTER" target="_blank"&gt;IATE:3549803&lt;/a&gt; ], mille puhul eelistatakse pikaajalisi sõpru, eriti nimetades neid juhtivatele ametikohtadele olenemata nende kvalifikatsioonist</t>
        </is>
      </c>
      <c r="AJ278" s="2" t="inlineStr">
        <is>
          <t>ystävyyssuhteiden hyödyntäminen|
kronyismi</t>
        </is>
      </c>
      <c r="AK278" s="2" t="inlineStr">
        <is>
          <t>3|
3</t>
        </is>
      </c>
      <c r="AL278" s="2" t="inlineStr">
        <is>
          <t xml:space="preserve">|
</t>
        </is>
      </c>
      <c r="AM278" t="inlineStr">
        <is>
          <t>ystävien, kollegoiden tai esimerkiksi puolueystävien suosinta ja nimittäminen korkeisiin asemiin tai tehtäviin</t>
        </is>
      </c>
      <c r="AN278" s="2" t="inlineStr">
        <is>
          <t>copinage</t>
        </is>
      </c>
      <c r="AO278" s="2" t="inlineStr">
        <is>
          <t>3</t>
        </is>
      </c>
      <c r="AP278" s="2" t="inlineStr">
        <is>
          <t/>
        </is>
      </c>
      <c r="AQ278" t="inlineStr">
        <is>
          <t>&lt;i&gt;favoritisme&lt;/i&gt; [ &lt;a href="/entry/result/3549803/all" id="ENTRY_TO_ENTRY_CONVERTER" target="_blank"&gt;IATE:3549803&lt;/a&gt; ], entente au profit d'amis, de relations</t>
        </is>
      </c>
      <c r="AR278" s="2" t="inlineStr">
        <is>
          <t>cairdeas fabhair</t>
        </is>
      </c>
      <c r="AS278" s="2" t="inlineStr">
        <is>
          <t>3</t>
        </is>
      </c>
      <c r="AT278" s="2" t="inlineStr">
        <is>
          <t/>
        </is>
      </c>
      <c r="AU278" t="inlineStr">
        <is>
          <t/>
        </is>
      </c>
      <c r="AV278" t="inlineStr">
        <is>
          <t/>
        </is>
      </c>
      <c r="AW278" t="inlineStr">
        <is>
          <t/>
        </is>
      </c>
      <c r="AX278" t="inlineStr">
        <is>
          <t/>
        </is>
      </c>
      <c r="AY278" t="inlineStr">
        <is>
          <t/>
        </is>
      </c>
      <c r="AZ278" s="2" t="inlineStr">
        <is>
          <t>haverszellem|
haveri részrehajlás</t>
        </is>
      </c>
      <c r="BA278" s="2" t="inlineStr">
        <is>
          <t>3|
4</t>
        </is>
      </c>
      <c r="BB278" s="2" t="inlineStr">
        <is>
          <t xml:space="preserve">|
</t>
        </is>
      </c>
      <c r="BC278" t="inlineStr">
        <is>
          <t>a favoritizmus [ &lt;a href="/entry/result/3549803/all" id="ENTRY_TO_ENTRY_CONVERTER" target="_blank"&gt;IATE:3549803&lt;/a&gt; ] azon formája, amely a baráti kapcsolatokat és az üzleti partnereket részesíti előnyben</t>
        </is>
      </c>
      <c r="BD278" s="2" t="inlineStr">
        <is>
          <t>clientelismo|
favoritismo</t>
        </is>
      </c>
      <c r="BE278" s="2" t="inlineStr">
        <is>
          <t>3|
3</t>
        </is>
      </c>
      <c r="BF278" s="2" t="inlineStr">
        <is>
          <t xml:space="preserve">|
</t>
        </is>
      </c>
      <c r="BG278" t="inlineStr">
        <is>
          <t>atteggiamento di chi, in posizione di potere, favorisce i propri amici</t>
        </is>
      </c>
      <c r="BH278" s="2" t="inlineStr">
        <is>
          <t>kronizmas</t>
        </is>
      </c>
      <c r="BI278" s="2" t="inlineStr">
        <is>
          <t>3</t>
        </is>
      </c>
      <c r="BJ278" s="2" t="inlineStr">
        <is>
          <t/>
        </is>
      </c>
      <c r="BK278" t="inlineStr">
        <is>
          <t>draugų protegavimas, &lt;i&gt;favoritizmo&lt;/i&gt; [ &lt;a href="/entry/result/3549803/all" id="ENTRY_TO_ENTRY_CONVERTER" target="_blank"&gt;IATE:3549803&lt;/a&gt; ] rūšis</t>
        </is>
      </c>
      <c r="BL278" s="2" t="inlineStr">
        <is>
          <t>draugu būšana|
kronisms</t>
        </is>
      </c>
      <c r="BM278" s="2" t="inlineStr">
        <is>
          <t>3|
3</t>
        </is>
      </c>
      <c r="BN278" s="2" t="inlineStr">
        <is>
          <t xml:space="preserve">|
</t>
        </is>
      </c>
      <c r="BO278" t="inlineStr">
        <is>
          <t>favorītisma ( &lt;a href="/entry/result/3549803/all" id="ENTRY_TO_ENTRY_CONVERTER" target="_blank"&gt;IATE:3549803&lt;/a&gt; ) paveids, kad amatus vai labumus piešķir draugiem, neatkarīgi no viņu sasniegumiem</t>
        </is>
      </c>
      <c r="BP278" s="2" t="inlineStr">
        <is>
          <t>klijenteliżmu</t>
        </is>
      </c>
      <c r="BQ278" s="2" t="inlineStr">
        <is>
          <t>3</t>
        </is>
      </c>
      <c r="BR278" s="2" t="inlineStr">
        <is>
          <t/>
        </is>
      </c>
      <c r="BS278" t="inlineStr">
        <is>
          <t>forma ta’ favoritiżmu [ &lt;a href="/entry/result/3549803/all" id="ENTRY_TO_ENTRY_CONVERTER" target="_blank"&gt;IATE:3549803&lt;/a&gt; ], li tirreferi għal parzjalità favur il-ħbieb u soċji</t>
        </is>
      </c>
      <c r="BT278" s="2" t="inlineStr">
        <is>
          <t>vriendjespolitiek|
nepotisme</t>
        </is>
      </c>
      <c r="BU278" s="2" t="inlineStr">
        <is>
          <t>3|
3</t>
        </is>
      </c>
      <c r="BV278" s="2" t="inlineStr">
        <is>
          <t xml:space="preserve">|
</t>
        </is>
      </c>
      <c r="BW278" t="inlineStr">
        <is>
          <t>begunstiging van getrouwen door gezagdragers bij overheden of in (grote) bedrijven</t>
        </is>
      </c>
      <c r="BX278" s="2" t="inlineStr">
        <is>
          <t>kumoterstwo</t>
        </is>
      </c>
      <c r="BY278" s="2" t="inlineStr">
        <is>
          <t>3</t>
        </is>
      </c>
      <c r="BZ278" s="2" t="inlineStr">
        <is>
          <t/>
        </is>
      </c>
      <c r="CA278" t="inlineStr">
        <is>
          <t>wzajemne popieranie się ludzi związanych pokrewieństwem, zażyłością lub przynależnością do określonej grupy</t>
        </is>
      </c>
      <c r="CB278" s="2" t="inlineStr">
        <is>
          <t>nepotismo</t>
        </is>
      </c>
      <c r="CC278" s="2" t="inlineStr">
        <is>
          <t>3</t>
        </is>
      </c>
      <c r="CD278" s="2" t="inlineStr">
        <is>
          <t/>
        </is>
      </c>
      <c r="CE278" t="inlineStr">
        <is>
          <t>Preferência dada por alguém que tem poder a familiares ou amigos, independentemente do seu mérito pessoal.</t>
        </is>
      </c>
      <c r="CF278" s="2" t="inlineStr">
        <is>
          <t>nepotism</t>
        </is>
      </c>
      <c r="CG278" s="2" t="inlineStr">
        <is>
          <t>3</t>
        </is>
      </c>
      <c r="CH278" s="2" t="inlineStr">
        <is>
          <t/>
        </is>
      </c>
      <c r="CI278" t="inlineStr">
        <is>
          <t>faptul de a uza de autoritatea sau de influența personală în favoarea prietenilor</t>
        </is>
      </c>
      <c r="CJ278" s="2" t="inlineStr">
        <is>
          <t>bratríčkovanie</t>
        </is>
      </c>
      <c r="CK278" s="2" t="inlineStr">
        <is>
          <t>2</t>
        </is>
      </c>
      <c r="CL278" s="2" t="inlineStr">
        <is>
          <t/>
        </is>
      </c>
      <c r="CM278" t="inlineStr">
        <is>
          <t>uprednostňovanie priateľov, napr. pri dosadzovaní do vedúcich pozícií</t>
        </is>
      </c>
      <c r="CN278" s="2" t="inlineStr">
        <is>
          <t>kronizem</t>
        </is>
      </c>
      <c r="CO278" s="2" t="inlineStr">
        <is>
          <t>3</t>
        </is>
      </c>
      <c r="CP278" s="2" t="inlineStr">
        <is>
          <t/>
        </is>
      </c>
      <c r="CQ278" t="inlineStr">
        <is>
          <t>oblika nepotizma, ki obsega situacije, ko se favorizirajo tudi prijatelji</t>
        </is>
      </c>
      <c r="CR278" s="2" t="inlineStr">
        <is>
          <t>vänskapskorruption|
vänskapstjänst</t>
        </is>
      </c>
      <c r="CS278" s="2" t="inlineStr">
        <is>
          <t>3|
3</t>
        </is>
      </c>
      <c r="CT278" s="2" t="inlineStr">
        <is>
          <t xml:space="preserve">|
</t>
        </is>
      </c>
      <c r="CU278" t="inlineStr">
        <is>
          <t>gynna långvariga vänner, speciellt genom att ge dem ledande befattningar, oavsett deras kvalifikationer</t>
        </is>
      </c>
    </row>
    <row r="279">
      <c r="A279" s="1" t="str">
        <f>HYPERLINK("https://iate.europa.eu/entry/result/3618606/all", "3618606")</f>
        <v>3618606</v>
      </c>
      <c r="B279" t="inlineStr">
        <is>
          <t>FINANCE;EUROPEAN UNION</t>
        </is>
      </c>
      <c r="C279" t="inlineStr">
        <is>
          <t>FINANCE|public finance and budget policy|budget policy|budget;EUROPEAN UNION|European construction|European Union|common foreign and security policy</t>
        </is>
      </c>
      <c r="D279" t="inlineStr">
        <is>
          <t/>
        </is>
      </c>
      <c r="E279" t="inlineStr">
        <is>
          <t/>
        </is>
      </c>
      <c r="F279" t="inlineStr">
        <is>
          <t/>
        </is>
      </c>
      <c r="G279" t="inlineStr">
        <is>
          <t/>
        </is>
      </c>
      <c r="H279" t="inlineStr">
        <is>
          <t/>
        </is>
      </c>
      <c r="I279" t="inlineStr">
        <is>
          <t/>
        </is>
      </c>
      <c r="J279" t="inlineStr">
        <is>
          <t/>
        </is>
      </c>
      <c r="K279" t="inlineStr">
        <is>
          <t/>
        </is>
      </c>
      <c r="L279" t="inlineStr">
        <is>
          <t/>
        </is>
      </c>
      <c r="M279" t="inlineStr">
        <is>
          <t/>
        </is>
      </c>
      <c r="N279" t="inlineStr">
        <is>
          <t/>
        </is>
      </c>
      <c r="O279" t="inlineStr">
        <is>
          <t/>
        </is>
      </c>
      <c r="P279" s="2" t="inlineStr">
        <is>
          <t>Vergabe eines Auftrags|
Aufträge vergeben|
einen Auftrag erteilen</t>
        </is>
      </c>
      <c r="Q279" s="2" t="inlineStr">
        <is>
          <t>2|
2|
2</t>
        </is>
      </c>
      <c r="R279" s="2" t="inlineStr">
        <is>
          <t xml:space="preserve">|
|
</t>
        </is>
      </c>
      <c r="S279" t="inlineStr">
        <is>
          <t/>
        </is>
      </c>
      <c r="T279" t="inlineStr">
        <is>
          <t/>
        </is>
      </c>
      <c r="U279" t="inlineStr">
        <is>
          <t/>
        </is>
      </c>
      <c r="V279" t="inlineStr">
        <is>
          <t/>
        </is>
      </c>
      <c r="W279" t="inlineStr">
        <is>
          <t/>
        </is>
      </c>
      <c r="X279" s="2" t="inlineStr">
        <is>
          <t>award a contract</t>
        </is>
      </c>
      <c r="Y279" s="2" t="inlineStr">
        <is>
          <t>2</t>
        </is>
      </c>
      <c r="Z279" s="2" t="inlineStr">
        <is>
          <t/>
        </is>
      </c>
      <c r="AA279" t="inlineStr">
        <is>
          <t/>
        </is>
      </c>
      <c r="AB279" s="2" t="inlineStr">
        <is>
          <t>adjudicar un contrato</t>
        </is>
      </c>
      <c r="AC279" s="2" t="inlineStr">
        <is>
          <t>2</t>
        </is>
      </c>
      <c r="AD279" s="2" t="inlineStr">
        <is>
          <t/>
        </is>
      </c>
      <c r="AE279" t="inlineStr">
        <is>
          <t/>
        </is>
      </c>
      <c r="AF279" t="inlineStr">
        <is>
          <t/>
        </is>
      </c>
      <c r="AG279" t="inlineStr">
        <is>
          <t/>
        </is>
      </c>
      <c r="AH279" t="inlineStr">
        <is>
          <t/>
        </is>
      </c>
      <c r="AI279" t="inlineStr">
        <is>
          <t/>
        </is>
      </c>
      <c r="AJ279" t="inlineStr">
        <is>
          <t/>
        </is>
      </c>
      <c r="AK279" t="inlineStr">
        <is>
          <t/>
        </is>
      </c>
      <c r="AL279" t="inlineStr">
        <is>
          <t/>
        </is>
      </c>
      <c r="AM279" t="inlineStr">
        <is>
          <t/>
        </is>
      </c>
      <c r="AN279" s="2" t="inlineStr">
        <is>
          <t>attribuer des marchés|
attribution du marché|
attribuer un contrat</t>
        </is>
      </c>
      <c r="AO279" s="2" t="inlineStr">
        <is>
          <t>2|
2|
2</t>
        </is>
      </c>
      <c r="AP279" s="2" t="inlineStr">
        <is>
          <t xml:space="preserve">|
|
</t>
        </is>
      </c>
      <c r="AQ279" t="inlineStr">
        <is>
          <t/>
        </is>
      </c>
      <c r="AR279" t="inlineStr">
        <is>
          <t/>
        </is>
      </c>
      <c r="AS279" t="inlineStr">
        <is>
          <t/>
        </is>
      </c>
      <c r="AT279" t="inlineStr">
        <is>
          <t/>
        </is>
      </c>
      <c r="AU279" t="inlineStr">
        <is>
          <t/>
        </is>
      </c>
      <c r="AV279" t="inlineStr">
        <is>
          <t/>
        </is>
      </c>
      <c r="AW279" t="inlineStr">
        <is>
          <t/>
        </is>
      </c>
      <c r="AX279" t="inlineStr">
        <is>
          <t/>
        </is>
      </c>
      <c r="AY279" t="inlineStr">
        <is>
          <t/>
        </is>
      </c>
      <c r="AZ279" s="2" t="inlineStr">
        <is>
          <t>szerződést odaítél</t>
        </is>
      </c>
      <c r="BA279" s="2" t="inlineStr">
        <is>
          <t>2</t>
        </is>
      </c>
      <c r="BB279" s="2" t="inlineStr">
        <is>
          <t/>
        </is>
      </c>
      <c r="BC279" t="inlineStr">
        <is>
          <t/>
        </is>
      </c>
      <c r="BD279" s="2" t="inlineStr">
        <is>
          <t>aggiudicare un appalto</t>
        </is>
      </c>
      <c r="BE279" s="2" t="inlineStr">
        <is>
          <t>2</t>
        </is>
      </c>
      <c r="BF279" s="2" t="inlineStr">
        <is>
          <t/>
        </is>
      </c>
      <c r="BG279" t="inlineStr">
        <is>
          <t/>
        </is>
      </c>
      <c r="BH279" t="inlineStr">
        <is>
          <t/>
        </is>
      </c>
      <c r="BI279" t="inlineStr">
        <is>
          <t/>
        </is>
      </c>
      <c r="BJ279" t="inlineStr">
        <is>
          <t/>
        </is>
      </c>
      <c r="BK279" t="inlineStr">
        <is>
          <t/>
        </is>
      </c>
      <c r="BL279" t="inlineStr">
        <is>
          <t/>
        </is>
      </c>
      <c r="BM279" t="inlineStr">
        <is>
          <t/>
        </is>
      </c>
      <c r="BN279" t="inlineStr">
        <is>
          <t/>
        </is>
      </c>
      <c r="BO279" t="inlineStr">
        <is>
          <t/>
        </is>
      </c>
      <c r="BP279" t="inlineStr">
        <is>
          <t/>
        </is>
      </c>
      <c r="BQ279" t="inlineStr">
        <is>
          <t/>
        </is>
      </c>
      <c r="BR279" t="inlineStr">
        <is>
          <t/>
        </is>
      </c>
      <c r="BS279" t="inlineStr">
        <is>
          <t/>
        </is>
      </c>
      <c r="BT279" s="2" t="inlineStr">
        <is>
          <t>een overeenkomst gunnen|
een opdracht gunnen</t>
        </is>
      </c>
      <c r="BU279" s="2" t="inlineStr">
        <is>
          <t>2|
2</t>
        </is>
      </c>
      <c r="BV279" s="2" t="inlineStr">
        <is>
          <t xml:space="preserve">|
</t>
        </is>
      </c>
      <c r="BW279" t="inlineStr">
        <is>
          <t/>
        </is>
      </c>
      <c r="BX279" t="inlineStr">
        <is>
          <t/>
        </is>
      </c>
      <c r="BY279" t="inlineStr">
        <is>
          <t/>
        </is>
      </c>
      <c r="BZ279" t="inlineStr">
        <is>
          <t/>
        </is>
      </c>
      <c r="CA279" t="inlineStr">
        <is>
          <t/>
        </is>
      </c>
      <c r="CB279" t="inlineStr">
        <is>
          <t/>
        </is>
      </c>
      <c r="CC279" t="inlineStr">
        <is>
          <t/>
        </is>
      </c>
      <c r="CD279" t="inlineStr">
        <is>
          <t/>
        </is>
      </c>
      <c r="CE279" t="inlineStr">
        <is>
          <t/>
        </is>
      </c>
      <c r="CF279" t="inlineStr">
        <is>
          <t/>
        </is>
      </c>
      <c r="CG279" t="inlineStr">
        <is>
          <t/>
        </is>
      </c>
      <c r="CH279" t="inlineStr">
        <is>
          <t/>
        </is>
      </c>
      <c r="CI279" t="inlineStr">
        <is>
          <t/>
        </is>
      </c>
      <c r="CJ279" t="inlineStr">
        <is>
          <t/>
        </is>
      </c>
      <c r="CK279" t="inlineStr">
        <is>
          <t/>
        </is>
      </c>
      <c r="CL279" t="inlineStr">
        <is>
          <t/>
        </is>
      </c>
      <c r="CM279" t="inlineStr">
        <is>
          <t/>
        </is>
      </c>
      <c r="CN279" t="inlineStr">
        <is>
          <t/>
        </is>
      </c>
      <c r="CO279" t="inlineStr">
        <is>
          <t/>
        </is>
      </c>
      <c r="CP279" t="inlineStr">
        <is>
          <t/>
        </is>
      </c>
      <c r="CQ279" t="inlineStr">
        <is>
          <t/>
        </is>
      </c>
      <c r="CR279" t="inlineStr">
        <is>
          <t/>
        </is>
      </c>
      <c r="CS279" t="inlineStr">
        <is>
          <t/>
        </is>
      </c>
      <c r="CT279" t="inlineStr">
        <is>
          <t/>
        </is>
      </c>
      <c r="CU279" t="inlineStr">
        <is>
          <t/>
        </is>
      </c>
    </row>
    <row r="280">
      <c r="A280" s="1" t="str">
        <f>HYPERLINK("https://iate.europa.eu/entry/result/3618594/all", "3618594")</f>
        <v>3618594</v>
      </c>
      <c r="B280" t="inlineStr">
        <is>
          <t>EUROPEAN UNION</t>
        </is>
      </c>
      <c r="C280" t="inlineStr">
        <is>
          <t>EUROPEAN UNION|European construction|European Union|common foreign and security policy</t>
        </is>
      </c>
      <c r="D280" t="inlineStr">
        <is>
          <t/>
        </is>
      </c>
      <c r="E280" t="inlineStr">
        <is>
          <t/>
        </is>
      </c>
      <c r="F280" t="inlineStr">
        <is>
          <t/>
        </is>
      </c>
      <c r="G280" t="inlineStr">
        <is>
          <t/>
        </is>
      </c>
      <c r="H280" t="inlineStr">
        <is>
          <t/>
        </is>
      </c>
      <c r="I280" t="inlineStr">
        <is>
          <t/>
        </is>
      </c>
      <c r="J280" t="inlineStr">
        <is>
          <t/>
        </is>
      </c>
      <c r="K280" t="inlineStr">
        <is>
          <t/>
        </is>
      </c>
      <c r="L280" t="inlineStr">
        <is>
          <t/>
        </is>
      </c>
      <c r="M280" t="inlineStr">
        <is>
          <t/>
        </is>
      </c>
      <c r="N280" t="inlineStr">
        <is>
          <t/>
        </is>
      </c>
      <c r="O280" t="inlineStr">
        <is>
          <t/>
        </is>
      </c>
      <c r="P280" s="2" t="inlineStr">
        <is>
          <t>Gesamthaushalt der Aktion</t>
        </is>
      </c>
      <c r="Q280" s="2" t="inlineStr">
        <is>
          <t>2</t>
        </is>
      </c>
      <c r="R280" s="2" t="inlineStr">
        <is>
          <t/>
        </is>
      </c>
      <c r="S280" t="inlineStr">
        <is>
          <t/>
        </is>
      </c>
      <c r="T280" t="inlineStr">
        <is>
          <t/>
        </is>
      </c>
      <c r="U280" t="inlineStr">
        <is>
          <t/>
        </is>
      </c>
      <c r="V280" t="inlineStr">
        <is>
          <t/>
        </is>
      </c>
      <c r="W280" t="inlineStr">
        <is>
          <t/>
        </is>
      </c>
      <c r="X280" s="2" t="inlineStr">
        <is>
          <t>budget for the action</t>
        </is>
      </c>
      <c r="Y280" s="2" t="inlineStr">
        <is>
          <t>2</t>
        </is>
      </c>
      <c r="Z280" s="2" t="inlineStr">
        <is>
          <t/>
        </is>
      </c>
      <c r="AA280" t="inlineStr">
        <is>
          <t/>
        </is>
      </c>
      <c r="AB280" s="2" t="inlineStr">
        <is>
          <t>presupuesto de la medida</t>
        </is>
      </c>
      <c r="AC280" s="2" t="inlineStr">
        <is>
          <t>2</t>
        </is>
      </c>
      <c r="AD280" s="2" t="inlineStr">
        <is>
          <t/>
        </is>
      </c>
      <c r="AE280" t="inlineStr">
        <is>
          <t/>
        </is>
      </c>
      <c r="AF280" t="inlineStr">
        <is>
          <t/>
        </is>
      </c>
      <c r="AG280" t="inlineStr">
        <is>
          <t/>
        </is>
      </c>
      <c r="AH280" t="inlineStr">
        <is>
          <t/>
        </is>
      </c>
      <c r="AI280" t="inlineStr">
        <is>
          <t/>
        </is>
      </c>
      <c r="AJ280" t="inlineStr">
        <is>
          <t/>
        </is>
      </c>
      <c r="AK280" t="inlineStr">
        <is>
          <t/>
        </is>
      </c>
      <c r="AL280" t="inlineStr">
        <is>
          <t/>
        </is>
      </c>
      <c r="AM280" t="inlineStr">
        <is>
          <t/>
        </is>
      </c>
      <c r="AN280" s="2" t="inlineStr">
        <is>
          <t>budget consacré à l'action</t>
        </is>
      </c>
      <c r="AO280" s="2" t="inlineStr">
        <is>
          <t>2</t>
        </is>
      </c>
      <c r="AP280" s="2" t="inlineStr">
        <is>
          <t/>
        </is>
      </c>
      <c r="AQ280" t="inlineStr">
        <is>
          <t/>
        </is>
      </c>
      <c r="AR280" t="inlineStr">
        <is>
          <t/>
        </is>
      </c>
      <c r="AS280" t="inlineStr">
        <is>
          <t/>
        </is>
      </c>
      <c r="AT280" t="inlineStr">
        <is>
          <t/>
        </is>
      </c>
      <c r="AU280" t="inlineStr">
        <is>
          <t/>
        </is>
      </c>
      <c r="AV280" t="inlineStr">
        <is>
          <t/>
        </is>
      </c>
      <c r="AW280" t="inlineStr">
        <is>
          <t/>
        </is>
      </c>
      <c r="AX280" t="inlineStr">
        <is>
          <t/>
        </is>
      </c>
      <c r="AY280" t="inlineStr">
        <is>
          <t/>
        </is>
      </c>
      <c r="AZ280" s="2" t="inlineStr">
        <is>
          <t>az intézkedés költségvetése</t>
        </is>
      </c>
      <c r="BA280" s="2" t="inlineStr">
        <is>
          <t>2</t>
        </is>
      </c>
      <c r="BB280" s="2" t="inlineStr">
        <is>
          <t/>
        </is>
      </c>
      <c r="BC280" t="inlineStr">
        <is>
          <t/>
        </is>
      </c>
      <c r="BD280" s="2" t="inlineStr">
        <is>
          <t>dotazione finanziaria dell'azione</t>
        </is>
      </c>
      <c r="BE280" s="2" t="inlineStr">
        <is>
          <t>2</t>
        </is>
      </c>
      <c r="BF280" s="2" t="inlineStr">
        <is>
          <t/>
        </is>
      </c>
      <c r="BG280" t="inlineStr">
        <is>
          <t/>
        </is>
      </c>
      <c r="BH280" t="inlineStr">
        <is>
          <t/>
        </is>
      </c>
      <c r="BI280" t="inlineStr">
        <is>
          <t/>
        </is>
      </c>
      <c r="BJ280" t="inlineStr">
        <is>
          <t/>
        </is>
      </c>
      <c r="BK280" t="inlineStr">
        <is>
          <t/>
        </is>
      </c>
      <c r="BL280" t="inlineStr">
        <is>
          <t/>
        </is>
      </c>
      <c r="BM280" t="inlineStr">
        <is>
          <t/>
        </is>
      </c>
      <c r="BN280" t="inlineStr">
        <is>
          <t/>
        </is>
      </c>
      <c r="BO280" t="inlineStr">
        <is>
          <t/>
        </is>
      </c>
      <c r="BP280" t="inlineStr">
        <is>
          <t/>
        </is>
      </c>
      <c r="BQ280" t="inlineStr">
        <is>
          <t/>
        </is>
      </c>
      <c r="BR280" t="inlineStr">
        <is>
          <t/>
        </is>
      </c>
      <c r="BS280" t="inlineStr">
        <is>
          <t/>
        </is>
      </c>
      <c r="BT280" s="2" t="inlineStr">
        <is>
          <t>begroting van de actie</t>
        </is>
      </c>
      <c r="BU280" s="2" t="inlineStr">
        <is>
          <t>2</t>
        </is>
      </c>
      <c r="BV280" s="2" t="inlineStr">
        <is>
          <t/>
        </is>
      </c>
      <c r="BW280" t="inlineStr">
        <is>
          <t/>
        </is>
      </c>
      <c r="BX280" t="inlineStr">
        <is>
          <t/>
        </is>
      </c>
      <c r="BY280" t="inlineStr">
        <is>
          <t/>
        </is>
      </c>
      <c r="BZ280" t="inlineStr">
        <is>
          <t/>
        </is>
      </c>
      <c r="CA280" t="inlineStr">
        <is>
          <t/>
        </is>
      </c>
      <c r="CB280" t="inlineStr">
        <is>
          <t/>
        </is>
      </c>
      <c r="CC280" t="inlineStr">
        <is>
          <t/>
        </is>
      </c>
      <c r="CD280" t="inlineStr">
        <is>
          <t/>
        </is>
      </c>
      <c r="CE280" t="inlineStr">
        <is>
          <t/>
        </is>
      </c>
      <c r="CF280" t="inlineStr">
        <is>
          <t/>
        </is>
      </c>
      <c r="CG280" t="inlineStr">
        <is>
          <t/>
        </is>
      </c>
      <c r="CH280" t="inlineStr">
        <is>
          <t/>
        </is>
      </c>
      <c r="CI280" t="inlineStr">
        <is>
          <t/>
        </is>
      </c>
      <c r="CJ280" t="inlineStr">
        <is>
          <t/>
        </is>
      </c>
      <c r="CK280" t="inlineStr">
        <is>
          <t/>
        </is>
      </c>
      <c r="CL280" t="inlineStr">
        <is>
          <t/>
        </is>
      </c>
      <c r="CM280" t="inlineStr">
        <is>
          <t/>
        </is>
      </c>
      <c r="CN280" t="inlineStr">
        <is>
          <t/>
        </is>
      </c>
      <c r="CO280" t="inlineStr">
        <is>
          <t/>
        </is>
      </c>
      <c r="CP280" t="inlineStr">
        <is>
          <t/>
        </is>
      </c>
      <c r="CQ280" t="inlineStr">
        <is>
          <t/>
        </is>
      </c>
      <c r="CR280" t="inlineStr">
        <is>
          <t/>
        </is>
      </c>
      <c r="CS280" t="inlineStr">
        <is>
          <t/>
        </is>
      </c>
      <c r="CT280" t="inlineStr">
        <is>
          <t/>
        </is>
      </c>
      <c r="CU280" t="inlineStr">
        <is>
          <t/>
        </is>
      </c>
    </row>
    <row r="281">
      <c r="A281" s="1" t="str">
        <f>HYPERLINK("https://iate.europa.eu/entry/result/3618468/all", "3618468")</f>
        <v>3618468</v>
      </c>
      <c r="B281" t="inlineStr">
        <is>
          <t>EUROPEAN UNION</t>
        </is>
      </c>
      <c r="C281" t="inlineStr">
        <is>
          <t>EUROPEAN UNION|European construction|European Union|common foreign and security policy</t>
        </is>
      </c>
      <c r="D281" t="inlineStr">
        <is>
          <t/>
        </is>
      </c>
      <c r="E281" t="inlineStr">
        <is>
          <t/>
        </is>
      </c>
      <c r="F281" t="inlineStr">
        <is>
          <t/>
        </is>
      </c>
      <c r="G281" t="inlineStr">
        <is>
          <t/>
        </is>
      </c>
      <c r="H281" t="inlineStr">
        <is>
          <t/>
        </is>
      </c>
      <c r="I281" t="inlineStr">
        <is>
          <t/>
        </is>
      </c>
      <c r="J281" t="inlineStr">
        <is>
          <t/>
        </is>
      </c>
      <c r="K281" t="inlineStr">
        <is>
          <t/>
        </is>
      </c>
      <c r="L281" t="inlineStr">
        <is>
          <t/>
        </is>
      </c>
      <c r="M281" t="inlineStr">
        <is>
          <t/>
        </is>
      </c>
      <c r="N281" t="inlineStr">
        <is>
          <t/>
        </is>
      </c>
      <c r="O281" t="inlineStr">
        <is>
          <t/>
        </is>
      </c>
      <c r="P281" s="2" t="inlineStr">
        <is>
          <t>Verwaltungskapazitäten</t>
        </is>
      </c>
      <c r="Q281" s="2" t="inlineStr">
        <is>
          <t>2</t>
        </is>
      </c>
      <c r="R281" s="2" t="inlineStr">
        <is>
          <t/>
        </is>
      </c>
      <c r="S281" t="inlineStr">
        <is>
          <t/>
        </is>
      </c>
      <c r="T281" t="inlineStr">
        <is>
          <t/>
        </is>
      </c>
      <c r="U281" t="inlineStr">
        <is>
          <t/>
        </is>
      </c>
      <c r="V281" t="inlineStr">
        <is>
          <t/>
        </is>
      </c>
      <c r="W281" t="inlineStr">
        <is>
          <t/>
        </is>
      </c>
      <c r="X281" s="2" t="inlineStr">
        <is>
          <t>management capacity</t>
        </is>
      </c>
      <c r="Y281" s="2" t="inlineStr">
        <is>
          <t>2</t>
        </is>
      </c>
      <c r="Z281" s="2" t="inlineStr">
        <is>
          <t/>
        </is>
      </c>
      <c r="AA281" t="inlineStr">
        <is>
          <t/>
        </is>
      </c>
      <c r="AB281" s="2" t="inlineStr">
        <is>
          <t>capacidad de gestión</t>
        </is>
      </c>
      <c r="AC281" s="2" t="inlineStr">
        <is>
          <t>2</t>
        </is>
      </c>
      <c r="AD281" s="2" t="inlineStr">
        <is>
          <t/>
        </is>
      </c>
      <c r="AE281" t="inlineStr">
        <is>
          <t/>
        </is>
      </c>
      <c r="AF281" t="inlineStr">
        <is>
          <t/>
        </is>
      </c>
      <c r="AG281" t="inlineStr">
        <is>
          <t/>
        </is>
      </c>
      <c r="AH281" t="inlineStr">
        <is>
          <t/>
        </is>
      </c>
      <c r="AI281" t="inlineStr">
        <is>
          <t/>
        </is>
      </c>
      <c r="AJ281" t="inlineStr">
        <is>
          <t/>
        </is>
      </c>
      <c r="AK281" t="inlineStr">
        <is>
          <t/>
        </is>
      </c>
      <c r="AL281" t="inlineStr">
        <is>
          <t/>
        </is>
      </c>
      <c r="AM281" t="inlineStr">
        <is>
          <t/>
        </is>
      </c>
      <c r="AN281" s="2" t="inlineStr">
        <is>
          <t>capacité de gestion</t>
        </is>
      </c>
      <c r="AO281" s="2" t="inlineStr">
        <is>
          <t>2</t>
        </is>
      </c>
      <c r="AP281" s="2" t="inlineStr">
        <is>
          <t/>
        </is>
      </c>
      <c r="AQ281" t="inlineStr">
        <is>
          <t/>
        </is>
      </c>
      <c r="AR281" t="inlineStr">
        <is>
          <t/>
        </is>
      </c>
      <c r="AS281" t="inlineStr">
        <is>
          <t/>
        </is>
      </c>
      <c r="AT281" t="inlineStr">
        <is>
          <t/>
        </is>
      </c>
      <c r="AU281" t="inlineStr">
        <is>
          <t/>
        </is>
      </c>
      <c r="AV281" t="inlineStr">
        <is>
          <t/>
        </is>
      </c>
      <c r="AW281" t="inlineStr">
        <is>
          <t/>
        </is>
      </c>
      <c r="AX281" t="inlineStr">
        <is>
          <t/>
        </is>
      </c>
      <c r="AY281" t="inlineStr">
        <is>
          <t/>
        </is>
      </c>
      <c r="AZ281" s="2" t="inlineStr">
        <is>
          <t>irányítási kapacitás</t>
        </is>
      </c>
      <c r="BA281" s="2" t="inlineStr">
        <is>
          <t>2</t>
        </is>
      </c>
      <c r="BB281" s="2" t="inlineStr">
        <is>
          <t/>
        </is>
      </c>
      <c r="BC281" t="inlineStr">
        <is>
          <t/>
        </is>
      </c>
      <c r="BD281" s="2" t="inlineStr">
        <is>
          <t>capacità di gestione</t>
        </is>
      </c>
      <c r="BE281" s="2" t="inlineStr">
        <is>
          <t>2</t>
        </is>
      </c>
      <c r="BF281" s="2" t="inlineStr">
        <is>
          <t/>
        </is>
      </c>
      <c r="BG281" t="inlineStr">
        <is>
          <t/>
        </is>
      </c>
      <c r="BH281" t="inlineStr">
        <is>
          <t/>
        </is>
      </c>
      <c r="BI281" t="inlineStr">
        <is>
          <t/>
        </is>
      </c>
      <c r="BJ281" t="inlineStr">
        <is>
          <t/>
        </is>
      </c>
      <c r="BK281" t="inlineStr">
        <is>
          <t/>
        </is>
      </c>
      <c r="BL281" t="inlineStr">
        <is>
          <t/>
        </is>
      </c>
      <c r="BM281" t="inlineStr">
        <is>
          <t/>
        </is>
      </c>
      <c r="BN281" t="inlineStr">
        <is>
          <t/>
        </is>
      </c>
      <c r="BO281" t="inlineStr">
        <is>
          <t/>
        </is>
      </c>
      <c r="BP281" t="inlineStr">
        <is>
          <t/>
        </is>
      </c>
      <c r="BQ281" t="inlineStr">
        <is>
          <t/>
        </is>
      </c>
      <c r="BR281" t="inlineStr">
        <is>
          <t/>
        </is>
      </c>
      <c r="BS281" t="inlineStr">
        <is>
          <t/>
        </is>
      </c>
      <c r="BT281" s="2" t="inlineStr">
        <is>
          <t>beheerscapaciteit</t>
        </is>
      </c>
      <c r="BU281" s="2" t="inlineStr">
        <is>
          <t>2</t>
        </is>
      </c>
      <c r="BV281" s="2" t="inlineStr">
        <is>
          <t/>
        </is>
      </c>
      <c r="BW281" t="inlineStr">
        <is>
          <t/>
        </is>
      </c>
      <c r="BX281" t="inlineStr">
        <is>
          <t/>
        </is>
      </c>
      <c r="BY281" t="inlineStr">
        <is>
          <t/>
        </is>
      </c>
      <c r="BZ281" t="inlineStr">
        <is>
          <t/>
        </is>
      </c>
      <c r="CA281" t="inlineStr">
        <is>
          <t/>
        </is>
      </c>
      <c r="CB281" t="inlineStr">
        <is>
          <t/>
        </is>
      </c>
      <c r="CC281" t="inlineStr">
        <is>
          <t/>
        </is>
      </c>
      <c r="CD281" t="inlineStr">
        <is>
          <t/>
        </is>
      </c>
      <c r="CE281" t="inlineStr">
        <is>
          <t/>
        </is>
      </c>
      <c r="CF281" t="inlineStr">
        <is>
          <t/>
        </is>
      </c>
      <c r="CG281" t="inlineStr">
        <is>
          <t/>
        </is>
      </c>
      <c r="CH281" t="inlineStr">
        <is>
          <t/>
        </is>
      </c>
      <c r="CI281" t="inlineStr">
        <is>
          <t/>
        </is>
      </c>
      <c r="CJ281" t="inlineStr">
        <is>
          <t/>
        </is>
      </c>
      <c r="CK281" t="inlineStr">
        <is>
          <t/>
        </is>
      </c>
      <c r="CL281" t="inlineStr">
        <is>
          <t/>
        </is>
      </c>
      <c r="CM281" t="inlineStr">
        <is>
          <t/>
        </is>
      </c>
      <c r="CN281" t="inlineStr">
        <is>
          <t/>
        </is>
      </c>
      <c r="CO281" t="inlineStr">
        <is>
          <t/>
        </is>
      </c>
      <c r="CP281" t="inlineStr">
        <is>
          <t/>
        </is>
      </c>
      <c r="CQ281" t="inlineStr">
        <is>
          <t/>
        </is>
      </c>
      <c r="CR281" t="inlineStr">
        <is>
          <t/>
        </is>
      </c>
      <c r="CS281" t="inlineStr">
        <is>
          <t/>
        </is>
      </c>
      <c r="CT281" t="inlineStr">
        <is>
          <t/>
        </is>
      </c>
      <c r="CU281" t="inlineStr">
        <is>
          <t/>
        </is>
      </c>
    </row>
    <row r="282">
      <c r="A282" s="1" t="str">
        <f>HYPERLINK("https://iate.europa.eu/entry/result/3618598/all", "3618598")</f>
        <v>3618598</v>
      </c>
      <c r="B282" t="inlineStr">
        <is>
          <t>EUROPEAN UNION</t>
        </is>
      </c>
      <c r="C282" t="inlineStr">
        <is>
          <t>EUROPEAN UNION|European construction|European Union|common foreign and security policy</t>
        </is>
      </c>
      <c r="D282" t="inlineStr">
        <is>
          <t/>
        </is>
      </c>
      <c r="E282" t="inlineStr">
        <is>
          <t/>
        </is>
      </c>
      <c r="F282" t="inlineStr">
        <is>
          <t/>
        </is>
      </c>
      <c r="G282" t="inlineStr">
        <is>
          <t/>
        </is>
      </c>
      <c r="H282" t="inlineStr">
        <is>
          <t/>
        </is>
      </c>
      <c r="I282" t="inlineStr">
        <is>
          <t/>
        </is>
      </c>
      <c r="J282" t="inlineStr">
        <is>
          <t/>
        </is>
      </c>
      <c r="K282" t="inlineStr">
        <is>
          <t/>
        </is>
      </c>
      <c r="L282" t="inlineStr">
        <is>
          <t/>
        </is>
      </c>
      <c r="M282" t="inlineStr">
        <is>
          <t/>
        </is>
      </c>
      <c r="N282" t="inlineStr">
        <is>
          <t/>
        </is>
      </c>
      <c r="O282" t="inlineStr">
        <is>
          <t/>
        </is>
      </c>
      <c r="P282" s="2" t="inlineStr">
        <is>
          <t>Einheitskosten</t>
        </is>
      </c>
      <c r="Q282" s="2" t="inlineStr">
        <is>
          <t>2</t>
        </is>
      </c>
      <c r="R282" s="2" t="inlineStr">
        <is>
          <t/>
        </is>
      </c>
      <c r="S282" t="inlineStr">
        <is>
          <t/>
        </is>
      </c>
      <c r="T282" t="inlineStr">
        <is>
          <t/>
        </is>
      </c>
      <c r="U282" t="inlineStr">
        <is>
          <t/>
        </is>
      </c>
      <c r="V282" t="inlineStr">
        <is>
          <t/>
        </is>
      </c>
      <c r="W282" t="inlineStr">
        <is>
          <t/>
        </is>
      </c>
      <c r="X282" s="2" t="inlineStr">
        <is>
          <t>unit cost</t>
        </is>
      </c>
      <c r="Y282" s="2" t="inlineStr">
        <is>
          <t>2</t>
        </is>
      </c>
      <c r="Z282" s="2" t="inlineStr">
        <is>
          <t/>
        </is>
      </c>
      <c r="AA282" t="inlineStr">
        <is>
          <t>One of the simplified cost options. It covers all or certain specific categories of eligible costs and expressed in amounts per unit. Often used for categories with many small value items and/or poor documentation, e.g. low costs of local transportation.</t>
        </is>
      </c>
      <c r="AB282" s="2" t="inlineStr">
        <is>
          <t>coste unitario</t>
        </is>
      </c>
      <c r="AC282" s="2" t="inlineStr">
        <is>
          <t>2</t>
        </is>
      </c>
      <c r="AD282" s="2" t="inlineStr">
        <is>
          <t/>
        </is>
      </c>
      <c r="AE282" t="inlineStr">
        <is>
          <t/>
        </is>
      </c>
      <c r="AF282" t="inlineStr">
        <is>
          <t/>
        </is>
      </c>
      <c r="AG282" t="inlineStr">
        <is>
          <t/>
        </is>
      </c>
      <c r="AH282" t="inlineStr">
        <is>
          <t/>
        </is>
      </c>
      <c r="AI282" t="inlineStr">
        <is>
          <t/>
        </is>
      </c>
      <c r="AJ282" t="inlineStr">
        <is>
          <t/>
        </is>
      </c>
      <c r="AK282" t="inlineStr">
        <is>
          <t/>
        </is>
      </c>
      <c r="AL282" t="inlineStr">
        <is>
          <t/>
        </is>
      </c>
      <c r="AM282" t="inlineStr">
        <is>
          <t/>
        </is>
      </c>
      <c r="AN282" s="2" t="inlineStr">
        <is>
          <t>coût unitaire</t>
        </is>
      </c>
      <c r="AO282" s="2" t="inlineStr">
        <is>
          <t>2</t>
        </is>
      </c>
      <c r="AP282" s="2" t="inlineStr">
        <is>
          <t/>
        </is>
      </c>
      <c r="AQ282" t="inlineStr">
        <is>
          <t/>
        </is>
      </c>
      <c r="AR282" t="inlineStr">
        <is>
          <t/>
        </is>
      </c>
      <c r="AS282" t="inlineStr">
        <is>
          <t/>
        </is>
      </c>
      <c r="AT282" t="inlineStr">
        <is>
          <t/>
        </is>
      </c>
      <c r="AU282" t="inlineStr">
        <is>
          <t/>
        </is>
      </c>
      <c r="AV282" t="inlineStr">
        <is>
          <t/>
        </is>
      </c>
      <c r="AW282" t="inlineStr">
        <is>
          <t/>
        </is>
      </c>
      <c r="AX282" t="inlineStr">
        <is>
          <t/>
        </is>
      </c>
      <c r="AY282" t="inlineStr">
        <is>
          <t/>
        </is>
      </c>
      <c r="AZ282" s="2" t="inlineStr">
        <is>
          <t>egységköltség</t>
        </is>
      </c>
      <c r="BA282" s="2" t="inlineStr">
        <is>
          <t>2</t>
        </is>
      </c>
      <c r="BB282" s="2" t="inlineStr">
        <is>
          <t/>
        </is>
      </c>
      <c r="BC282" t="inlineStr">
        <is>
          <t/>
        </is>
      </c>
      <c r="BD282" s="2" t="inlineStr">
        <is>
          <t>costo unitario</t>
        </is>
      </c>
      <c r="BE282" s="2" t="inlineStr">
        <is>
          <t>2</t>
        </is>
      </c>
      <c r="BF282" s="2" t="inlineStr">
        <is>
          <t/>
        </is>
      </c>
      <c r="BG282" t="inlineStr">
        <is>
          <t/>
        </is>
      </c>
      <c r="BH282" t="inlineStr">
        <is>
          <t/>
        </is>
      </c>
      <c r="BI282" t="inlineStr">
        <is>
          <t/>
        </is>
      </c>
      <c r="BJ282" t="inlineStr">
        <is>
          <t/>
        </is>
      </c>
      <c r="BK282" t="inlineStr">
        <is>
          <t/>
        </is>
      </c>
      <c r="BL282" t="inlineStr">
        <is>
          <t/>
        </is>
      </c>
      <c r="BM282" t="inlineStr">
        <is>
          <t/>
        </is>
      </c>
      <c r="BN282" t="inlineStr">
        <is>
          <t/>
        </is>
      </c>
      <c r="BO282" t="inlineStr">
        <is>
          <t/>
        </is>
      </c>
      <c r="BP282" t="inlineStr">
        <is>
          <t/>
        </is>
      </c>
      <c r="BQ282" t="inlineStr">
        <is>
          <t/>
        </is>
      </c>
      <c r="BR282" t="inlineStr">
        <is>
          <t/>
        </is>
      </c>
      <c r="BS282" t="inlineStr">
        <is>
          <t/>
        </is>
      </c>
      <c r="BT282" s="2" t="inlineStr">
        <is>
          <t>kosten per eenheid</t>
        </is>
      </c>
      <c r="BU282" s="2" t="inlineStr">
        <is>
          <t>2</t>
        </is>
      </c>
      <c r="BV282" s="2" t="inlineStr">
        <is>
          <t/>
        </is>
      </c>
      <c r="BW282" t="inlineStr">
        <is>
          <t/>
        </is>
      </c>
      <c r="BX282" t="inlineStr">
        <is>
          <t/>
        </is>
      </c>
      <c r="BY282" t="inlineStr">
        <is>
          <t/>
        </is>
      </c>
      <c r="BZ282" t="inlineStr">
        <is>
          <t/>
        </is>
      </c>
      <c r="CA282" t="inlineStr">
        <is>
          <t/>
        </is>
      </c>
      <c r="CB282" t="inlineStr">
        <is>
          <t/>
        </is>
      </c>
      <c r="CC282" t="inlineStr">
        <is>
          <t/>
        </is>
      </c>
      <c r="CD282" t="inlineStr">
        <is>
          <t/>
        </is>
      </c>
      <c r="CE282" t="inlineStr">
        <is>
          <t/>
        </is>
      </c>
      <c r="CF282" t="inlineStr">
        <is>
          <t/>
        </is>
      </c>
      <c r="CG282" t="inlineStr">
        <is>
          <t/>
        </is>
      </c>
      <c r="CH282" t="inlineStr">
        <is>
          <t/>
        </is>
      </c>
      <c r="CI282" t="inlineStr">
        <is>
          <t/>
        </is>
      </c>
      <c r="CJ282" t="inlineStr">
        <is>
          <t/>
        </is>
      </c>
      <c r="CK282" t="inlineStr">
        <is>
          <t/>
        </is>
      </c>
      <c r="CL282" t="inlineStr">
        <is>
          <t/>
        </is>
      </c>
      <c r="CM282" t="inlineStr">
        <is>
          <t/>
        </is>
      </c>
      <c r="CN282" t="inlineStr">
        <is>
          <t/>
        </is>
      </c>
      <c r="CO282" t="inlineStr">
        <is>
          <t/>
        </is>
      </c>
      <c r="CP282" t="inlineStr">
        <is>
          <t/>
        </is>
      </c>
      <c r="CQ282" t="inlineStr">
        <is>
          <t/>
        </is>
      </c>
      <c r="CR282" t="inlineStr">
        <is>
          <t/>
        </is>
      </c>
      <c r="CS282" t="inlineStr">
        <is>
          <t/>
        </is>
      </c>
      <c r="CT282" t="inlineStr">
        <is>
          <t/>
        </is>
      </c>
      <c r="CU282" t="inlineStr">
        <is>
          <t/>
        </is>
      </c>
    </row>
    <row r="283">
      <c r="A283" s="1" t="str">
        <f>HYPERLINK("https://iate.europa.eu/entry/result/3618472/all", "3618472")</f>
        <v>3618472</v>
      </c>
      <c r="B283" t="inlineStr">
        <is>
          <t>EUROPEAN UNION</t>
        </is>
      </c>
      <c r="C283" t="inlineStr">
        <is>
          <t>EUROPEAN UNION|European construction|European Union|common foreign and security policy</t>
        </is>
      </c>
      <c r="D283" t="inlineStr">
        <is>
          <t/>
        </is>
      </c>
      <c r="E283" t="inlineStr">
        <is>
          <t/>
        </is>
      </c>
      <c r="F283" t="inlineStr">
        <is>
          <t/>
        </is>
      </c>
      <c r="G283" t="inlineStr">
        <is>
          <t/>
        </is>
      </c>
      <c r="H283" t="inlineStr">
        <is>
          <t/>
        </is>
      </c>
      <c r="I283" t="inlineStr">
        <is>
          <t/>
        </is>
      </c>
      <c r="J283" t="inlineStr">
        <is>
          <t/>
        </is>
      </c>
      <c r="K283" t="inlineStr">
        <is>
          <t/>
        </is>
      </c>
      <c r="L283" t="inlineStr">
        <is>
          <t/>
        </is>
      </c>
      <c r="M283" t="inlineStr">
        <is>
          <t/>
        </is>
      </c>
      <c r="N283" t="inlineStr">
        <is>
          <t/>
        </is>
      </c>
      <c r="O283" t="inlineStr">
        <is>
          <t/>
        </is>
      </c>
      <c r="P283" s="2" t="inlineStr">
        <is>
          <t>optimales Preis-Leistungs-Verhältnis</t>
        </is>
      </c>
      <c r="Q283" s="2" t="inlineStr">
        <is>
          <t>2</t>
        </is>
      </c>
      <c r="R283" s="2" t="inlineStr">
        <is>
          <t/>
        </is>
      </c>
      <c r="S283" t="inlineStr">
        <is>
          <t/>
        </is>
      </c>
      <c r="T283" t="inlineStr">
        <is>
          <t/>
        </is>
      </c>
      <c r="U283" t="inlineStr">
        <is>
          <t/>
        </is>
      </c>
      <c r="V283" t="inlineStr">
        <is>
          <t/>
        </is>
      </c>
      <c r="W283" t="inlineStr">
        <is>
          <t/>
        </is>
      </c>
      <c r="X283" s="2" t="inlineStr">
        <is>
          <t>best value for money</t>
        </is>
      </c>
      <c r="Y283" s="2" t="inlineStr">
        <is>
          <t>2</t>
        </is>
      </c>
      <c r="Z283" s="2" t="inlineStr">
        <is>
          <t/>
        </is>
      </c>
      <c r="AA283" t="inlineStr">
        <is>
          <t/>
        </is>
      </c>
      <c r="AB283" s="2" t="inlineStr">
        <is>
          <t>mejor relación calidad/precio</t>
        </is>
      </c>
      <c r="AC283" s="2" t="inlineStr">
        <is>
          <t>2</t>
        </is>
      </c>
      <c r="AD283" s="2" t="inlineStr">
        <is>
          <t/>
        </is>
      </c>
      <c r="AE283" t="inlineStr">
        <is>
          <t/>
        </is>
      </c>
      <c r="AF283" t="inlineStr">
        <is>
          <t/>
        </is>
      </c>
      <c r="AG283" t="inlineStr">
        <is>
          <t/>
        </is>
      </c>
      <c r="AH283" t="inlineStr">
        <is>
          <t/>
        </is>
      </c>
      <c r="AI283" t="inlineStr">
        <is>
          <t/>
        </is>
      </c>
      <c r="AJ283" t="inlineStr">
        <is>
          <t/>
        </is>
      </c>
      <c r="AK283" t="inlineStr">
        <is>
          <t/>
        </is>
      </c>
      <c r="AL283" t="inlineStr">
        <is>
          <t/>
        </is>
      </c>
      <c r="AM283" t="inlineStr">
        <is>
          <t/>
        </is>
      </c>
      <c r="AN283" s="2" t="inlineStr">
        <is>
          <t>meilleur rapport qualité/prix</t>
        </is>
      </c>
      <c r="AO283" s="2" t="inlineStr">
        <is>
          <t>2</t>
        </is>
      </c>
      <c r="AP283" s="2" t="inlineStr">
        <is>
          <t/>
        </is>
      </c>
      <c r="AQ283" t="inlineStr">
        <is>
          <t/>
        </is>
      </c>
      <c r="AR283" t="inlineStr">
        <is>
          <t/>
        </is>
      </c>
      <c r="AS283" t="inlineStr">
        <is>
          <t/>
        </is>
      </c>
      <c r="AT283" t="inlineStr">
        <is>
          <t/>
        </is>
      </c>
      <c r="AU283" t="inlineStr">
        <is>
          <t/>
        </is>
      </c>
      <c r="AV283" t="inlineStr">
        <is>
          <t/>
        </is>
      </c>
      <c r="AW283" t="inlineStr">
        <is>
          <t/>
        </is>
      </c>
      <c r="AX283" t="inlineStr">
        <is>
          <t/>
        </is>
      </c>
      <c r="AY283" t="inlineStr">
        <is>
          <t/>
        </is>
      </c>
      <c r="AZ283" s="2" t="inlineStr">
        <is>
          <t>a gazdaságilag legelőnyösebb ajánlat, legjobb ár-érték arány</t>
        </is>
      </c>
      <c r="BA283" s="2" t="inlineStr">
        <is>
          <t>2</t>
        </is>
      </c>
      <c r="BB283" s="2" t="inlineStr">
        <is>
          <t/>
        </is>
      </c>
      <c r="BC283" t="inlineStr">
        <is>
          <t/>
        </is>
      </c>
      <c r="BD283" s="2" t="inlineStr">
        <is>
          <t>migliore rapporto qualità/prezzo</t>
        </is>
      </c>
      <c r="BE283" s="2" t="inlineStr">
        <is>
          <t>2</t>
        </is>
      </c>
      <c r="BF283" s="2" t="inlineStr">
        <is>
          <t/>
        </is>
      </c>
      <c r="BG283" t="inlineStr">
        <is>
          <t/>
        </is>
      </c>
      <c r="BH283" t="inlineStr">
        <is>
          <t/>
        </is>
      </c>
      <c r="BI283" t="inlineStr">
        <is>
          <t/>
        </is>
      </c>
      <c r="BJ283" t="inlineStr">
        <is>
          <t/>
        </is>
      </c>
      <c r="BK283" t="inlineStr">
        <is>
          <t/>
        </is>
      </c>
      <c r="BL283" t="inlineStr">
        <is>
          <t/>
        </is>
      </c>
      <c r="BM283" t="inlineStr">
        <is>
          <t/>
        </is>
      </c>
      <c r="BN283" t="inlineStr">
        <is>
          <t/>
        </is>
      </c>
      <c r="BO283" t="inlineStr">
        <is>
          <t/>
        </is>
      </c>
      <c r="BP283" t="inlineStr">
        <is>
          <t/>
        </is>
      </c>
      <c r="BQ283" t="inlineStr">
        <is>
          <t/>
        </is>
      </c>
      <c r="BR283" t="inlineStr">
        <is>
          <t/>
        </is>
      </c>
      <c r="BS283" t="inlineStr">
        <is>
          <t/>
        </is>
      </c>
      <c r="BT283" s="2" t="inlineStr">
        <is>
          <t>beste prijs-kwaliteitverhouding</t>
        </is>
      </c>
      <c r="BU283" s="2" t="inlineStr">
        <is>
          <t>2</t>
        </is>
      </c>
      <c r="BV283" s="2" t="inlineStr">
        <is>
          <t/>
        </is>
      </c>
      <c r="BW283" t="inlineStr">
        <is>
          <t/>
        </is>
      </c>
      <c r="BX283" t="inlineStr">
        <is>
          <t/>
        </is>
      </c>
      <c r="BY283" t="inlineStr">
        <is>
          <t/>
        </is>
      </c>
      <c r="BZ283" t="inlineStr">
        <is>
          <t/>
        </is>
      </c>
      <c r="CA283" t="inlineStr">
        <is>
          <t/>
        </is>
      </c>
      <c r="CB283" t="inlineStr">
        <is>
          <t/>
        </is>
      </c>
      <c r="CC283" t="inlineStr">
        <is>
          <t/>
        </is>
      </c>
      <c r="CD283" t="inlineStr">
        <is>
          <t/>
        </is>
      </c>
      <c r="CE283" t="inlineStr">
        <is>
          <t/>
        </is>
      </c>
      <c r="CF283" t="inlineStr">
        <is>
          <t/>
        </is>
      </c>
      <c r="CG283" t="inlineStr">
        <is>
          <t/>
        </is>
      </c>
      <c r="CH283" t="inlineStr">
        <is>
          <t/>
        </is>
      </c>
      <c r="CI283" t="inlineStr">
        <is>
          <t/>
        </is>
      </c>
      <c r="CJ283" t="inlineStr">
        <is>
          <t/>
        </is>
      </c>
      <c r="CK283" t="inlineStr">
        <is>
          <t/>
        </is>
      </c>
      <c r="CL283" t="inlineStr">
        <is>
          <t/>
        </is>
      </c>
      <c r="CM283" t="inlineStr">
        <is>
          <t/>
        </is>
      </c>
      <c r="CN283" t="inlineStr">
        <is>
          <t/>
        </is>
      </c>
      <c r="CO283" t="inlineStr">
        <is>
          <t/>
        </is>
      </c>
      <c r="CP283" t="inlineStr">
        <is>
          <t/>
        </is>
      </c>
      <c r="CQ283" t="inlineStr">
        <is>
          <t/>
        </is>
      </c>
      <c r="CR283" t="inlineStr">
        <is>
          <t/>
        </is>
      </c>
      <c r="CS283" t="inlineStr">
        <is>
          <t/>
        </is>
      </c>
      <c r="CT283" t="inlineStr">
        <is>
          <t/>
        </is>
      </c>
      <c r="CU283" t="inlineStr">
        <is>
          <t/>
        </is>
      </c>
    </row>
    <row r="284">
      <c r="A284" s="1" t="str">
        <f>HYPERLINK("https://iate.europa.eu/entry/result/3618364/all", "3618364")</f>
        <v>3618364</v>
      </c>
      <c r="B284" t="inlineStr">
        <is>
          <t>EUROPEAN UNION</t>
        </is>
      </c>
      <c r="C284" t="inlineStr">
        <is>
          <t>EUROPEAN UNION|European construction|European Union|common foreign and security policy</t>
        </is>
      </c>
      <c r="D284" t="inlineStr">
        <is>
          <t/>
        </is>
      </c>
      <c r="E284" t="inlineStr">
        <is>
          <t/>
        </is>
      </c>
      <c r="F284" t="inlineStr">
        <is>
          <t/>
        </is>
      </c>
      <c r="G284" t="inlineStr">
        <is>
          <t/>
        </is>
      </c>
      <c r="H284" t="inlineStr">
        <is>
          <t/>
        </is>
      </c>
      <c r="I284" t="inlineStr">
        <is>
          <t/>
        </is>
      </c>
      <c r="J284" t="inlineStr">
        <is>
          <t/>
        </is>
      </c>
      <c r="K284" t="inlineStr">
        <is>
          <t/>
        </is>
      </c>
      <c r="L284" t="inlineStr">
        <is>
          <t/>
        </is>
      </c>
      <c r="M284" t="inlineStr">
        <is>
          <t/>
        </is>
      </c>
      <c r="N284" t="inlineStr">
        <is>
          <t/>
        </is>
      </c>
      <c r="O284" t="inlineStr">
        <is>
          <t/>
        </is>
      </c>
      <c r="P284" s="2" t="inlineStr">
        <is>
          <t>beschränkte Aufforderung zur Einreichung von Vorschlägen</t>
        </is>
      </c>
      <c r="Q284" s="2" t="inlineStr">
        <is>
          <t>2</t>
        </is>
      </c>
      <c r="R284" s="2" t="inlineStr">
        <is>
          <t/>
        </is>
      </c>
      <c r="S284" t="inlineStr">
        <is>
          <t/>
        </is>
      </c>
      <c r="T284" t="inlineStr">
        <is>
          <t/>
        </is>
      </c>
      <c r="U284" t="inlineStr">
        <is>
          <t/>
        </is>
      </c>
      <c r="V284" t="inlineStr">
        <is>
          <t/>
        </is>
      </c>
      <c r="W284" t="inlineStr">
        <is>
          <t/>
        </is>
      </c>
      <c r="X284" s="2" t="inlineStr">
        <is>
          <t>restricted call for proposals</t>
        </is>
      </c>
      <c r="Y284" s="2" t="inlineStr">
        <is>
          <t>2</t>
        </is>
      </c>
      <c r="Z284" s="2" t="inlineStr">
        <is>
          <t/>
        </is>
      </c>
      <c r="AA284" t="inlineStr">
        <is>
          <t/>
        </is>
      </c>
      <c r="AB284" s="2" t="inlineStr">
        <is>
          <t>convocatoria de propuestas restringida|
licitación limitada</t>
        </is>
      </c>
      <c r="AC284" s="2" t="inlineStr">
        <is>
          <t>2|
2</t>
        </is>
      </c>
      <c r="AD284" s="2" t="inlineStr">
        <is>
          <t xml:space="preserve">|
</t>
        </is>
      </c>
      <c r="AE284" t="inlineStr">
        <is>
          <t/>
        </is>
      </c>
      <c r="AF284" t="inlineStr">
        <is>
          <t/>
        </is>
      </c>
      <c r="AG284" t="inlineStr">
        <is>
          <t/>
        </is>
      </c>
      <c r="AH284" t="inlineStr">
        <is>
          <t/>
        </is>
      </c>
      <c r="AI284" t="inlineStr">
        <is>
          <t/>
        </is>
      </c>
      <c r="AJ284" t="inlineStr">
        <is>
          <t/>
        </is>
      </c>
      <c r="AK284" t="inlineStr">
        <is>
          <t/>
        </is>
      </c>
      <c r="AL284" t="inlineStr">
        <is>
          <t/>
        </is>
      </c>
      <c r="AM284" t="inlineStr">
        <is>
          <t/>
        </is>
      </c>
      <c r="AN284" s="2" t="inlineStr">
        <is>
          <t>appel d'offres restreint</t>
        </is>
      </c>
      <c r="AO284" s="2" t="inlineStr">
        <is>
          <t>2</t>
        </is>
      </c>
      <c r="AP284" s="2" t="inlineStr">
        <is>
          <t/>
        </is>
      </c>
      <c r="AQ284" t="inlineStr">
        <is>
          <t/>
        </is>
      </c>
      <c r="AR284" t="inlineStr">
        <is>
          <t/>
        </is>
      </c>
      <c r="AS284" t="inlineStr">
        <is>
          <t/>
        </is>
      </c>
      <c r="AT284" t="inlineStr">
        <is>
          <t/>
        </is>
      </c>
      <c r="AU284" t="inlineStr">
        <is>
          <t/>
        </is>
      </c>
      <c r="AV284" t="inlineStr">
        <is>
          <t/>
        </is>
      </c>
      <c r="AW284" t="inlineStr">
        <is>
          <t/>
        </is>
      </c>
      <c r="AX284" t="inlineStr">
        <is>
          <t/>
        </is>
      </c>
      <c r="AY284" t="inlineStr">
        <is>
          <t/>
        </is>
      </c>
      <c r="AZ284" s="2" t="inlineStr">
        <is>
          <t>korlátozott ajánlattételi felhívás</t>
        </is>
      </c>
      <c r="BA284" s="2" t="inlineStr">
        <is>
          <t>2</t>
        </is>
      </c>
      <c r="BB284" s="2" t="inlineStr">
        <is>
          <t/>
        </is>
      </c>
      <c r="BC284" t="inlineStr">
        <is>
          <t/>
        </is>
      </c>
      <c r="BD284" s="2" t="inlineStr">
        <is>
          <t>licitazione privata riservata</t>
        </is>
      </c>
      <c r="BE284" s="2" t="inlineStr">
        <is>
          <t>2</t>
        </is>
      </c>
      <c r="BF284" s="2" t="inlineStr">
        <is>
          <t/>
        </is>
      </c>
      <c r="BG284" t="inlineStr">
        <is>
          <t/>
        </is>
      </c>
      <c r="BH284" t="inlineStr">
        <is>
          <t/>
        </is>
      </c>
      <c r="BI284" t="inlineStr">
        <is>
          <t/>
        </is>
      </c>
      <c r="BJ284" t="inlineStr">
        <is>
          <t/>
        </is>
      </c>
      <c r="BK284" t="inlineStr">
        <is>
          <t/>
        </is>
      </c>
      <c r="BL284" t="inlineStr">
        <is>
          <t/>
        </is>
      </c>
      <c r="BM284" t="inlineStr">
        <is>
          <t/>
        </is>
      </c>
      <c r="BN284" t="inlineStr">
        <is>
          <t/>
        </is>
      </c>
      <c r="BO284" t="inlineStr">
        <is>
          <t/>
        </is>
      </c>
      <c r="BP284" t="inlineStr">
        <is>
          <t/>
        </is>
      </c>
      <c r="BQ284" t="inlineStr">
        <is>
          <t/>
        </is>
      </c>
      <c r="BR284" t="inlineStr">
        <is>
          <t/>
        </is>
      </c>
      <c r="BS284" t="inlineStr">
        <is>
          <t/>
        </is>
      </c>
      <c r="BT284" s="2" t="inlineStr">
        <is>
          <t>niet-openbare aanbesteding|
beperkte oproep tot het indienen van voorstellen</t>
        </is>
      </c>
      <c r="BU284" s="2" t="inlineStr">
        <is>
          <t>2|
2</t>
        </is>
      </c>
      <c r="BV284" s="2" t="inlineStr">
        <is>
          <t xml:space="preserve">|
</t>
        </is>
      </c>
      <c r="BW284" t="inlineStr">
        <is>
          <t/>
        </is>
      </c>
      <c r="BX284" t="inlineStr">
        <is>
          <t/>
        </is>
      </c>
      <c r="BY284" t="inlineStr">
        <is>
          <t/>
        </is>
      </c>
      <c r="BZ284" t="inlineStr">
        <is>
          <t/>
        </is>
      </c>
      <c r="CA284" t="inlineStr">
        <is>
          <t/>
        </is>
      </c>
      <c r="CB284" t="inlineStr">
        <is>
          <t/>
        </is>
      </c>
      <c r="CC284" t="inlineStr">
        <is>
          <t/>
        </is>
      </c>
      <c r="CD284" t="inlineStr">
        <is>
          <t/>
        </is>
      </c>
      <c r="CE284" t="inlineStr">
        <is>
          <t/>
        </is>
      </c>
      <c r="CF284" t="inlineStr">
        <is>
          <t/>
        </is>
      </c>
      <c r="CG284" t="inlineStr">
        <is>
          <t/>
        </is>
      </c>
      <c r="CH284" t="inlineStr">
        <is>
          <t/>
        </is>
      </c>
      <c r="CI284" t="inlineStr">
        <is>
          <t/>
        </is>
      </c>
      <c r="CJ284" t="inlineStr">
        <is>
          <t/>
        </is>
      </c>
      <c r="CK284" t="inlineStr">
        <is>
          <t/>
        </is>
      </c>
      <c r="CL284" t="inlineStr">
        <is>
          <t/>
        </is>
      </c>
      <c r="CM284" t="inlineStr">
        <is>
          <t/>
        </is>
      </c>
      <c r="CN284" t="inlineStr">
        <is>
          <t/>
        </is>
      </c>
      <c r="CO284" t="inlineStr">
        <is>
          <t/>
        </is>
      </c>
      <c r="CP284" t="inlineStr">
        <is>
          <t/>
        </is>
      </c>
      <c r="CQ284" t="inlineStr">
        <is>
          <t/>
        </is>
      </c>
      <c r="CR284" t="inlineStr">
        <is>
          <t/>
        </is>
      </c>
      <c r="CS284" t="inlineStr">
        <is>
          <t/>
        </is>
      </c>
      <c r="CT284" t="inlineStr">
        <is>
          <t/>
        </is>
      </c>
      <c r="CU284" t="inlineStr">
        <is>
          <t/>
        </is>
      </c>
    </row>
    <row r="285">
      <c r="A285" s="1" t="str">
        <f>HYPERLINK("https://iate.europa.eu/entry/result/3618493/all", "3618493")</f>
        <v>3618493</v>
      </c>
      <c r="B285" t="inlineStr">
        <is>
          <t>EUROPEAN UNION</t>
        </is>
      </c>
      <c r="C285" t="inlineStr">
        <is>
          <t>EUROPEAN UNION|European construction|European Union|common foreign and security policy</t>
        </is>
      </c>
      <c r="D285" t="inlineStr">
        <is>
          <t/>
        </is>
      </c>
      <c r="E285" t="inlineStr">
        <is>
          <t/>
        </is>
      </c>
      <c r="F285" t="inlineStr">
        <is>
          <t/>
        </is>
      </c>
      <c r="G285" t="inlineStr">
        <is>
          <t/>
        </is>
      </c>
      <c r="H285" t="inlineStr">
        <is>
          <t/>
        </is>
      </c>
      <c r="I285" t="inlineStr">
        <is>
          <t/>
        </is>
      </c>
      <c r="J285" t="inlineStr">
        <is>
          <t/>
        </is>
      </c>
      <c r="K285" t="inlineStr">
        <is>
          <t/>
        </is>
      </c>
      <c r="L285" t="inlineStr">
        <is>
          <t/>
        </is>
      </c>
      <c r="M285" t="inlineStr">
        <is>
          <t/>
        </is>
      </c>
      <c r="N285" t="inlineStr">
        <is>
          <t/>
        </is>
      </c>
      <c r="O285" t="inlineStr">
        <is>
          <t/>
        </is>
      </c>
      <c r="P285" s="2" t="inlineStr">
        <is>
          <t>Stundennachweis</t>
        </is>
      </c>
      <c r="Q285" s="2" t="inlineStr">
        <is>
          <t>2</t>
        </is>
      </c>
      <c r="R285" s="2" t="inlineStr">
        <is>
          <t/>
        </is>
      </c>
      <c r="S285" t="inlineStr">
        <is>
          <t/>
        </is>
      </c>
      <c r="T285" t="inlineStr">
        <is>
          <t/>
        </is>
      </c>
      <c r="U285" t="inlineStr">
        <is>
          <t/>
        </is>
      </c>
      <c r="V285" t="inlineStr">
        <is>
          <t/>
        </is>
      </c>
      <c r="W285" t="inlineStr">
        <is>
          <t/>
        </is>
      </c>
      <c r="X285" s="2" t="inlineStr">
        <is>
          <t>timesheet</t>
        </is>
      </c>
      <c r="Y285" s="2" t="inlineStr">
        <is>
          <t>2</t>
        </is>
      </c>
      <c r="Z285" s="2" t="inlineStr">
        <is>
          <t/>
        </is>
      </c>
      <c r="AA285" t="inlineStr">
        <is>
          <t>A standard form provided by the Contracting Authority for recording the amount of a worker's time.. In the context of grant projects timesheets are usually used to verify and certify the amount of time spent on the project by project team members and experts.</t>
        </is>
      </c>
      <c r="AB285" s="2" t="inlineStr">
        <is>
          <t>registro de horas de trabajo</t>
        </is>
      </c>
      <c r="AC285" s="2" t="inlineStr">
        <is>
          <t>2</t>
        </is>
      </c>
      <c r="AD285" s="2" t="inlineStr">
        <is>
          <t/>
        </is>
      </c>
      <c r="AE285" t="inlineStr">
        <is>
          <t/>
        </is>
      </c>
      <c r="AF285" t="inlineStr">
        <is>
          <t/>
        </is>
      </c>
      <c r="AG285" t="inlineStr">
        <is>
          <t/>
        </is>
      </c>
      <c r="AH285" t="inlineStr">
        <is>
          <t/>
        </is>
      </c>
      <c r="AI285" t="inlineStr">
        <is>
          <t/>
        </is>
      </c>
      <c r="AJ285" t="inlineStr">
        <is>
          <t/>
        </is>
      </c>
      <c r="AK285" t="inlineStr">
        <is>
          <t/>
        </is>
      </c>
      <c r="AL285" t="inlineStr">
        <is>
          <t/>
        </is>
      </c>
      <c r="AM285" t="inlineStr">
        <is>
          <t/>
        </is>
      </c>
      <c r="AN285" s="2" t="inlineStr">
        <is>
          <t>bilan des heures de travail|
relevé des heures de travail</t>
        </is>
      </c>
      <c r="AO285" s="2" t="inlineStr">
        <is>
          <t>2|
2</t>
        </is>
      </c>
      <c r="AP285" s="2" t="inlineStr">
        <is>
          <t xml:space="preserve">|
</t>
        </is>
      </c>
      <c r="AQ285" t="inlineStr">
        <is>
          <t/>
        </is>
      </c>
      <c r="AR285" t="inlineStr">
        <is>
          <t/>
        </is>
      </c>
      <c r="AS285" t="inlineStr">
        <is>
          <t/>
        </is>
      </c>
      <c r="AT285" t="inlineStr">
        <is>
          <t/>
        </is>
      </c>
      <c r="AU285" t="inlineStr">
        <is>
          <t/>
        </is>
      </c>
      <c r="AV285" t="inlineStr">
        <is>
          <t/>
        </is>
      </c>
      <c r="AW285" t="inlineStr">
        <is>
          <t/>
        </is>
      </c>
      <c r="AX285" t="inlineStr">
        <is>
          <t/>
        </is>
      </c>
      <c r="AY285" t="inlineStr">
        <is>
          <t/>
        </is>
      </c>
      <c r="AZ285" s="2" t="inlineStr">
        <is>
          <t>munkaidő-kimutatás</t>
        </is>
      </c>
      <c r="BA285" s="2" t="inlineStr">
        <is>
          <t>2</t>
        </is>
      </c>
      <c r="BB285" s="2" t="inlineStr">
        <is>
          <t/>
        </is>
      </c>
      <c r="BC285" t="inlineStr">
        <is>
          <t/>
        </is>
      </c>
      <c r="BD285" s="2" t="inlineStr">
        <is>
          <t>resoconto delle ore di lavoro|
prospetto delle ore lavorative</t>
        </is>
      </c>
      <c r="BE285" s="2" t="inlineStr">
        <is>
          <t>2|
2</t>
        </is>
      </c>
      <c r="BF285" s="2" t="inlineStr">
        <is>
          <t xml:space="preserve">|
</t>
        </is>
      </c>
      <c r="BG285" t="inlineStr">
        <is>
          <t/>
        </is>
      </c>
      <c r="BH285" t="inlineStr">
        <is>
          <t/>
        </is>
      </c>
      <c r="BI285" t="inlineStr">
        <is>
          <t/>
        </is>
      </c>
      <c r="BJ285" t="inlineStr">
        <is>
          <t/>
        </is>
      </c>
      <c r="BK285" t="inlineStr">
        <is>
          <t/>
        </is>
      </c>
      <c r="BL285" t="inlineStr">
        <is>
          <t/>
        </is>
      </c>
      <c r="BM285" t="inlineStr">
        <is>
          <t/>
        </is>
      </c>
      <c r="BN285" t="inlineStr">
        <is>
          <t/>
        </is>
      </c>
      <c r="BO285" t="inlineStr">
        <is>
          <t/>
        </is>
      </c>
      <c r="BP285" t="inlineStr">
        <is>
          <t/>
        </is>
      </c>
      <c r="BQ285" t="inlineStr">
        <is>
          <t/>
        </is>
      </c>
      <c r="BR285" t="inlineStr">
        <is>
          <t/>
        </is>
      </c>
      <c r="BS285" t="inlineStr">
        <is>
          <t/>
        </is>
      </c>
      <c r="BT285" s="2" t="inlineStr">
        <is>
          <t>gedeclareerde uren</t>
        </is>
      </c>
      <c r="BU285" s="2" t="inlineStr">
        <is>
          <t>2</t>
        </is>
      </c>
      <c r="BV285" s="2" t="inlineStr">
        <is>
          <t/>
        </is>
      </c>
      <c r="BW285" t="inlineStr">
        <is>
          <t/>
        </is>
      </c>
      <c r="BX285" t="inlineStr">
        <is>
          <t/>
        </is>
      </c>
      <c r="BY285" t="inlineStr">
        <is>
          <t/>
        </is>
      </c>
      <c r="BZ285" t="inlineStr">
        <is>
          <t/>
        </is>
      </c>
      <c r="CA285" t="inlineStr">
        <is>
          <t/>
        </is>
      </c>
      <c r="CB285" t="inlineStr">
        <is>
          <t/>
        </is>
      </c>
      <c r="CC285" t="inlineStr">
        <is>
          <t/>
        </is>
      </c>
      <c r="CD285" t="inlineStr">
        <is>
          <t/>
        </is>
      </c>
      <c r="CE285" t="inlineStr">
        <is>
          <t/>
        </is>
      </c>
      <c r="CF285" t="inlineStr">
        <is>
          <t/>
        </is>
      </c>
      <c r="CG285" t="inlineStr">
        <is>
          <t/>
        </is>
      </c>
      <c r="CH285" t="inlineStr">
        <is>
          <t/>
        </is>
      </c>
      <c r="CI285" t="inlineStr">
        <is>
          <t/>
        </is>
      </c>
      <c r="CJ285" t="inlineStr">
        <is>
          <t/>
        </is>
      </c>
      <c r="CK285" t="inlineStr">
        <is>
          <t/>
        </is>
      </c>
      <c r="CL285" t="inlineStr">
        <is>
          <t/>
        </is>
      </c>
      <c r="CM285" t="inlineStr">
        <is>
          <t/>
        </is>
      </c>
      <c r="CN285" t="inlineStr">
        <is>
          <t/>
        </is>
      </c>
      <c r="CO285" t="inlineStr">
        <is>
          <t/>
        </is>
      </c>
      <c r="CP285" t="inlineStr">
        <is>
          <t/>
        </is>
      </c>
      <c r="CQ285" t="inlineStr">
        <is>
          <t/>
        </is>
      </c>
      <c r="CR285" t="inlineStr">
        <is>
          <t/>
        </is>
      </c>
      <c r="CS285" t="inlineStr">
        <is>
          <t/>
        </is>
      </c>
      <c r="CT285" t="inlineStr">
        <is>
          <t/>
        </is>
      </c>
      <c r="CU285" t="inlineStr">
        <is>
          <t/>
        </is>
      </c>
    </row>
    <row r="286">
      <c r="A286" s="1" t="str">
        <f>HYPERLINK("https://iate.europa.eu/entry/result/3618356/all", "3618356")</f>
        <v>3618356</v>
      </c>
      <c r="B286" t="inlineStr">
        <is>
          <t>EUROPEAN UNION</t>
        </is>
      </c>
      <c r="C286" t="inlineStr">
        <is>
          <t>EUROPEAN UNION|European construction|European Union|common foreign and security policy</t>
        </is>
      </c>
      <c r="D286" t="inlineStr">
        <is>
          <t/>
        </is>
      </c>
      <c r="E286" t="inlineStr">
        <is>
          <t/>
        </is>
      </c>
      <c r="F286" t="inlineStr">
        <is>
          <t/>
        </is>
      </c>
      <c r="G286" t="inlineStr">
        <is>
          <t/>
        </is>
      </c>
      <c r="H286" t="inlineStr">
        <is>
          <t/>
        </is>
      </c>
      <c r="I286" t="inlineStr">
        <is>
          <t/>
        </is>
      </c>
      <c r="J286" t="inlineStr">
        <is>
          <t/>
        </is>
      </c>
      <c r="K286" t="inlineStr">
        <is>
          <t/>
        </is>
      </c>
      <c r="L286" t="inlineStr">
        <is>
          <t/>
        </is>
      </c>
      <c r="M286" t="inlineStr">
        <is>
          <t/>
        </is>
      </c>
      <c r="N286" t="inlineStr">
        <is>
          <t/>
        </is>
      </c>
      <c r="O286" t="inlineStr">
        <is>
          <t/>
        </is>
      </c>
      <c r="P286" s="2" t="inlineStr">
        <is>
          <t>vollständiger Bewerbungsbogen</t>
        </is>
      </c>
      <c r="Q286" s="2" t="inlineStr">
        <is>
          <t>2</t>
        </is>
      </c>
      <c r="R286" s="2" t="inlineStr">
        <is>
          <t/>
        </is>
      </c>
      <c r="S286" t="inlineStr">
        <is>
          <t/>
        </is>
      </c>
      <c r="T286" t="inlineStr">
        <is>
          <t/>
        </is>
      </c>
      <c r="U286" t="inlineStr">
        <is>
          <t/>
        </is>
      </c>
      <c r="V286" t="inlineStr">
        <is>
          <t/>
        </is>
      </c>
      <c r="W286" t="inlineStr">
        <is>
          <t/>
        </is>
      </c>
      <c r="X286" s="2" t="inlineStr">
        <is>
          <t>full application form</t>
        </is>
      </c>
      <c r="Y286" s="2" t="inlineStr">
        <is>
          <t>2</t>
        </is>
      </c>
      <c r="Z286" s="2" t="inlineStr">
        <is>
          <t/>
        </is>
      </c>
      <c r="AA286" t="inlineStr">
        <is>
          <t/>
        </is>
      </c>
      <c r="AB286" t="inlineStr">
        <is>
          <t/>
        </is>
      </c>
      <c r="AC286" t="inlineStr">
        <is>
          <t/>
        </is>
      </c>
      <c r="AD286" t="inlineStr">
        <is>
          <t/>
        </is>
      </c>
      <c r="AE286" t="inlineStr">
        <is>
          <t/>
        </is>
      </c>
      <c r="AF286" t="inlineStr">
        <is>
          <t/>
        </is>
      </c>
      <c r="AG286" t="inlineStr">
        <is>
          <t/>
        </is>
      </c>
      <c r="AH286" t="inlineStr">
        <is>
          <t/>
        </is>
      </c>
      <c r="AI286" t="inlineStr">
        <is>
          <t/>
        </is>
      </c>
      <c r="AJ286" t="inlineStr">
        <is>
          <t/>
        </is>
      </c>
      <c r="AK286" t="inlineStr">
        <is>
          <t/>
        </is>
      </c>
      <c r="AL286" t="inlineStr">
        <is>
          <t/>
        </is>
      </c>
      <c r="AM286" t="inlineStr">
        <is>
          <t/>
        </is>
      </c>
      <c r="AN286" s="2" t="inlineStr">
        <is>
          <t>acte de candidature complet</t>
        </is>
      </c>
      <c r="AO286" s="2" t="inlineStr">
        <is>
          <t>2</t>
        </is>
      </c>
      <c r="AP286" s="2" t="inlineStr">
        <is>
          <t/>
        </is>
      </c>
      <c r="AQ286" t="inlineStr">
        <is>
          <t/>
        </is>
      </c>
      <c r="AR286" t="inlineStr">
        <is>
          <t/>
        </is>
      </c>
      <c r="AS286" t="inlineStr">
        <is>
          <t/>
        </is>
      </c>
      <c r="AT286" t="inlineStr">
        <is>
          <t/>
        </is>
      </c>
      <c r="AU286" t="inlineStr">
        <is>
          <t/>
        </is>
      </c>
      <c r="AV286" t="inlineStr">
        <is>
          <t/>
        </is>
      </c>
      <c r="AW286" t="inlineStr">
        <is>
          <t/>
        </is>
      </c>
      <c r="AX286" t="inlineStr">
        <is>
          <t/>
        </is>
      </c>
      <c r="AY286" t="inlineStr">
        <is>
          <t/>
        </is>
      </c>
      <c r="AZ286" s="2" t="inlineStr">
        <is>
          <t>teljes pályázati anyag</t>
        </is>
      </c>
      <c r="BA286" s="2" t="inlineStr">
        <is>
          <t>2</t>
        </is>
      </c>
      <c r="BB286" s="2" t="inlineStr">
        <is>
          <t/>
        </is>
      </c>
      <c r="BC286" t="inlineStr">
        <is>
          <t/>
        </is>
      </c>
      <c r="BD286" s="2" t="inlineStr">
        <is>
          <t>modulo completo di domanda|
atto di candidatura completo</t>
        </is>
      </c>
      <c r="BE286" s="2" t="inlineStr">
        <is>
          <t>2|
2</t>
        </is>
      </c>
      <c r="BF286" s="2" t="inlineStr">
        <is>
          <t xml:space="preserve">|
</t>
        </is>
      </c>
      <c r="BG286" t="inlineStr">
        <is>
          <t/>
        </is>
      </c>
      <c r="BH286" t="inlineStr">
        <is>
          <t/>
        </is>
      </c>
      <c r="BI286" t="inlineStr">
        <is>
          <t/>
        </is>
      </c>
      <c r="BJ286" t="inlineStr">
        <is>
          <t/>
        </is>
      </c>
      <c r="BK286" t="inlineStr">
        <is>
          <t/>
        </is>
      </c>
      <c r="BL286" t="inlineStr">
        <is>
          <t/>
        </is>
      </c>
      <c r="BM286" t="inlineStr">
        <is>
          <t/>
        </is>
      </c>
      <c r="BN286" t="inlineStr">
        <is>
          <t/>
        </is>
      </c>
      <c r="BO286" t="inlineStr">
        <is>
          <t/>
        </is>
      </c>
      <c r="BP286" t="inlineStr">
        <is>
          <t/>
        </is>
      </c>
      <c r="BQ286" t="inlineStr">
        <is>
          <t/>
        </is>
      </c>
      <c r="BR286" t="inlineStr">
        <is>
          <t/>
        </is>
      </c>
      <c r="BS286" t="inlineStr">
        <is>
          <t/>
        </is>
      </c>
      <c r="BT286" t="inlineStr">
        <is>
          <t/>
        </is>
      </c>
      <c r="BU286" t="inlineStr">
        <is>
          <t/>
        </is>
      </c>
      <c r="BV286" t="inlineStr">
        <is>
          <t/>
        </is>
      </c>
      <c r="BW286" t="inlineStr">
        <is>
          <t/>
        </is>
      </c>
      <c r="BX286" t="inlineStr">
        <is>
          <t/>
        </is>
      </c>
      <c r="BY286" t="inlineStr">
        <is>
          <t/>
        </is>
      </c>
      <c r="BZ286" t="inlineStr">
        <is>
          <t/>
        </is>
      </c>
      <c r="CA286" t="inlineStr">
        <is>
          <t/>
        </is>
      </c>
      <c r="CB286" t="inlineStr">
        <is>
          <t/>
        </is>
      </c>
      <c r="CC286" t="inlineStr">
        <is>
          <t/>
        </is>
      </c>
      <c r="CD286" t="inlineStr">
        <is>
          <t/>
        </is>
      </c>
      <c r="CE286" t="inlineStr">
        <is>
          <t/>
        </is>
      </c>
      <c r="CF286" t="inlineStr">
        <is>
          <t/>
        </is>
      </c>
      <c r="CG286" t="inlineStr">
        <is>
          <t/>
        </is>
      </c>
      <c r="CH286" t="inlineStr">
        <is>
          <t/>
        </is>
      </c>
      <c r="CI286" t="inlineStr">
        <is>
          <t/>
        </is>
      </c>
      <c r="CJ286" t="inlineStr">
        <is>
          <t/>
        </is>
      </c>
      <c r="CK286" t="inlineStr">
        <is>
          <t/>
        </is>
      </c>
      <c r="CL286" t="inlineStr">
        <is>
          <t/>
        </is>
      </c>
      <c r="CM286" t="inlineStr">
        <is>
          <t/>
        </is>
      </c>
      <c r="CN286" t="inlineStr">
        <is>
          <t/>
        </is>
      </c>
      <c r="CO286" t="inlineStr">
        <is>
          <t/>
        </is>
      </c>
      <c r="CP286" t="inlineStr">
        <is>
          <t/>
        </is>
      </c>
      <c r="CQ286" t="inlineStr">
        <is>
          <t/>
        </is>
      </c>
      <c r="CR286" t="inlineStr">
        <is>
          <t/>
        </is>
      </c>
      <c r="CS286" t="inlineStr">
        <is>
          <t/>
        </is>
      </c>
      <c r="CT286" t="inlineStr">
        <is>
          <t/>
        </is>
      </c>
      <c r="CU286" t="inlineStr">
        <is>
          <t/>
        </is>
      </c>
    </row>
    <row r="287">
      <c r="A287" s="1" t="str">
        <f>HYPERLINK("https://iate.europa.eu/entry/result/3618614/all", "3618614")</f>
        <v>3618614</v>
      </c>
      <c r="B287" t="inlineStr">
        <is>
          <t>EUROPEAN UNION</t>
        </is>
      </c>
      <c r="C287" t="inlineStr">
        <is>
          <t>EUROPEAN UNION|European construction|European Union|common foreign and security policy</t>
        </is>
      </c>
      <c r="D287" t="inlineStr">
        <is>
          <t/>
        </is>
      </c>
      <c r="E287" t="inlineStr">
        <is>
          <t/>
        </is>
      </c>
      <c r="F287" t="inlineStr">
        <is>
          <t/>
        </is>
      </c>
      <c r="G287" t="inlineStr">
        <is>
          <t/>
        </is>
      </c>
      <c r="H287" t="inlineStr">
        <is>
          <t/>
        </is>
      </c>
      <c r="I287" t="inlineStr">
        <is>
          <t/>
        </is>
      </c>
      <c r="J287" t="inlineStr">
        <is>
          <t/>
        </is>
      </c>
      <c r="K287" t="inlineStr">
        <is>
          <t/>
        </is>
      </c>
      <c r="L287" t="inlineStr">
        <is>
          <t/>
        </is>
      </c>
      <c r="M287" t="inlineStr">
        <is>
          <t/>
        </is>
      </c>
      <c r="N287" t="inlineStr">
        <is>
          <t/>
        </is>
      </c>
      <c r="O287" t="inlineStr">
        <is>
          <t/>
        </is>
      </c>
      <c r="P287" s="2" t="inlineStr">
        <is>
          <t>vereinfachte Kostenoptionen</t>
        </is>
      </c>
      <c r="Q287" s="2" t="inlineStr">
        <is>
          <t>2</t>
        </is>
      </c>
      <c r="R287" s="2" t="inlineStr">
        <is>
          <t/>
        </is>
      </c>
      <c r="S287" t="inlineStr">
        <is>
          <t/>
        </is>
      </c>
      <c r="T287" t="inlineStr">
        <is>
          <t/>
        </is>
      </c>
      <c r="U287" t="inlineStr">
        <is>
          <t/>
        </is>
      </c>
      <c r="V287" t="inlineStr">
        <is>
          <t/>
        </is>
      </c>
      <c r="W287" t="inlineStr">
        <is>
          <t/>
        </is>
      </c>
      <c r="X287" s="2" t="inlineStr">
        <is>
          <t>SCO|
Simplified costs options</t>
        </is>
      </c>
      <c r="Y287" s="2" t="inlineStr">
        <is>
          <t>2|
2</t>
        </is>
      </c>
      <c r="Z287" s="2" t="inlineStr">
        <is>
          <t xml:space="preserve">|
</t>
        </is>
      </c>
      <c r="AA287" t="inlineStr">
        <is>
          <t/>
        </is>
      </c>
      <c r="AB287" s="2" t="inlineStr">
        <is>
          <t>opciones de simplificación de costes</t>
        </is>
      </c>
      <c r="AC287" s="2" t="inlineStr">
        <is>
          <t>2</t>
        </is>
      </c>
      <c r="AD287" s="2" t="inlineStr">
        <is>
          <t/>
        </is>
      </c>
      <c r="AE287" t="inlineStr">
        <is>
          <t/>
        </is>
      </c>
      <c r="AF287" t="inlineStr">
        <is>
          <t/>
        </is>
      </c>
      <c r="AG287" t="inlineStr">
        <is>
          <t/>
        </is>
      </c>
      <c r="AH287" t="inlineStr">
        <is>
          <t/>
        </is>
      </c>
      <c r="AI287" t="inlineStr">
        <is>
          <t/>
        </is>
      </c>
      <c r="AJ287" t="inlineStr">
        <is>
          <t/>
        </is>
      </c>
      <c r="AK287" t="inlineStr">
        <is>
          <t/>
        </is>
      </c>
      <c r="AL287" t="inlineStr">
        <is>
          <t/>
        </is>
      </c>
      <c r="AM287" t="inlineStr">
        <is>
          <t/>
        </is>
      </c>
      <c r="AN287" s="2" t="inlineStr">
        <is>
          <t>options simplifiées en matière de coûts</t>
        </is>
      </c>
      <c r="AO287" s="2" t="inlineStr">
        <is>
          <t>2</t>
        </is>
      </c>
      <c r="AP287" s="2" t="inlineStr">
        <is>
          <t/>
        </is>
      </c>
      <c r="AQ287" t="inlineStr">
        <is>
          <t/>
        </is>
      </c>
      <c r="AR287" t="inlineStr">
        <is>
          <t/>
        </is>
      </c>
      <c r="AS287" t="inlineStr">
        <is>
          <t/>
        </is>
      </c>
      <c r="AT287" t="inlineStr">
        <is>
          <t/>
        </is>
      </c>
      <c r="AU287" t="inlineStr">
        <is>
          <t/>
        </is>
      </c>
      <c r="AV287" t="inlineStr">
        <is>
          <t/>
        </is>
      </c>
      <c r="AW287" t="inlineStr">
        <is>
          <t/>
        </is>
      </c>
      <c r="AX287" t="inlineStr">
        <is>
          <t/>
        </is>
      </c>
      <c r="AY287" t="inlineStr">
        <is>
          <t/>
        </is>
      </c>
      <c r="AZ287" s="2" t="inlineStr">
        <is>
          <t>egyszerűsített költségelszámolással kapcsolatos lehetőségek</t>
        </is>
      </c>
      <c r="BA287" s="2" t="inlineStr">
        <is>
          <t>2</t>
        </is>
      </c>
      <c r="BB287" s="2" t="inlineStr">
        <is>
          <t/>
        </is>
      </c>
      <c r="BC287" t="inlineStr">
        <is>
          <t/>
        </is>
      </c>
      <c r="BD287" s="2" t="inlineStr">
        <is>
          <t>opzioni di costo semplificate</t>
        </is>
      </c>
      <c r="BE287" s="2" t="inlineStr">
        <is>
          <t>2</t>
        </is>
      </c>
      <c r="BF287" s="2" t="inlineStr">
        <is>
          <t/>
        </is>
      </c>
      <c r="BG287" t="inlineStr">
        <is>
          <t/>
        </is>
      </c>
      <c r="BH287" t="inlineStr">
        <is>
          <t/>
        </is>
      </c>
      <c r="BI287" t="inlineStr">
        <is>
          <t/>
        </is>
      </c>
      <c r="BJ287" t="inlineStr">
        <is>
          <t/>
        </is>
      </c>
      <c r="BK287" t="inlineStr">
        <is>
          <t/>
        </is>
      </c>
      <c r="BL287" t="inlineStr">
        <is>
          <t/>
        </is>
      </c>
      <c r="BM287" t="inlineStr">
        <is>
          <t/>
        </is>
      </c>
      <c r="BN287" t="inlineStr">
        <is>
          <t/>
        </is>
      </c>
      <c r="BO287" t="inlineStr">
        <is>
          <t/>
        </is>
      </c>
      <c r="BP287" t="inlineStr">
        <is>
          <t/>
        </is>
      </c>
      <c r="BQ287" t="inlineStr">
        <is>
          <t/>
        </is>
      </c>
      <c r="BR287" t="inlineStr">
        <is>
          <t/>
        </is>
      </c>
      <c r="BS287" t="inlineStr">
        <is>
          <t/>
        </is>
      </c>
      <c r="BT287" s="2" t="inlineStr">
        <is>
          <t>vereenvoudigde kostenopties</t>
        </is>
      </c>
      <c r="BU287" s="2" t="inlineStr">
        <is>
          <t>2</t>
        </is>
      </c>
      <c r="BV287" s="2" t="inlineStr">
        <is>
          <t/>
        </is>
      </c>
      <c r="BW287" t="inlineStr">
        <is>
          <t/>
        </is>
      </c>
      <c r="BX287" t="inlineStr">
        <is>
          <t/>
        </is>
      </c>
      <c r="BY287" t="inlineStr">
        <is>
          <t/>
        </is>
      </c>
      <c r="BZ287" t="inlineStr">
        <is>
          <t/>
        </is>
      </c>
      <c r="CA287" t="inlineStr">
        <is>
          <t/>
        </is>
      </c>
      <c r="CB287" t="inlineStr">
        <is>
          <t/>
        </is>
      </c>
      <c r="CC287" t="inlineStr">
        <is>
          <t/>
        </is>
      </c>
      <c r="CD287" t="inlineStr">
        <is>
          <t/>
        </is>
      </c>
      <c r="CE287" t="inlineStr">
        <is>
          <t/>
        </is>
      </c>
      <c r="CF287" t="inlineStr">
        <is>
          <t/>
        </is>
      </c>
      <c r="CG287" t="inlineStr">
        <is>
          <t/>
        </is>
      </c>
      <c r="CH287" t="inlineStr">
        <is>
          <t/>
        </is>
      </c>
      <c r="CI287" t="inlineStr">
        <is>
          <t/>
        </is>
      </c>
      <c r="CJ287" t="inlineStr">
        <is>
          <t/>
        </is>
      </c>
      <c r="CK287" t="inlineStr">
        <is>
          <t/>
        </is>
      </c>
      <c r="CL287" t="inlineStr">
        <is>
          <t/>
        </is>
      </c>
      <c r="CM287" t="inlineStr">
        <is>
          <t/>
        </is>
      </c>
      <c r="CN287" t="inlineStr">
        <is>
          <t/>
        </is>
      </c>
      <c r="CO287" t="inlineStr">
        <is>
          <t/>
        </is>
      </c>
      <c r="CP287" t="inlineStr">
        <is>
          <t/>
        </is>
      </c>
      <c r="CQ287" t="inlineStr">
        <is>
          <t/>
        </is>
      </c>
      <c r="CR287" t="inlineStr">
        <is>
          <t/>
        </is>
      </c>
      <c r="CS287" t="inlineStr">
        <is>
          <t/>
        </is>
      </c>
      <c r="CT287" t="inlineStr">
        <is>
          <t/>
        </is>
      </c>
      <c r="CU287" t="inlineStr">
        <is>
          <t/>
        </is>
      </c>
    </row>
    <row r="288">
      <c r="A288" s="1" t="str">
        <f>HYPERLINK("https://iate.europa.eu/entry/result/3618512/all", "3618512")</f>
        <v>3618512</v>
      </c>
      <c r="B288" t="inlineStr">
        <is>
          <t>EUROPEAN UNION</t>
        </is>
      </c>
      <c r="C288" t="inlineStr">
        <is>
          <t>EUROPEAN UNION|European construction|European Union|common foreign and security policy</t>
        </is>
      </c>
      <c r="D288" t="inlineStr">
        <is>
          <t/>
        </is>
      </c>
      <c r="E288" t="inlineStr">
        <is>
          <t/>
        </is>
      </c>
      <c r="F288" t="inlineStr">
        <is>
          <t/>
        </is>
      </c>
      <c r="G288" t="inlineStr">
        <is>
          <t/>
        </is>
      </c>
      <c r="H288" t="inlineStr">
        <is>
          <t/>
        </is>
      </c>
      <c r="I288" t="inlineStr">
        <is>
          <t/>
        </is>
      </c>
      <c r="J288" t="inlineStr">
        <is>
          <t/>
        </is>
      </c>
      <c r="K288" t="inlineStr">
        <is>
          <t/>
        </is>
      </c>
      <c r="L288" t="inlineStr">
        <is>
          <t/>
        </is>
      </c>
      <c r="M288" t="inlineStr">
        <is>
          <t/>
        </is>
      </c>
      <c r="N288" t="inlineStr">
        <is>
          <t/>
        </is>
      </c>
      <c r="O288" t="inlineStr">
        <is>
          <t/>
        </is>
      </c>
      <c r="P288" s="2" t="inlineStr">
        <is>
          <t>Zielebaum</t>
        </is>
      </c>
      <c r="Q288" s="2" t="inlineStr">
        <is>
          <t>2</t>
        </is>
      </c>
      <c r="R288" s="2" t="inlineStr">
        <is>
          <t/>
        </is>
      </c>
      <c r="S288" t="inlineStr">
        <is>
          <t/>
        </is>
      </c>
      <c r="T288" t="inlineStr">
        <is>
          <t/>
        </is>
      </c>
      <c r="U288" t="inlineStr">
        <is>
          <t/>
        </is>
      </c>
      <c r="V288" t="inlineStr">
        <is>
          <t/>
        </is>
      </c>
      <c r="W288" t="inlineStr">
        <is>
          <t/>
        </is>
      </c>
      <c r="X288" s="2" t="inlineStr">
        <is>
          <t>objective tree</t>
        </is>
      </c>
      <c r="Y288" s="2" t="inlineStr">
        <is>
          <t>2</t>
        </is>
      </c>
      <c r="Z288" s="2" t="inlineStr">
        <is>
          <t/>
        </is>
      </c>
      <c r="AA288" t="inlineStr">
        <is>
          <t>Objective Tree is a visualisation of the positive resolutions to project problems in a form of a diagram to help analyse and clarify cause-effect relationship.</t>
        </is>
      </c>
      <c r="AB288" s="2" t="inlineStr">
        <is>
          <t>árbol de objetivos</t>
        </is>
      </c>
      <c r="AC288" s="2" t="inlineStr">
        <is>
          <t>2</t>
        </is>
      </c>
      <c r="AD288" s="2" t="inlineStr">
        <is>
          <t/>
        </is>
      </c>
      <c r="AE288" t="inlineStr">
        <is>
          <t/>
        </is>
      </c>
      <c r="AF288" t="inlineStr">
        <is>
          <t/>
        </is>
      </c>
      <c r="AG288" t="inlineStr">
        <is>
          <t/>
        </is>
      </c>
      <c r="AH288" t="inlineStr">
        <is>
          <t/>
        </is>
      </c>
      <c r="AI288" t="inlineStr">
        <is>
          <t/>
        </is>
      </c>
      <c r="AJ288" t="inlineStr">
        <is>
          <t/>
        </is>
      </c>
      <c r="AK288" t="inlineStr">
        <is>
          <t/>
        </is>
      </c>
      <c r="AL288" t="inlineStr">
        <is>
          <t/>
        </is>
      </c>
      <c r="AM288" t="inlineStr">
        <is>
          <t/>
        </is>
      </c>
      <c r="AN288" s="2" t="inlineStr">
        <is>
          <t>Arbre des objectifs</t>
        </is>
      </c>
      <c r="AO288" s="2" t="inlineStr">
        <is>
          <t>2</t>
        </is>
      </c>
      <c r="AP288" s="2" t="inlineStr">
        <is>
          <t/>
        </is>
      </c>
      <c r="AQ288" t="inlineStr">
        <is>
          <t/>
        </is>
      </c>
      <c r="AR288" t="inlineStr">
        <is>
          <t/>
        </is>
      </c>
      <c r="AS288" t="inlineStr">
        <is>
          <t/>
        </is>
      </c>
      <c r="AT288" t="inlineStr">
        <is>
          <t/>
        </is>
      </c>
      <c r="AU288" t="inlineStr">
        <is>
          <t/>
        </is>
      </c>
      <c r="AV288" t="inlineStr">
        <is>
          <t/>
        </is>
      </c>
      <c r="AW288" t="inlineStr">
        <is>
          <t/>
        </is>
      </c>
      <c r="AX288" t="inlineStr">
        <is>
          <t/>
        </is>
      </c>
      <c r="AY288" t="inlineStr">
        <is>
          <t/>
        </is>
      </c>
      <c r="AZ288" s="2" t="inlineStr">
        <is>
          <t>célfa</t>
        </is>
      </c>
      <c r="BA288" s="2" t="inlineStr">
        <is>
          <t>2</t>
        </is>
      </c>
      <c r="BB288" s="2" t="inlineStr">
        <is>
          <t/>
        </is>
      </c>
      <c r="BC288" t="inlineStr">
        <is>
          <t/>
        </is>
      </c>
      <c r="BD288" s="2" t="inlineStr">
        <is>
          <t>Albero degli obiettivi</t>
        </is>
      </c>
      <c r="BE288" s="2" t="inlineStr">
        <is>
          <t>2</t>
        </is>
      </c>
      <c r="BF288" s="2" t="inlineStr">
        <is>
          <t/>
        </is>
      </c>
      <c r="BG288" t="inlineStr">
        <is>
          <t/>
        </is>
      </c>
      <c r="BH288" t="inlineStr">
        <is>
          <t/>
        </is>
      </c>
      <c r="BI288" t="inlineStr">
        <is>
          <t/>
        </is>
      </c>
      <c r="BJ288" t="inlineStr">
        <is>
          <t/>
        </is>
      </c>
      <c r="BK288" t="inlineStr">
        <is>
          <t/>
        </is>
      </c>
      <c r="BL288" t="inlineStr">
        <is>
          <t/>
        </is>
      </c>
      <c r="BM288" t="inlineStr">
        <is>
          <t/>
        </is>
      </c>
      <c r="BN288" t="inlineStr">
        <is>
          <t/>
        </is>
      </c>
      <c r="BO288" t="inlineStr">
        <is>
          <t/>
        </is>
      </c>
      <c r="BP288" t="inlineStr">
        <is>
          <t/>
        </is>
      </c>
      <c r="BQ288" t="inlineStr">
        <is>
          <t/>
        </is>
      </c>
      <c r="BR288" t="inlineStr">
        <is>
          <t/>
        </is>
      </c>
      <c r="BS288" t="inlineStr">
        <is>
          <t/>
        </is>
      </c>
      <c r="BT288" t="inlineStr">
        <is>
          <t/>
        </is>
      </c>
      <c r="BU288" t="inlineStr">
        <is>
          <t/>
        </is>
      </c>
      <c r="BV288" t="inlineStr">
        <is>
          <t/>
        </is>
      </c>
      <c r="BW288" t="inlineStr">
        <is>
          <t/>
        </is>
      </c>
      <c r="BX288" t="inlineStr">
        <is>
          <t/>
        </is>
      </c>
      <c r="BY288" t="inlineStr">
        <is>
          <t/>
        </is>
      </c>
      <c r="BZ288" t="inlineStr">
        <is>
          <t/>
        </is>
      </c>
      <c r="CA288" t="inlineStr">
        <is>
          <t/>
        </is>
      </c>
      <c r="CB288" t="inlineStr">
        <is>
          <t/>
        </is>
      </c>
      <c r="CC288" t="inlineStr">
        <is>
          <t/>
        </is>
      </c>
      <c r="CD288" t="inlineStr">
        <is>
          <t/>
        </is>
      </c>
      <c r="CE288" t="inlineStr">
        <is>
          <t/>
        </is>
      </c>
      <c r="CF288" t="inlineStr">
        <is>
          <t/>
        </is>
      </c>
      <c r="CG288" t="inlineStr">
        <is>
          <t/>
        </is>
      </c>
      <c r="CH288" t="inlineStr">
        <is>
          <t/>
        </is>
      </c>
      <c r="CI288" t="inlineStr">
        <is>
          <t/>
        </is>
      </c>
      <c r="CJ288" t="inlineStr">
        <is>
          <t/>
        </is>
      </c>
      <c r="CK288" t="inlineStr">
        <is>
          <t/>
        </is>
      </c>
      <c r="CL288" t="inlineStr">
        <is>
          <t/>
        </is>
      </c>
      <c r="CM288" t="inlineStr">
        <is>
          <t/>
        </is>
      </c>
      <c r="CN288" t="inlineStr">
        <is>
          <t/>
        </is>
      </c>
      <c r="CO288" t="inlineStr">
        <is>
          <t/>
        </is>
      </c>
      <c r="CP288" t="inlineStr">
        <is>
          <t/>
        </is>
      </c>
      <c r="CQ288" t="inlineStr">
        <is>
          <t/>
        </is>
      </c>
      <c r="CR288" t="inlineStr">
        <is>
          <t/>
        </is>
      </c>
      <c r="CS288" t="inlineStr">
        <is>
          <t/>
        </is>
      </c>
      <c r="CT288" t="inlineStr">
        <is>
          <t/>
        </is>
      </c>
      <c r="CU288" t="inlineStr">
        <is>
          <t/>
        </is>
      </c>
    </row>
    <row r="289">
      <c r="A289" s="1" t="str">
        <f>HYPERLINK("https://iate.europa.eu/entry/result/3618498/all", "3618498")</f>
        <v>3618498</v>
      </c>
      <c r="B289" t="inlineStr">
        <is>
          <t>EUROPEAN UNION</t>
        </is>
      </c>
      <c r="C289" t="inlineStr">
        <is>
          <t>EUROPEAN UNION|European construction|European Union|common foreign and security policy</t>
        </is>
      </c>
      <c r="D289" t="inlineStr">
        <is>
          <t/>
        </is>
      </c>
      <c r="E289" t="inlineStr">
        <is>
          <t/>
        </is>
      </c>
      <c r="F289" t="inlineStr">
        <is>
          <t/>
        </is>
      </c>
      <c r="G289" t="inlineStr">
        <is>
          <t/>
        </is>
      </c>
      <c r="H289" t="inlineStr">
        <is>
          <t/>
        </is>
      </c>
      <c r="I289" t="inlineStr">
        <is>
          <t/>
        </is>
      </c>
      <c r="J289" t="inlineStr">
        <is>
          <t/>
        </is>
      </c>
      <c r="K289" t="inlineStr">
        <is>
          <t/>
        </is>
      </c>
      <c r="L289" t="inlineStr">
        <is>
          <t/>
        </is>
      </c>
      <c r="M289" t="inlineStr">
        <is>
          <t/>
        </is>
      </c>
      <c r="N289" t="inlineStr">
        <is>
          <t/>
        </is>
      </c>
      <c r="O289" t="inlineStr">
        <is>
          <t/>
        </is>
      </c>
      <c r="P289" s="2" t="inlineStr">
        <is>
          <t>Zeitraum für die Maßnahme</t>
        </is>
      </c>
      <c r="Q289" s="2" t="inlineStr">
        <is>
          <t>2</t>
        </is>
      </c>
      <c r="R289" s="2" t="inlineStr">
        <is>
          <t/>
        </is>
      </c>
      <c r="S289" t="inlineStr">
        <is>
          <t/>
        </is>
      </c>
      <c r="T289" t="inlineStr">
        <is>
          <t/>
        </is>
      </c>
      <c r="U289" t="inlineStr">
        <is>
          <t/>
        </is>
      </c>
      <c r="V289" t="inlineStr">
        <is>
          <t/>
        </is>
      </c>
      <c r="W289" t="inlineStr">
        <is>
          <t/>
        </is>
      </c>
      <c r="X289" s="2" t="inlineStr">
        <is>
          <t>timeframe for the action</t>
        </is>
      </c>
      <c r="Y289" s="2" t="inlineStr">
        <is>
          <t>2</t>
        </is>
      </c>
      <c r="Z289" s="2" t="inlineStr">
        <is>
          <t/>
        </is>
      </c>
      <c r="AA289" t="inlineStr">
        <is>
          <t>A period of time in respect to the project implementation. It is measured in months, without naming them specifically (not "June, July…" but "month 1, month 2…"). This period starts after the signature of the grant contract (start date) and finishes when the project ends (end date of the implementation period of the action). Only the costs incurred within the timeframe will be considered eligible</t>
        </is>
      </c>
      <c r="AB289" s="2" t="inlineStr">
        <is>
          <t>calendario de actuación</t>
        </is>
      </c>
      <c r="AC289" s="2" t="inlineStr">
        <is>
          <t>2</t>
        </is>
      </c>
      <c r="AD289" s="2" t="inlineStr">
        <is>
          <t/>
        </is>
      </c>
      <c r="AE289" t="inlineStr">
        <is>
          <t/>
        </is>
      </c>
      <c r="AF289" t="inlineStr">
        <is>
          <t/>
        </is>
      </c>
      <c r="AG289" t="inlineStr">
        <is>
          <t/>
        </is>
      </c>
      <c r="AH289" t="inlineStr">
        <is>
          <t/>
        </is>
      </c>
      <c r="AI289" t="inlineStr">
        <is>
          <t/>
        </is>
      </c>
      <c r="AJ289" t="inlineStr">
        <is>
          <t/>
        </is>
      </c>
      <c r="AK289" t="inlineStr">
        <is>
          <t/>
        </is>
      </c>
      <c r="AL289" t="inlineStr">
        <is>
          <t/>
        </is>
      </c>
      <c r="AM289" t="inlineStr">
        <is>
          <t/>
        </is>
      </c>
      <c r="AN289" s="2" t="inlineStr">
        <is>
          <t>calendrier d'action</t>
        </is>
      </c>
      <c r="AO289" s="2" t="inlineStr">
        <is>
          <t>2</t>
        </is>
      </c>
      <c r="AP289" s="2" t="inlineStr">
        <is>
          <t/>
        </is>
      </c>
      <c r="AQ289" t="inlineStr">
        <is>
          <t/>
        </is>
      </c>
      <c r="AR289" t="inlineStr">
        <is>
          <t/>
        </is>
      </c>
      <c r="AS289" t="inlineStr">
        <is>
          <t/>
        </is>
      </c>
      <c r="AT289" t="inlineStr">
        <is>
          <t/>
        </is>
      </c>
      <c r="AU289" t="inlineStr">
        <is>
          <t/>
        </is>
      </c>
      <c r="AV289" t="inlineStr">
        <is>
          <t/>
        </is>
      </c>
      <c r="AW289" t="inlineStr">
        <is>
          <t/>
        </is>
      </c>
      <c r="AX289" t="inlineStr">
        <is>
          <t/>
        </is>
      </c>
      <c r="AY289" t="inlineStr">
        <is>
          <t/>
        </is>
      </c>
      <c r="AZ289" s="2" t="inlineStr">
        <is>
          <t>a fellépésre rendelkezésre álló idő</t>
        </is>
      </c>
      <c r="BA289" s="2" t="inlineStr">
        <is>
          <t>2</t>
        </is>
      </c>
      <c r="BB289" s="2" t="inlineStr">
        <is>
          <t/>
        </is>
      </c>
      <c r="BC289" t="inlineStr">
        <is>
          <t/>
        </is>
      </c>
      <c r="BD289" s="2" t="inlineStr">
        <is>
          <t>termine previsto per l'azione</t>
        </is>
      </c>
      <c r="BE289" s="2" t="inlineStr">
        <is>
          <t>2</t>
        </is>
      </c>
      <c r="BF289" s="2" t="inlineStr">
        <is>
          <t/>
        </is>
      </c>
      <c r="BG289" t="inlineStr">
        <is>
          <t/>
        </is>
      </c>
      <c r="BH289" t="inlineStr">
        <is>
          <t/>
        </is>
      </c>
      <c r="BI289" t="inlineStr">
        <is>
          <t/>
        </is>
      </c>
      <c r="BJ289" t="inlineStr">
        <is>
          <t/>
        </is>
      </c>
      <c r="BK289" t="inlineStr">
        <is>
          <t/>
        </is>
      </c>
      <c r="BL289" t="inlineStr">
        <is>
          <t/>
        </is>
      </c>
      <c r="BM289" t="inlineStr">
        <is>
          <t/>
        </is>
      </c>
      <c r="BN289" t="inlineStr">
        <is>
          <t/>
        </is>
      </c>
      <c r="BO289" t="inlineStr">
        <is>
          <t/>
        </is>
      </c>
      <c r="BP289" t="inlineStr">
        <is>
          <t/>
        </is>
      </c>
      <c r="BQ289" t="inlineStr">
        <is>
          <t/>
        </is>
      </c>
      <c r="BR289" t="inlineStr">
        <is>
          <t/>
        </is>
      </c>
      <c r="BS289" t="inlineStr">
        <is>
          <t/>
        </is>
      </c>
      <c r="BT289" s="2" t="inlineStr">
        <is>
          <t>tijdschema van de actie</t>
        </is>
      </c>
      <c r="BU289" s="2" t="inlineStr">
        <is>
          <t>2</t>
        </is>
      </c>
      <c r="BV289" s="2" t="inlineStr">
        <is>
          <t/>
        </is>
      </c>
      <c r="BW289" t="inlineStr">
        <is>
          <t/>
        </is>
      </c>
      <c r="BX289" t="inlineStr">
        <is>
          <t/>
        </is>
      </c>
      <c r="BY289" t="inlineStr">
        <is>
          <t/>
        </is>
      </c>
      <c r="BZ289" t="inlineStr">
        <is>
          <t/>
        </is>
      </c>
      <c r="CA289" t="inlineStr">
        <is>
          <t/>
        </is>
      </c>
      <c r="CB289" t="inlineStr">
        <is>
          <t/>
        </is>
      </c>
      <c r="CC289" t="inlineStr">
        <is>
          <t/>
        </is>
      </c>
      <c r="CD289" t="inlineStr">
        <is>
          <t/>
        </is>
      </c>
      <c r="CE289" t="inlineStr">
        <is>
          <t/>
        </is>
      </c>
      <c r="CF289" t="inlineStr">
        <is>
          <t/>
        </is>
      </c>
      <c r="CG289" t="inlineStr">
        <is>
          <t/>
        </is>
      </c>
      <c r="CH289" t="inlineStr">
        <is>
          <t/>
        </is>
      </c>
      <c r="CI289" t="inlineStr">
        <is>
          <t/>
        </is>
      </c>
      <c r="CJ289" t="inlineStr">
        <is>
          <t/>
        </is>
      </c>
      <c r="CK289" t="inlineStr">
        <is>
          <t/>
        </is>
      </c>
      <c r="CL289" t="inlineStr">
        <is>
          <t/>
        </is>
      </c>
      <c r="CM289" t="inlineStr">
        <is>
          <t/>
        </is>
      </c>
      <c r="CN289" t="inlineStr">
        <is>
          <t/>
        </is>
      </c>
      <c r="CO289" t="inlineStr">
        <is>
          <t/>
        </is>
      </c>
      <c r="CP289" t="inlineStr">
        <is>
          <t/>
        </is>
      </c>
      <c r="CQ289" t="inlineStr">
        <is>
          <t/>
        </is>
      </c>
      <c r="CR289" t="inlineStr">
        <is>
          <t/>
        </is>
      </c>
      <c r="CS289" t="inlineStr">
        <is>
          <t/>
        </is>
      </c>
      <c r="CT289" t="inlineStr">
        <is>
          <t/>
        </is>
      </c>
      <c r="CU289" t="inlineStr">
        <is>
          <t/>
        </is>
      </c>
    </row>
    <row r="290">
      <c r="A290" s="1" t="str">
        <f>HYPERLINK("https://iate.europa.eu/entry/result/3618372/all", "3618372")</f>
        <v>3618372</v>
      </c>
      <c r="B290" t="inlineStr">
        <is>
          <t>EUROPEAN UNION</t>
        </is>
      </c>
      <c r="C290" t="inlineStr">
        <is>
          <t>EUROPEAN UNION|European construction|European Union|common foreign and security policy</t>
        </is>
      </c>
      <c r="D290" t="inlineStr">
        <is>
          <t/>
        </is>
      </c>
      <c r="E290" t="inlineStr">
        <is>
          <t/>
        </is>
      </c>
      <c r="F290" t="inlineStr">
        <is>
          <t/>
        </is>
      </c>
      <c r="G290" t="inlineStr">
        <is>
          <t/>
        </is>
      </c>
      <c r="H290" t="inlineStr">
        <is>
          <t/>
        </is>
      </c>
      <c r="I290" t="inlineStr">
        <is>
          <t/>
        </is>
      </c>
      <c r="J290" t="inlineStr">
        <is>
          <t/>
        </is>
      </c>
      <c r="K290" t="inlineStr">
        <is>
          <t/>
        </is>
      </c>
      <c r="L290" t="inlineStr">
        <is>
          <t/>
        </is>
      </c>
      <c r="M290" t="inlineStr">
        <is>
          <t/>
        </is>
      </c>
      <c r="N290" t="inlineStr">
        <is>
          <t/>
        </is>
      </c>
      <c r="O290" t="inlineStr">
        <is>
          <t/>
        </is>
      </c>
      <c r="P290" s="2" t="inlineStr">
        <is>
          <t>Ausgabenprüfbericht</t>
        </is>
      </c>
      <c r="Q290" s="2" t="inlineStr">
        <is>
          <t>2</t>
        </is>
      </c>
      <c r="R290" s="2" t="inlineStr">
        <is>
          <t/>
        </is>
      </c>
      <c r="S290" t="inlineStr">
        <is>
          <t/>
        </is>
      </c>
      <c r="T290" t="inlineStr">
        <is>
          <t/>
        </is>
      </c>
      <c r="U290" t="inlineStr">
        <is>
          <t/>
        </is>
      </c>
      <c r="V290" t="inlineStr">
        <is>
          <t/>
        </is>
      </c>
      <c r="W290" t="inlineStr">
        <is>
          <t/>
        </is>
      </c>
      <c r="X290" s="2" t="inlineStr">
        <is>
          <t>report on expenditure verification</t>
        </is>
      </c>
      <c r="Y290" s="2" t="inlineStr">
        <is>
          <t>2</t>
        </is>
      </c>
      <c r="Z290" s="2" t="inlineStr">
        <is>
          <t/>
        </is>
      </c>
      <c r="AA290" t="inlineStr">
        <is>
          <t/>
        </is>
      </c>
      <c r="AB290" s="2" t="inlineStr">
        <is>
          <t>informe de verificación del gasto</t>
        </is>
      </c>
      <c r="AC290" s="2" t="inlineStr">
        <is>
          <t>2</t>
        </is>
      </c>
      <c r="AD290" s="2" t="inlineStr">
        <is>
          <t/>
        </is>
      </c>
      <c r="AE290" t="inlineStr">
        <is>
          <t/>
        </is>
      </c>
      <c r="AF290" t="inlineStr">
        <is>
          <t/>
        </is>
      </c>
      <c r="AG290" t="inlineStr">
        <is>
          <t/>
        </is>
      </c>
      <c r="AH290" t="inlineStr">
        <is>
          <t/>
        </is>
      </c>
      <c r="AI290" t="inlineStr">
        <is>
          <t/>
        </is>
      </c>
      <c r="AJ290" t="inlineStr">
        <is>
          <t/>
        </is>
      </c>
      <c r="AK290" t="inlineStr">
        <is>
          <t/>
        </is>
      </c>
      <c r="AL290" t="inlineStr">
        <is>
          <t/>
        </is>
      </c>
      <c r="AM290" t="inlineStr">
        <is>
          <t/>
        </is>
      </c>
      <c r="AN290" s="2" t="inlineStr">
        <is>
          <t>rapport de vérification des dépenses</t>
        </is>
      </c>
      <c r="AO290" s="2" t="inlineStr">
        <is>
          <t>2</t>
        </is>
      </c>
      <c r="AP290" s="2" t="inlineStr">
        <is>
          <t/>
        </is>
      </c>
      <c r="AQ290" t="inlineStr">
        <is>
          <t/>
        </is>
      </c>
      <c r="AR290" t="inlineStr">
        <is>
          <t/>
        </is>
      </c>
      <c r="AS290" t="inlineStr">
        <is>
          <t/>
        </is>
      </c>
      <c r="AT290" t="inlineStr">
        <is>
          <t/>
        </is>
      </c>
      <c r="AU290" t="inlineStr">
        <is>
          <t/>
        </is>
      </c>
      <c r="AV290" t="inlineStr">
        <is>
          <t/>
        </is>
      </c>
      <c r="AW290" t="inlineStr">
        <is>
          <t/>
        </is>
      </c>
      <c r="AX290" t="inlineStr">
        <is>
          <t/>
        </is>
      </c>
      <c r="AY290" t="inlineStr">
        <is>
          <t/>
        </is>
      </c>
      <c r="AZ290" s="2" t="inlineStr">
        <is>
          <t>a kiadások ellenőrzésével kapcsolatos jelentés</t>
        </is>
      </c>
      <c r="BA290" s="2" t="inlineStr">
        <is>
          <t>2</t>
        </is>
      </c>
      <c r="BB290" s="2" t="inlineStr">
        <is>
          <t/>
        </is>
      </c>
      <c r="BC290" t="inlineStr">
        <is>
          <t/>
        </is>
      </c>
      <c r="BD290" s="2" t="inlineStr">
        <is>
          <t>relazionr di verifica della spesa</t>
        </is>
      </c>
      <c r="BE290" s="2" t="inlineStr">
        <is>
          <t>2</t>
        </is>
      </c>
      <c r="BF290" s="2" t="inlineStr">
        <is>
          <t/>
        </is>
      </c>
      <c r="BG290" t="inlineStr">
        <is>
          <t/>
        </is>
      </c>
      <c r="BH290" t="inlineStr">
        <is>
          <t/>
        </is>
      </c>
      <c r="BI290" t="inlineStr">
        <is>
          <t/>
        </is>
      </c>
      <c r="BJ290" t="inlineStr">
        <is>
          <t/>
        </is>
      </c>
      <c r="BK290" t="inlineStr">
        <is>
          <t/>
        </is>
      </c>
      <c r="BL290" t="inlineStr">
        <is>
          <t/>
        </is>
      </c>
      <c r="BM290" t="inlineStr">
        <is>
          <t/>
        </is>
      </c>
      <c r="BN290" t="inlineStr">
        <is>
          <t/>
        </is>
      </c>
      <c r="BO290" t="inlineStr">
        <is>
          <t/>
        </is>
      </c>
      <c r="BP290" t="inlineStr">
        <is>
          <t/>
        </is>
      </c>
      <c r="BQ290" t="inlineStr">
        <is>
          <t/>
        </is>
      </c>
      <c r="BR290" t="inlineStr">
        <is>
          <t/>
        </is>
      </c>
      <c r="BS290" t="inlineStr">
        <is>
          <t/>
        </is>
      </c>
      <c r="BT290" s="2" t="inlineStr">
        <is>
          <t>verslag over verificatie van uitgaven|
verslag over uitgavenverificaties</t>
        </is>
      </c>
      <c r="BU290" s="2" t="inlineStr">
        <is>
          <t>2|
2</t>
        </is>
      </c>
      <c r="BV290" s="2" t="inlineStr">
        <is>
          <t xml:space="preserve">|
</t>
        </is>
      </c>
      <c r="BW290" t="inlineStr">
        <is>
          <t/>
        </is>
      </c>
      <c r="BX290" t="inlineStr">
        <is>
          <t/>
        </is>
      </c>
      <c r="BY290" t="inlineStr">
        <is>
          <t/>
        </is>
      </c>
      <c r="BZ290" t="inlineStr">
        <is>
          <t/>
        </is>
      </c>
      <c r="CA290" t="inlineStr">
        <is>
          <t/>
        </is>
      </c>
      <c r="CB290" t="inlineStr">
        <is>
          <t/>
        </is>
      </c>
      <c r="CC290" t="inlineStr">
        <is>
          <t/>
        </is>
      </c>
      <c r="CD290" t="inlineStr">
        <is>
          <t/>
        </is>
      </c>
      <c r="CE290" t="inlineStr">
        <is>
          <t/>
        </is>
      </c>
      <c r="CF290" t="inlineStr">
        <is>
          <t/>
        </is>
      </c>
      <c r="CG290" t="inlineStr">
        <is>
          <t/>
        </is>
      </c>
      <c r="CH290" t="inlineStr">
        <is>
          <t/>
        </is>
      </c>
      <c r="CI290" t="inlineStr">
        <is>
          <t/>
        </is>
      </c>
      <c r="CJ290" t="inlineStr">
        <is>
          <t/>
        </is>
      </c>
      <c r="CK290" t="inlineStr">
        <is>
          <t/>
        </is>
      </c>
      <c r="CL290" t="inlineStr">
        <is>
          <t/>
        </is>
      </c>
      <c r="CM290" t="inlineStr">
        <is>
          <t/>
        </is>
      </c>
      <c r="CN290" t="inlineStr">
        <is>
          <t/>
        </is>
      </c>
      <c r="CO290" t="inlineStr">
        <is>
          <t/>
        </is>
      </c>
      <c r="CP290" t="inlineStr">
        <is>
          <t/>
        </is>
      </c>
      <c r="CQ290" t="inlineStr">
        <is>
          <t/>
        </is>
      </c>
      <c r="CR290" t="inlineStr">
        <is>
          <t/>
        </is>
      </c>
      <c r="CS290" t="inlineStr">
        <is>
          <t/>
        </is>
      </c>
      <c r="CT290" t="inlineStr">
        <is>
          <t/>
        </is>
      </c>
      <c r="CU290" t="inlineStr">
        <is>
          <t/>
        </is>
      </c>
    </row>
    <row r="291">
      <c r="A291" s="1" t="str">
        <f>HYPERLINK("https://iate.europa.eu/entry/result/3618630/all", "3618630")</f>
        <v>3618630</v>
      </c>
      <c r="B291" t="inlineStr">
        <is>
          <t>EUROPEAN UNION</t>
        </is>
      </c>
      <c r="C291" t="inlineStr">
        <is>
          <t>EUROPEAN UNION|European construction|European Union|common foreign and security policy</t>
        </is>
      </c>
      <c r="D291" t="inlineStr">
        <is>
          <t/>
        </is>
      </c>
      <c r="E291" t="inlineStr">
        <is>
          <t/>
        </is>
      </c>
      <c r="F291" t="inlineStr">
        <is>
          <t/>
        </is>
      </c>
      <c r="G291" t="inlineStr">
        <is>
          <t/>
        </is>
      </c>
      <c r="H291" t="inlineStr">
        <is>
          <t/>
        </is>
      </c>
      <c r="I291" t="inlineStr">
        <is>
          <t/>
        </is>
      </c>
      <c r="J291" t="inlineStr">
        <is>
          <t/>
        </is>
      </c>
      <c r="K291" t="inlineStr">
        <is>
          <t/>
        </is>
      </c>
      <c r="L291" t="inlineStr">
        <is>
          <t/>
        </is>
      </c>
      <c r="M291" t="inlineStr">
        <is>
          <t/>
        </is>
      </c>
      <c r="N291" t="inlineStr">
        <is>
          <t/>
        </is>
      </c>
      <c r="O291" t="inlineStr">
        <is>
          <t/>
        </is>
      </c>
      <c r="P291" s="2" t="inlineStr">
        <is>
          <t>Kostenrubrik</t>
        </is>
      </c>
      <c r="Q291" s="2" t="inlineStr">
        <is>
          <t>2</t>
        </is>
      </c>
      <c r="R291" s="2" t="inlineStr">
        <is>
          <t/>
        </is>
      </c>
      <c r="S291" t="inlineStr">
        <is>
          <t/>
        </is>
      </c>
      <c r="T291" t="inlineStr">
        <is>
          <t/>
        </is>
      </c>
      <c r="U291" t="inlineStr">
        <is>
          <t/>
        </is>
      </c>
      <c r="V291" t="inlineStr">
        <is>
          <t/>
        </is>
      </c>
      <c r="W291" t="inlineStr">
        <is>
          <t/>
        </is>
      </c>
      <c r="X291" s="2" t="inlineStr">
        <is>
          <t>cost heading</t>
        </is>
      </c>
      <c r="Y291" s="2" t="inlineStr">
        <is>
          <t>2</t>
        </is>
      </c>
      <c r="Z291" s="2" t="inlineStr">
        <is>
          <t/>
        </is>
      </c>
      <c r="AA291" t="inlineStr">
        <is>
          <t/>
        </is>
      </c>
      <c r="AB291" s="2" t="inlineStr">
        <is>
          <t>partida de gastos|
partida presupuestaria</t>
        </is>
      </c>
      <c r="AC291" s="2" t="inlineStr">
        <is>
          <t>2|
2</t>
        </is>
      </c>
      <c r="AD291" s="2" t="inlineStr">
        <is>
          <t xml:space="preserve">|
</t>
        </is>
      </c>
      <c r="AE291" t="inlineStr">
        <is>
          <t/>
        </is>
      </c>
      <c r="AF291" t="inlineStr">
        <is>
          <t/>
        </is>
      </c>
      <c r="AG291" t="inlineStr">
        <is>
          <t/>
        </is>
      </c>
      <c r="AH291" t="inlineStr">
        <is>
          <t/>
        </is>
      </c>
      <c r="AI291" t="inlineStr">
        <is>
          <t/>
        </is>
      </c>
      <c r="AJ291" t="inlineStr">
        <is>
          <t/>
        </is>
      </c>
      <c r="AK291" t="inlineStr">
        <is>
          <t/>
        </is>
      </c>
      <c r="AL291" t="inlineStr">
        <is>
          <t/>
        </is>
      </c>
      <c r="AM291" t="inlineStr">
        <is>
          <t/>
        </is>
      </c>
      <c r="AN291" s="2" t="inlineStr">
        <is>
          <t>rubrique de coût</t>
        </is>
      </c>
      <c r="AO291" s="2" t="inlineStr">
        <is>
          <t>2</t>
        </is>
      </c>
      <c r="AP291" s="2" t="inlineStr">
        <is>
          <t/>
        </is>
      </c>
      <c r="AQ291" t="inlineStr">
        <is>
          <t/>
        </is>
      </c>
      <c r="AR291" t="inlineStr">
        <is>
          <t/>
        </is>
      </c>
      <c r="AS291" t="inlineStr">
        <is>
          <t/>
        </is>
      </c>
      <c r="AT291" t="inlineStr">
        <is>
          <t/>
        </is>
      </c>
      <c r="AU291" t="inlineStr">
        <is>
          <t/>
        </is>
      </c>
      <c r="AV291" t="inlineStr">
        <is>
          <t/>
        </is>
      </c>
      <c r="AW291" t="inlineStr">
        <is>
          <t/>
        </is>
      </c>
      <c r="AX291" t="inlineStr">
        <is>
          <t/>
        </is>
      </c>
      <c r="AY291" t="inlineStr">
        <is>
          <t/>
        </is>
      </c>
      <c r="AZ291" s="2" t="inlineStr">
        <is>
          <t>fejezet, költségtétel</t>
        </is>
      </c>
      <c r="BA291" s="2" t="inlineStr">
        <is>
          <t>2</t>
        </is>
      </c>
      <c r="BB291" s="2" t="inlineStr">
        <is>
          <t/>
        </is>
      </c>
      <c r="BC291" t="inlineStr">
        <is>
          <t/>
        </is>
      </c>
      <c r="BD291" s="2" t="inlineStr">
        <is>
          <t>voce di costo</t>
        </is>
      </c>
      <c r="BE291" s="2" t="inlineStr">
        <is>
          <t>2</t>
        </is>
      </c>
      <c r="BF291" s="2" t="inlineStr">
        <is>
          <t/>
        </is>
      </c>
      <c r="BG291" t="inlineStr">
        <is>
          <t/>
        </is>
      </c>
      <c r="BH291" t="inlineStr">
        <is>
          <t/>
        </is>
      </c>
      <c r="BI291" t="inlineStr">
        <is>
          <t/>
        </is>
      </c>
      <c r="BJ291" t="inlineStr">
        <is>
          <t/>
        </is>
      </c>
      <c r="BK291" t="inlineStr">
        <is>
          <t/>
        </is>
      </c>
      <c r="BL291" t="inlineStr">
        <is>
          <t/>
        </is>
      </c>
      <c r="BM291" t="inlineStr">
        <is>
          <t/>
        </is>
      </c>
      <c r="BN291" t="inlineStr">
        <is>
          <t/>
        </is>
      </c>
      <c r="BO291" t="inlineStr">
        <is>
          <t/>
        </is>
      </c>
      <c r="BP291" t="inlineStr">
        <is>
          <t/>
        </is>
      </c>
      <c r="BQ291" t="inlineStr">
        <is>
          <t/>
        </is>
      </c>
      <c r="BR291" t="inlineStr">
        <is>
          <t/>
        </is>
      </c>
      <c r="BS291" t="inlineStr">
        <is>
          <t/>
        </is>
      </c>
      <c r="BT291" s="2" t="inlineStr">
        <is>
          <t>kostenrubriek</t>
        </is>
      </c>
      <c r="BU291" s="2" t="inlineStr">
        <is>
          <t>2</t>
        </is>
      </c>
      <c r="BV291" s="2" t="inlineStr">
        <is>
          <t/>
        </is>
      </c>
      <c r="BW291" t="inlineStr">
        <is>
          <t/>
        </is>
      </c>
      <c r="BX291" t="inlineStr">
        <is>
          <t/>
        </is>
      </c>
      <c r="BY291" t="inlineStr">
        <is>
          <t/>
        </is>
      </c>
      <c r="BZ291" t="inlineStr">
        <is>
          <t/>
        </is>
      </c>
      <c r="CA291" t="inlineStr">
        <is>
          <t/>
        </is>
      </c>
      <c r="CB291" t="inlineStr">
        <is>
          <t/>
        </is>
      </c>
      <c r="CC291" t="inlineStr">
        <is>
          <t/>
        </is>
      </c>
      <c r="CD291" t="inlineStr">
        <is>
          <t/>
        </is>
      </c>
      <c r="CE291" t="inlineStr">
        <is>
          <t/>
        </is>
      </c>
      <c r="CF291" t="inlineStr">
        <is>
          <t/>
        </is>
      </c>
      <c r="CG291" t="inlineStr">
        <is>
          <t/>
        </is>
      </c>
      <c r="CH291" t="inlineStr">
        <is>
          <t/>
        </is>
      </c>
      <c r="CI291" t="inlineStr">
        <is>
          <t/>
        </is>
      </c>
      <c r="CJ291" t="inlineStr">
        <is>
          <t/>
        </is>
      </c>
      <c r="CK291" t="inlineStr">
        <is>
          <t/>
        </is>
      </c>
      <c r="CL291" t="inlineStr">
        <is>
          <t/>
        </is>
      </c>
      <c r="CM291" t="inlineStr">
        <is>
          <t/>
        </is>
      </c>
      <c r="CN291" t="inlineStr">
        <is>
          <t/>
        </is>
      </c>
      <c r="CO291" t="inlineStr">
        <is>
          <t/>
        </is>
      </c>
      <c r="CP291" t="inlineStr">
        <is>
          <t/>
        </is>
      </c>
      <c r="CQ291" t="inlineStr">
        <is>
          <t/>
        </is>
      </c>
      <c r="CR291" t="inlineStr">
        <is>
          <t/>
        </is>
      </c>
      <c r="CS291" t="inlineStr">
        <is>
          <t/>
        </is>
      </c>
      <c r="CT291" t="inlineStr">
        <is>
          <t/>
        </is>
      </c>
      <c r="CU291" t="inlineStr">
        <is>
          <t/>
        </is>
      </c>
    </row>
    <row r="292">
      <c r="A292" s="1" t="str">
        <f>HYPERLINK("https://iate.europa.eu/entry/result/3618376/all", "3618376")</f>
        <v>3618376</v>
      </c>
      <c r="B292" t="inlineStr">
        <is>
          <t>EUROPEAN UNION</t>
        </is>
      </c>
      <c r="C292" t="inlineStr">
        <is>
          <t>EUROPEAN UNION|European construction|European Union|common foreign and security policy</t>
        </is>
      </c>
      <c r="D292" t="inlineStr">
        <is>
          <t/>
        </is>
      </c>
      <c r="E292" t="inlineStr">
        <is>
          <t/>
        </is>
      </c>
      <c r="F292" t="inlineStr">
        <is>
          <t/>
        </is>
      </c>
      <c r="G292" t="inlineStr">
        <is>
          <t/>
        </is>
      </c>
      <c r="H292" t="inlineStr">
        <is>
          <t/>
        </is>
      </c>
      <c r="I292" t="inlineStr">
        <is>
          <t/>
        </is>
      </c>
      <c r="J292" t="inlineStr">
        <is>
          <t/>
        </is>
      </c>
      <c r="K292" t="inlineStr">
        <is>
          <t/>
        </is>
      </c>
      <c r="L292" t="inlineStr">
        <is>
          <t/>
        </is>
      </c>
      <c r="M292" t="inlineStr">
        <is>
          <t/>
        </is>
      </c>
      <c r="N292" t="inlineStr">
        <is>
          <t/>
        </is>
      </c>
      <c r="O292" t="inlineStr">
        <is>
          <t/>
        </is>
      </c>
      <c r="P292" s="2" t="inlineStr">
        <is>
          <t>Relevanz des Projekts|
Relevanz der Maßnahmen|
Relevanz der Veranstaltung</t>
        </is>
      </c>
      <c r="Q292" s="2" t="inlineStr">
        <is>
          <t>2|
2|
2</t>
        </is>
      </c>
      <c r="R292" s="2" t="inlineStr">
        <is>
          <t xml:space="preserve">|
|
</t>
        </is>
      </c>
      <c r="S292" t="inlineStr">
        <is>
          <t/>
        </is>
      </c>
      <c r="T292" t="inlineStr">
        <is>
          <t/>
        </is>
      </c>
      <c r="U292" t="inlineStr">
        <is>
          <t/>
        </is>
      </c>
      <c r="V292" t="inlineStr">
        <is>
          <t/>
        </is>
      </c>
      <c r="W292" t="inlineStr">
        <is>
          <t/>
        </is>
      </c>
      <c r="X292" s="2" t="inlineStr">
        <is>
          <t>relevance of the action</t>
        </is>
      </c>
      <c r="Y292" s="2" t="inlineStr">
        <is>
          <t>2</t>
        </is>
      </c>
      <c r="Z292" s="2" t="inlineStr">
        <is>
          <t/>
        </is>
      </c>
      <c r="AA292" t="inlineStr">
        <is>
          <t/>
        </is>
      </c>
      <c r="AB292" s="2" t="inlineStr">
        <is>
          <t>Pertinencia de la acción</t>
        </is>
      </c>
      <c r="AC292" s="2" t="inlineStr">
        <is>
          <t>2</t>
        </is>
      </c>
      <c r="AD292" s="2" t="inlineStr">
        <is>
          <t/>
        </is>
      </c>
      <c r="AE292" t="inlineStr">
        <is>
          <t/>
        </is>
      </c>
      <c r="AF292" t="inlineStr">
        <is>
          <t/>
        </is>
      </c>
      <c r="AG292" t="inlineStr">
        <is>
          <t/>
        </is>
      </c>
      <c r="AH292" t="inlineStr">
        <is>
          <t/>
        </is>
      </c>
      <c r="AI292" t="inlineStr">
        <is>
          <t/>
        </is>
      </c>
      <c r="AJ292" t="inlineStr">
        <is>
          <t/>
        </is>
      </c>
      <c r="AK292" t="inlineStr">
        <is>
          <t/>
        </is>
      </c>
      <c r="AL292" t="inlineStr">
        <is>
          <t/>
        </is>
      </c>
      <c r="AM292" t="inlineStr">
        <is>
          <t/>
        </is>
      </c>
      <c r="AN292" s="2" t="inlineStr">
        <is>
          <t>Pertinence de l’action</t>
        </is>
      </c>
      <c r="AO292" s="2" t="inlineStr">
        <is>
          <t>2</t>
        </is>
      </c>
      <c r="AP292" s="2" t="inlineStr">
        <is>
          <t/>
        </is>
      </c>
      <c r="AQ292" t="inlineStr">
        <is>
          <t/>
        </is>
      </c>
      <c r="AR292" t="inlineStr">
        <is>
          <t/>
        </is>
      </c>
      <c r="AS292" t="inlineStr">
        <is>
          <t/>
        </is>
      </c>
      <c r="AT292" t="inlineStr">
        <is>
          <t/>
        </is>
      </c>
      <c r="AU292" t="inlineStr">
        <is>
          <t/>
        </is>
      </c>
      <c r="AV292" t="inlineStr">
        <is>
          <t/>
        </is>
      </c>
      <c r="AW292" t="inlineStr">
        <is>
          <t/>
        </is>
      </c>
      <c r="AX292" t="inlineStr">
        <is>
          <t/>
        </is>
      </c>
      <c r="AY292" t="inlineStr">
        <is>
          <t/>
        </is>
      </c>
      <c r="AZ292" s="2" t="inlineStr">
        <is>
          <t>a fellépés relevanciája</t>
        </is>
      </c>
      <c r="BA292" s="2" t="inlineStr">
        <is>
          <t>2</t>
        </is>
      </c>
      <c r="BB292" s="2" t="inlineStr">
        <is>
          <t/>
        </is>
      </c>
      <c r="BC292" t="inlineStr">
        <is>
          <t/>
        </is>
      </c>
      <c r="BD292" s="2" t="inlineStr">
        <is>
          <t>Pertinenza dell'azione</t>
        </is>
      </c>
      <c r="BE292" s="2" t="inlineStr">
        <is>
          <t>2</t>
        </is>
      </c>
      <c r="BF292" s="2" t="inlineStr">
        <is>
          <t/>
        </is>
      </c>
      <c r="BG292" t="inlineStr">
        <is>
          <t/>
        </is>
      </c>
      <c r="BH292" t="inlineStr">
        <is>
          <t/>
        </is>
      </c>
      <c r="BI292" t="inlineStr">
        <is>
          <t/>
        </is>
      </c>
      <c r="BJ292" t="inlineStr">
        <is>
          <t/>
        </is>
      </c>
      <c r="BK292" t="inlineStr">
        <is>
          <t/>
        </is>
      </c>
      <c r="BL292" t="inlineStr">
        <is>
          <t/>
        </is>
      </c>
      <c r="BM292" t="inlineStr">
        <is>
          <t/>
        </is>
      </c>
      <c r="BN292" t="inlineStr">
        <is>
          <t/>
        </is>
      </c>
      <c r="BO292" t="inlineStr">
        <is>
          <t/>
        </is>
      </c>
      <c r="BP292" t="inlineStr">
        <is>
          <t/>
        </is>
      </c>
      <c r="BQ292" t="inlineStr">
        <is>
          <t/>
        </is>
      </c>
      <c r="BR292" t="inlineStr">
        <is>
          <t/>
        </is>
      </c>
      <c r="BS292" t="inlineStr">
        <is>
          <t/>
        </is>
      </c>
      <c r="BT292" s="2" t="inlineStr">
        <is>
          <t>Relevantie van de actie</t>
        </is>
      </c>
      <c r="BU292" s="2" t="inlineStr">
        <is>
          <t>2</t>
        </is>
      </c>
      <c r="BV292" s="2" t="inlineStr">
        <is>
          <t/>
        </is>
      </c>
      <c r="BW292" t="inlineStr">
        <is>
          <t/>
        </is>
      </c>
      <c r="BX292" t="inlineStr">
        <is>
          <t/>
        </is>
      </c>
      <c r="BY292" t="inlineStr">
        <is>
          <t/>
        </is>
      </c>
      <c r="BZ292" t="inlineStr">
        <is>
          <t/>
        </is>
      </c>
      <c r="CA292" t="inlineStr">
        <is>
          <t/>
        </is>
      </c>
      <c r="CB292" t="inlineStr">
        <is>
          <t/>
        </is>
      </c>
      <c r="CC292" t="inlineStr">
        <is>
          <t/>
        </is>
      </c>
      <c r="CD292" t="inlineStr">
        <is>
          <t/>
        </is>
      </c>
      <c r="CE292" t="inlineStr">
        <is>
          <t/>
        </is>
      </c>
      <c r="CF292" t="inlineStr">
        <is>
          <t/>
        </is>
      </c>
      <c r="CG292" t="inlineStr">
        <is>
          <t/>
        </is>
      </c>
      <c r="CH292" t="inlineStr">
        <is>
          <t/>
        </is>
      </c>
      <c r="CI292" t="inlineStr">
        <is>
          <t/>
        </is>
      </c>
      <c r="CJ292" t="inlineStr">
        <is>
          <t/>
        </is>
      </c>
      <c r="CK292" t="inlineStr">
        <is>
          <t/>
        </is>
      </c>
      <c r="CL292" t="inlineStr">
        <is>
          <t/>
        </is>
      </c>
      <c r="CM292" t="inlineStr">
        <is>
          <t/>
        </is>
      </c>
      <c r="CN292" t="inlineStr">
        <is>
          <t/>
        </is>
      </c>
      <c r="CO292" t="inlineStr">
        <is>
          <t/>
        </is>
      </c>
      <c r="CP292" t="inlineStr">
        <is>
          <t/>
        </is>
      </c>
      <c r="CQ292" t="inlineStr">
        <is>
          <t/>
        </is>
      </c>
      <c r="CR292" t="inlineStr">
        <is>
          <t/>
        </is>
      </c>
      <c r="CS292" t="inlineStr">
        <is>
          <t/>
        </is>
      </c>
      <c r="CT292" t="inlineStr">
        <is>
          <t/>
        </is>
      </c>
      <c r="CU292" t="inlineStr">
        <is>
          <t/>
        </is>
      </c>
    </row>
    <row r="293">
      <c r="A293" s="1" t="str">
        <f>HYPERLINK("https://iate.europa.eu/entry/result/3618521/all", "3618521")</f>
        <v>3618521</v>
      </c>
      <c r="B293" t="inlineStr">
        <is>
          <t>EUROPEAN UNION</t>
        </is>
      </c>
      <c r="C293" t="inlineStr">
        <is>
          <t>EUROPEAN UNION|European construction|European Union|common foreign and security policy</t>
        </is>
      </c>
      <c r="D293" t="inlineStr">
        <is>
          <t/>
        </is>
      </c>
      <c r="E293" t="inlineStr">
        <is>
          <t/>
        </is>
      </c>
      <c r="F293" t="inlineStr">
        <is>
          <t/>
        </is>
      </c>
      <c r="G293" t="inlineStr">
        <is>
          <t/>
        </is>
      </c>
      <c r="H293" t="inlineStr">
        <is>
          <t/>
        </is>
      </c>
      <c r="I293" t="inlineStr">
        <is>
          <t/>
        </is>
      </c>
      <c r="J293" t="inlineStr">
        <is>
          <t/>
        </is>
      </c>
      <c r="K293" t="inlineStr">
        <is>
          <t/>
        </is>
      </c>
      <c r="L293" t="inlineStr">
        <is>
          <t/>
        </is>
      </c>
      <c r="M293" t="inlineStr">
        <is>
          <t/>
        </is>
      </c>
      <c r="N293" t="inlineStr">
        <is>
          <t/>
        </is>
      </c>
      <c r="O293" t="inlineStr">
        <is>
          <t/>
        </is>
      </c>
      <c r="P293" s="2" t="inlineStr">
        <is>
          <t>nicht zuschussfähige Kosten</t>
        </is>
      </c>
      <c r="Q293" s="2" t="inlineStr">
        <is>
          <t>2</t>
        </is>
      </c>
      <c r="R293" s="2" t="inlineStr">
        <is>
          <t/>
        </is>
      </c>
      <c r="S293" t="inlineStr">
        <is>
          <t/>
        </is>
      </c>
      <c r="T293" t="inlineStr">
        <is>
          <t/>
        </is>
      </c>
      <c r="U293" t="inlineStr">
        <is>
          <t/>
        </is>
      </c>
      <c r="V293" t="inlineStr">
        <is>
          <t/>
        </is>
      </c>
      <c r="W293" t="inlineStr">
        <is>
          <t/>
        </is>
      </c>
      <c r="X293" s="2" t="inlineStr">
        <is>
          <t>non-eligible costs|
ineligible costs</t>
        </is>
      </c>
      <c r="Y293" s="2" t="inlineStr">
        <is>
          <t>2|
2</t>
        </is>
      </c>
      <c r="Z293" s="2" t="inlineStr">
        <is>
          <t xml:space="preserve">|
</t>
        </is>
      </c>
      <c r="AA293" t="inlineStr">
        <is>
          <t/>
        </is>
      </c>
      <c r="AB293" s="2" t="inlineStr">
        <is>
          <t>costes no subvencionables</t>
        </is>
      </c>
      <c r="AC293" s="2" t="inlineStr">
        <is>
          <t>2</t>
        </is>
      </c>
      <c r="AD293" s="2" t="inlineStr">
        <is>
          <t/>
        </is>
      </c>
      <c r="AE293" t="inlineStr">
        <is>
          <t/>
        </is>
      </c>
      <c r="AF293" t="inlineStr">
        <is>
          <t/>
        </is>
      </c>
      <c r="AG293" t="inlineStr">
        <is>
          <t/>
        </is>
      </c>
      <c r="AH293" t="inlineStr">
        <is>
          <t/>
        </is>
      </c>
      <c r="AI293" t="inlineStr">
        <is>
          <t/>
        </is>
      </c>
      <c r="AJ293" t="inlineStr">
        <is>
          <t/>
        </is>
      </c>
      <c r="AK293" t="inlineStr">
        <is>
          <t/>
        </is>
      </c>
      <c r="AL293" t="inlineStr">
        <is>
          <t/>
        </is>
      </c>
      <c r="AM293" t="inlineStr">
        <is>
          <t/>
        </is>
      </c>
      <c r="AN293" s="2" t="inlineStr">
        <is>
          <t>coûts non éligibles</t>
        </is>
      </c>
      <c r="AO293" s="2" t="inlineStr">
        <is>
          <t>2</t>
        </is>
      </c>
      <c r="AP293" s="2" t="inlineStr">
        <is>
          <t/>
        </is>
      </c>
      <c r="AQ293" t="inlineStr">
        <is>
          <t/>
        </is>
      </c>
      <c r="AR293" t="inlineStr">
        <is>
          <t/>
        </is>
      </c>
      <c r="AS293" t="inlineStr">
        <is>
          <t/>
        </is>
      </c>
      <c r="AT293" t="inlineStr">
        <is>
          <t/>
        </is>
      </c>
      <c r="AU293" t="inlineStr">
        <is>
          <t/>
        </is>
      </c>
      <c r="AV293" t="inlineStr">
        <is>
          <t/>
        </is>
      </c>
      <c r="AW293" t="inlineStr">
        <is>
          <t/>
        </is>
      </c>
      <c r="AX293" t="inlineStr">
        <is>
          <t/>
        </is>
      </c>
      <c r="AY293" t="inlineStr">
        <is>
          <t/>
        </is>
      </c>
      <c r="AZ293" s="2" t="inlineStr">
        <is>
          <t>nem támogatható költségek</t>
        </is>
      </c>
      <c r="BA293" s="2" t="inlineStr">
        <is>
          <t>2</t>
        </is>
      </c>
      <c r="BB293" s="2" t="inlineStr">
        <is>
          <t/>
        </is>
      </c>
      <c r="BC293" t="inlineStr">
        <is>
          <t/>
        </is>
      </c>
      <c r="BD293" s="2" t="inlineStr">
        <is>
          <t>costi non ammissibili</t>
        </is>
      </c>
      <c r="BE293" s="2" t="inlineStr">
        <is>
          <t>2</t>
        </is>
      </c>
      <c r="BF293" s="2" t="inlineStr">
        <is>
          <t/>
        </is>
      </c>
      <c r="BG293" t="inlineStr">
        <is>
          <t/>
        </is>
      </c>
      <c r="BH293" t="inlineStr">
        <is>
          <t/>
        </is>
      </c>
      <c r="BI293" t="inlineStr">
        <is>
          <t/>
        </is>
      </c>
      <c r="BJ293" t="inlineStr">
        <is>
          <t/>
        </is>
      </c>
      <c r="BK293" t="inlineStr">
        <is>
          <t/>
        </is>
      </c>
      <c r="BL293" t="inlineStr">
        <is>
          <t/>
        </is>
      </c>
      <c r="BM293" t="inlineStr">
        <is>
          <t/>
        </is>
      </c>
      <c r="BN293" t="inlineStr">
        <is>
          <t/>
        </is>
      </c>
      <c r="BO293" t="inlineStr">
        <is>
          <t/>
        </is>
      </c>
      <c r="BP293" t="inlineStr">
        <is>
          <t/>
        </is>
      </c>
      <c r="BQ293" t="inlineStr">
        <is>
          <t/>
        </is>
      </c>
      <c r="BR293" t="inlineStr">
        <is>
          <t/>
        </is>
      </c>
      <c r="BS293" t="inlineStr">
        <is>
          <t/>
        </is>
      </c>
      <c r="BT293" s="2" t="inlineStr">
        <is>
          <t>niet in aanmerking komende kosten</t>
        </is>
      </c>
      <c r="BU293" s="2" t="inlineStr">
        <is>
          <t>2</t>
        </is>
      </c>
      <c r="BV293" s="2" t="inlineStr">
        <is>
          <t/>
        </is>
      </c>
      <c r="BW293" t="inlineStr">
        <is>
          <t/>
        </is>
      </c>
      <c r="BX293" t="inlineStr">
        <is>
          <t/>
        </is>
      </c>
      <c r="BY293" t="inlineStr">
        <is>
          <t/>
        </is>
      </c>
      <c r="BZ293" t="inlineStr">
        <is>
          <t/>
        </is>
      </c>
      <c r="CA293" t="inlineStr">
        <is>
          <t/>
        </is>
      </c>
      <c r="CB293" t="inlineStr">
        <is>
          <t/>
        </is>
      </c>
      <c r="CC293" t="inlineStr">
        <is>
          <t/>
        </is>
      </c>
      <c r="CD293" t="inlineStr">
        <is>
          <t/>
        </is>
      </c>
      <c r="CE293" t="inlineStr">
        <is>
          <t/>
        </is>
      </c>
      <c r="CF293" t="inlineStr">
        <is>
          <t/>
        </is>
      </c>
      <c r="CG293" t="inlineStr">
        <is>
          <t/>
        </is>
      </c>
      <c r="CH293" t="inlineStr">
        <is>
          <t/>
        </is>
      </c>
      <c r="CI293" t="inlineStr">
        <is>
          <t/>
        </is>
      </c>
      <c r="CJ293" t="inlineStr">
        <is>
          <t/>
        </is>
      </c>
      <c r="CK293" t="inlineStr">
        <is>
          <t/>
        </is>
      </c>
      <c r="CL293" t="inlineStr">
        <is>
          <t/>
        </is>
      </c>
      <c r="CM293" t="inlineStr">
        <is>
          <t/>
        </is>
      </c>
      <c r="CN293" t="inlineStr">
        <is>
          <t/>
        </is>
      </c>
      <c r="CO293" t="inlineStr">
        <is>
          <t/>
        </is>
      </c>
      <c r="CP293" t="inlineStr">
        <is>
          <t/>
        </is>
      </c>
      <c r="CQ293" t="inlineStr">
        <is>
          <t/>
        </is>
      </c>
      <c r="CR293" t="inlineStr">
        <is>
          <t/>
        </is>
      </c>
      <c r="CS293" t="inlineStr">
        <is>
          <t/>
        </is>
      </c>
      <c r="CT293" t="inlineStr">
        <is>
          <t/>
        </is>
      </c>
      <c r="CU293" t="inlineStr">
        <is>
          <t/>
        </is>
      </c>
    </row>
    <row r="294">
      <c r="A294" s="1" t="str">
        <f>HYPERLINK("https://iate.europa.eu/entry/result/3618396/all", "3618396")</f>
        <v>3618396</v>
      </c>
      <c r="B294" t="inlineStr">
        <is>
          <t>EUROPEAN UNION</t>
        </is>
      </c>
      <c r="C294" t="inlineStr">
        <is>
          <t>EUROPEAN UNION|European construction|European Union|common foreign and security policy</t>
        </is>
      </c>
      <c r="D294" t="inlineStr">
        <is>
          <t/>
        </is>
      </c>
      <c r="E294" t="inlineStr">
        <is>
          <t/>
        </is>
      </c>
      <c r="F294" t="inlineStr">
        <is>
          <t/>
        </is>
      </c>
      <c r="G294" t="inlineStr">
        <is>
          <t/>
        </is>
      </c>
      <c r="H294" t="inlineStr">
        <is>
          <t/>
        </is>
      </c>
      <c r="I294" t="inlineStr">
        <is>
          <t/>
        </is>
      </c>
      <c r="J294" t="inlineStr">
        <is>
          <t/>
        </is>
      </c>
      <c r="K294" t="inlineStr">
        <is>
          <t/>
        </is>
      </c>
      <c r="L294" t="inlineStr">
        <is>
          <t/>
        </is>
      </c>
      <c r="M294" t="inlineStr">
        <is>
          <t/>
        </is>
      </c>
      <c r="N294" t="inlineStr">
        <is>
          <t/>
        </is>
      </c>
      <c r="O294" t="inlineStr">
        <is>
          <t/>
        </is>
      </c>
      <c r="P294" s="2" t="inlineStr">
        <is>
          <t>erfolgreicher Bewerber</t>
        </is>
      </c>
      <c r="Q294" s="2" t="inlineStr">
        <is>
          <t>2</t>
        </is>
      </c>
      <c r="R294" s="2" t="inlineStr">
        <is>
          <t/>
        </is>
      </c>
      <c r="S294" t="inlineStr">
        <is>
          <t/>
        </is>
      </c>
      <c r="T294" t="inlineStr">
        <is>
          <t/>
        </is>
      </c>
      <c r="U294" t="inlineStr">
        <is>
          <t/>
        </is>
      </c>
      <c r="V294" t="inlineStr">
        <is>
          <t/>
        </is>
      </c>
      <c r="W294" t="inlineStr">
        <is>
          <t/>
        </is>
      </c>
      <c r="X294" s="2" t="inlineStr">
        <is>
          <t>successful applicant</t>
        </is>
      </c>
      <c r="Y294" s="2" t="inlineStr">
        <is>
          <t>2</t>
        </is>
      </c>
      <c r="Z294" s="2" t="inlineStr">
        <is>
          <t/>
        </is>
      </c>
      <c r="AA294" t="inlineStr">
        <is>
          <t/>
        </is>
      </c>
      <c r="AB294" s="2" t="inlineStr">
        <is>
          <t>demandante seleccionado</t>
        </is>
      </c>
      <c r="AC294" s="2" t="inlineStr">
        <is>
          <t>2</t>
        </is>
      </c>
      <c r="AD294" s="2" t="inlineStr">
        <is>
          <t/>
        </is>
      </c>
      <c r="AE294" t="inlineStr">
        <is>
          <t/>
        </is>
      </c>
      <c r="AF294" t="inlineStr">
        <is>
          <t/>
        </is>
      </c>
      <c r="AG294" t="inlineStr">
        <is>
          <t/>
        </is>
      </c>
      <c r="AH294" t="inlineStr">
        <is>
          <t/>
        </is>
      </c>
      <c r="AI294" t="inlineStr">
        <is>
          <t/>
        </is>
      </c>
      <c r="AJ294" t="inlineStr">
        <is>
          <t/>
        </is>
      </c>
      <c r="AK294" t="inlineStr">
        <is>
          <t/>
        </is>
      </c>
      <c r="AL294" t="inlineStr">
        <is>
          <t/>
        </is>
      </c>
      <c r="AM294" t="inlineStr">
        <is>
          <t/>
        </is>
      </c>
      <c r="AN294" s="2" t="inlineStr">
        <is>
          <t>candidat retenu</t>
        </is>
      </c>
      <c r="AO294" s="2" t="inlineStr">
        <is>
          <t>2</t>
        </is>
      </c>
      <c r="AP294" s="2" t="inlineStr">
        <is>
          <t/>
        </is>
      </c>
      <c r="AQ294" t="inlineStr">
        <is>
          <t/>
        </is>
      </c>
      <c r="AR294" t="inlineStr">
        <is>
          <t/>
        </is>
      </c>
      <c r="AS294" t="inlineStr">
        <is>
          <t/>
        </is>
      </c>
      <c r="AT294" t="inlineStr">
        <is>
          <t/>
        </is>
      </c>
      <c r="AU294" t="inlineStr">
        <is>
          <t/>
        </is>
      </c>
      <c r="AV294" t="inlineStr">
        <is>
          <t/>
        </is>
      </c>
      <c r="AW294" t="inlineStr">
        <is>
          <t/>
        </is>
      </c>
      <c r="AX294" t="inlineStr">
        <is>
          <t/>
        </is>
      </c>
      <c r="AY294" t="inlineStr">
        <is>
          <t/>
        </is>
      </c>
      <c r="AZ294" s="2" t="inlineStr">
        <is>
          <t>sikeres pályázó</t>
        </is>
      </c>
      <c r="BA294" s="2" t="inlineStr">
        <is>
          <t>2</t>
        </is>
      </c>
      <c r="BB294" s="2" t="inlineStr">
        <is>
          <t/>
        </is>
      </c>
      <c r="BC294" t="inlineStr">
        <is>
          <t/>
        </is>
      </c>
      <c r="BD294" s="2" t="inlineStr">
        <is>
          <t>candidato prescelto</t>
        </is>
      </c>
      <c r="BE294" s="2" t="inlineStr">
        <is>
          <t>2</t>
        </is>
      </c>
      <c r="BF294" s="2" t="inlineStr">
        <is>
          <t/>
        </is>
      </c>
      <c r="BG294" t="inlineStr">
        <is>
          <t/>
        </is>
      </c>
      <c r="BH294" t="inlineStr">
        <is>
          <t/>
        </is>
      </c>
      <c r="BI294" t="inlineStr">
        <is>
          <t/>
        </is>
      </c>
      <c r="BJ294" t="inlineStr">
        <is>
          <t/>
        </is>
      </c>
      <c r="BK294" t="inlineStr">
        <is>
          <t/>
        </is>
      </c>
      <c r="BL294" t="inlineStr">
        <is>
          <t/>
        </is>
      </c>
      <c r="BM294" t="inlineStr">
        <is>
          <t/>
        </is>
      </c>
      <c r="BN294" t="inlineStr">
        <is>
          <t/>
        </is>
      </c>
      <c r="BO294" t="inlineStr">
        <is>
          <t/>
        </is>
      </c>
      <c r="BP294" t="inlineStr">
        <is>
          <t/>
        </is>
      </c>
      <c r="BQ294" t="inlineStr">
        <is>
          <t/>
        </is>
      </c>
      <c r="BR294" t="inlineStr">
        <is>
          <t/>
        </is>
      </c>
      <c r="BS294" t="inlineStr">
        <is>
          <t/>
        </is>
      </c>
      <c r="BT294" s="2" t="inlineStr">
        <is>
          <t>succesvolle sollicitant|
geselecteerde sollicitant</t>
        </is>
      </c>
      <c r="BU294" s="2" t="inlineStr">
        <is>
          <t>2|
2</t>
        </is>
      </c>
      <c r="BV294" s="2" t="inlineStr">
        <is>
          <t xml:space="preserve">|
</t>
        </is>
      </c>
      <c r="BW294" t="inlineStr">
        <is>
          <t/>
        </is>
      </c>
      <c r="BX294" t="inlineStr">
        <is>
          <t/>
        </is>
      </c>
      <c r="BY294" t="inlineStr">
        <is>
          <t/>
        </is>
      </c>
      <c r="BZ294" t="inlineStr">
        <is>
          <t/>
        </is>
      </c>
      <c r="CA294" t="inlineStr">
        <is>
          <t/>
        </is>
      </c>
      <c r="CB294" t="inlineStr">
        <is>
          <t/>
        </is>
      </c>
      <c r="CC294" t="inlineStr">
        <is>
          <t/>
        </is>
      </c>
      <c r="CD294" t="inlineStr">
        <is>
          <t/>
        </is>
      </c>
      <c r="CE294" t="inlineStr">
        <is>
          <t/>
        </is>
      </c>
      <c r="CF294" t="inlineStr">
        <is>
          <t/>
        </is>
      </c>
      <c r="CG294" t="inlineStr">
        <is>
          <t/>
        </is>
      </c>
      <c r="CH294" t="inlineStr">
        <is>
          <t/>
        </is>
      </c>
      <c r="CI294" t="inlineStr">
        <is>
          <t/>
        </is>
      </c>
      <c r="CJ294" t="inlineStr">
        <is>
          <t/>
        </is>
      </c>
      <c r="CK294" t="inlineStr">
        <is>
          <t/>
        </is>
      </c>
      <c r="CL294" t="inlineStr">
        <is>
          <t/>
        </is>
      </c>
      <c r="CM294" t="inlineStr">
        <is>
          <t/>
        </is>
      </c>
      <c r="CN294" t="inlineStr">
        <is>
          <t/>
        </is>
      </c>
      <c r="CO294" t="inlineStr">
        <is>
          <t/>
        </is>
      </c>
      <c r="CP294" t="inlineStr">
        <is>
          <t/>
        </is>
      </c>
      <c r="CQ294" t="inlineStr">
        <is>
          <t/>
        </is>
      </c>
      <c r="CR294" t="inlineStr">
        <is>
          <t/>
        </is>
      </c>
      <c r="CS294" t="inlineStr">
        <is>
          <t/>
        </is>
      </c>
      <c r="CT294" t="inlineStr">
        <is>
          <t/>
        </is>
      </c>
      <c r="CU294" t="inlineStr">
        <is>
          <t/>
        </is>
      </c>
    </row>
    <row r="295">
      <c r="A295" s="1" t="str">
        <f>HYPERLINK("https://iate.europa.eu/entry/result/3618652/all", "3618652")</f>
        <v>3618652</v>
      </c>
      <c r="B295" t="inlineStr">
        <is>
          <t>EUROPEAN UNION</t>
        </is>
      </c>
      <c r="C295" t="inlineStr">
        <is>
          <t>EUROPEAN UNION|European construction|European Union|common foreign and security policy</t>
        </is>
      </c>
      <c r="D295" t="inlineStr">
        <is>
          <t/>
        </is>
      </c>
      <c r="E295" t="inlineStr">
        <is>
          <t/>
        </is>
      </c>
      <c r="F295" t="inlineStr">
        <is>
          <t/>
        </is>
      </c>
      <c r="G295" t="inlineStr">
        <is>
          <t/>
        </is>
      </c>
      <c r="H295" t="inlineStr">
        <is>
          <t/>
        </is>
      </c>
      <c r="I295" t="inlineStr">
        <is>
          <t/>
        </is>
      </c>
      <c r="J295" t="inlineStr">
        <is>
          <t/>
        </is>
      </c>
      <c r="K295" t="inlineStr">
        <is>
          <t/>
        </is>
      </c>
      <c r="L295" t="inlineStr">
        <is>
          <t/>
        </is>
      </c>
      <c r="M295" t="inlineStr">
        <is>
          <t/>
        </is>
      </c>
      <c r="N295" t="inlineStr">
        <is>
          <t/>
        </is>
      </c>
      <c r="O295" t="inlineStr">
        <is>
          <t/>
        </is>
      </c>
      <c r="P295" s="2" t="inlineStr">
        <is>
          <t>förderfähige direkte Kosten</t>
        </is>
      </c>
      <c r="Q295" s="2" t="inlineStr">
        <is>
          <t>2</t>
        </is>
      </c>
      <c r="R295" s="2" t="inlineStr">
        <is>
          <t/>
        </is>
      </c>
      <c r="S295" t="inlineStr">
        <is>
          <t/>
        </is>
      </c>
      <c r="T295" t="inlineStr">
        <is>
          <t/>
        </is>
      </c>
      <c r="U295" t="inlineStr">
        <is>
          <t/>
        </is>
      </c>
      <c r="V295" t="inlineStr">
        <is>
          <t/>
        </is>
      </c>
      <c r="W295" t="inlineStr">
        <is>
          <t/>
        </is>
      </c>
      <c r="X295" s="2" t="inlineStr">
        <is>
          <t>eligible direct costs</t>
        </is>
      </c>
      <c r="Y295" s="2" t="inlineStr">
        <is>
          <t>2</t>
        </is>
      </c>
      <c r="Z295" s="2" t="inlineStr">
        <is>
          <t/>
        </is>
      </c>
      <c r="AA295" t="inlineStr">
        <is>
          <t/>
        </is>
      </c>
      <c r="AB295" s="2" t="inlineStr">
        <is>
          <t>costes directos subvencionables</t>
        </is>
      </c>
      <c r="AC295" s="2" t="inlineStr">
        <is>
          <t>2</t>
        </is>
      </c>
      <c r="AD295" s="2" t="inlineStr">
        <is>
          <t/>
        </is>
      </c>
      <c r="AE295" t="inlineStr">
        <is>
          <t/>
        </is>
      </c>
      <c r="AF295" t="inlineStr">
        <is>
          <t/>
        </is>
      </c>
      <c r="AG295" t="inlineStr">
        <is>
          <t/>
        </is>
      </c>
      <c r="AH295" t="inlineStr">
        <is>
          <t/>
        </is>
      </c>
      <c r="AI295" t="inlineStr">
        <is>
          <t/>
        </is>
      </c>
      <c r="AJ295" t="inlineStr">
        <is>
          <t/>
        </is>
      </c>
      <c r="AK295" t="inlineStr">
        <is>
          <t/>
        </is>
      </c>
      <c r="AL295" t="inlineStr">
        <is>
          <t/>
        </is>
      </c>
      <c r="AM295" t="inlineStr">
        <is>
          <t/>
        </is>
      </c>
      <c r="AN295" s="2" t="inlineStr">
        <is>
          <t>coûts directs éligibles</t>
        </is>
      </c>
      <c r="AO295" s="2" t="inlineStr">
        <is>
          <t>2</t>
        </is>
      </c>
      <c r="AP295" s="2" t="inlineStr">
        <is>
          <t/>
        </is>
      </c>
      <c r="AQ295" t="inlineStr">
        <is>
          <t/>
        </is>
      </c>
      <c r="AR295" t="inlineStr">
        <is>
          <t/>
        </is>
      </c>
      <c r="AS295" t="inlineStr">
        <is>
          <t/>
        </is>
      </c>
      <c r="AT295" t="inlineStr">
        <is>
          <t/>
        </is>
      </c>
      <c r="AU295" t="inlineStr">
        <is>
          <t/>
        </is>
      </c>
      <c r="AV295" t="inlineStr">
        <is>
          <t/>
        </is>
      </c>
      <c r="AW295" t="inlineStr">
        <is>
          <t/>
        </is>
      </c>
      <c r="AX295" t="inlineStr">
        <is>
          <t/>
        </is>
      </c>
      <c r="AY295" t="inlineStr">
        <is>
          <t/>
        </is>
      </c>
      <c r="AZ295" s="2" t="inlineStr">
        <is>
          <t>elszámolható közvetlen költségek</t>
        </is>
      </c>
      <c r="BA295" s="2" t="inlineStr">
        <is>
          <t>2</t>
        </is>
      </c>
      <c r="BB295" s="2" t="inlineStr">
        <is>
          <t/>
        </is>
      </c>
      <c r="BC295" t="inlineStr">
        <is>
          <t/>
        </is>
      </c>
      <c r="BD295" s="2" t="inlineStr">
        <is>
          <t>costi diretti ammissibili</t>
        </is>
      </c>
      <c r="BE295" s="2" t="inlineStr">
        <is>
          <t>2</t>
        </is>
      </c>
      <c r="BF295" s="2" t="inlineStr">
        <is>
          <t/>
        </is>
      </c>
      <c r="BG295" t="inlineStr">
        <is>
          <t/>
        </is>
      </c>
      <c r="BH295" t="inlineStr">
        <is>
          <t/>
        </is>
      </c>
      <c r="BI295" t="inlineStr">
        <is>
          <t/>
        </is>
      </c>
      <c r="BJ295" t="inlineStr">
        <is>
          <t/>
        </is>
      </c>
      <c r="BK295" t="inlineStr">
        <is>
          <t/>
        </is>
      </c>
      <c r="BL295" t="inlineStr">
        <is>
          <t/>
        </is>
      </c>
      <c r="BM295" t="inlineStr">
        <is>
          <t/>
        </is>
      </c>
      <c r="BN295" t="inlineStr">
        <is>
          <t/>
        </is>
      </c>
      <c r="BO295" t="inlineStr">
        <is>
          <t/>
        </is>
      </c>
      <c r="BP295" t="inlineStr">
        <is>
          <t/>
        </is>
      </c>
      <c r="BQ295" t="inlineStr">
        <is>
          <t/>
        </is>
      </c>
      <c r="BR295" t="inlineStr">
        <is>
          <t/>
        </is>
      </c>
      <c r="BS295" t="inlineStr">
        <is>
          <t/>
        </is>
      </c>
      <c r="BT295" s="2" t="inlineStr">
        <is>
          <t>subsidiabele directe kosten</t>
        </is>
      </c>
      <c r="BU295" s="2" t="inlineStr">
        <is>
          <t>2</t>
        </is>
      </c>
      <c r="BV295" s="2" t="inlineStr">
        <is>
          <t/>
        </is>
      </c>
      <c r="BW295" t="inlineStr">
        <is>
          <t/>
        </is>
      </c>
      <c r="BX295" t="inlineStr">
        <is>
          <t/>
        </is>
      </c>
      <c r="BY295" t="inlineStr">
        <is>
          <t/>
        </is>
      </c>
      <c r="BZ295" t="inlineStr">
        <is>
          <t/>
        </is>
      </c>
      <c r="CA295" t="inlineStr">
        <is>
          <t/>
        </is>
      </c>
      <c r="CB295" t="inlineStr">
        <is>
          <t/>
        </is>
      </c>
      <c r="CC295" t="inlineStr">
        <is>
          <t/>
        </is>
      </c>
      <c r="CD295" t="inlineStr">
        <is>
          <t/>
        </is>
      </c>
      <c r="CE295" t="inlineStr">
        <is>
          <t/>
        </is>
      </c>
      <c r="CF295" t="inlineStr">
        <is>
          <t/>
        </is>
      </c>
      <c r="CG295" t="inlineStr">
        <is>
          <t/>
        </is>
      </c>
      <c r="CH295" t="inlineStr">
        <is>
          <t/>
        </is>
      </c>
      <c r="CI295" t="inlineStr">
        <is>
          <t/>
        </is>
      </c>
      <c r="CJ295" t="inlineStr">
        <is>
          <t/>
        </is>
      </c>
      <c r="CK295" t="inlineStr">
        <is>
          <t/>
        </is>
      </c>
      <c r="CL295" t="inlineStr">
        <is>
          <t/>
        </is>
      </c>
      <c r="CM295" t="inlineStr">
        <is>
          <t/>
        </is>
      </c>
      <c r="CN295" t="inlineStr">
        <is>
          <t/>
        </is>
      </c>
      <c r="CO295" t="inlineStr">
        <is>
          <t/>
        </is>
      </c>
      <c r="CP295" t="inlineStr">
        <is>
          <t/>
        </is>
      </c>
      <c r="CQ295" t="inlineStr">
        <is>
          <t/>
        </is>
      </c>
      <c r="CR295" t="inlineStr">
        <is>
          <t/>
        </is>
      </c>
      <c r="CS295" t="inlineStr">
        <is>
          <t/>
        </is>
      </c>
      <c r="CT295" t="inlineStr">
        <is>
          <t/>
        </is>
      </c>
      <c r="CU295" t="inlineStr">
        <is>
          <t/>
        </is>
      </c>
    </row>
    <row r="296">
      <c r="A296" s="1" t="str">
        <f>HYPERLINK("https://iate.europa.eu/entry/result/3618525/all", "3618525")</f>
        <v>3618525</v>
      </c>
      <c r="B296" t="inlineStr">
        <is>
          <t>EUROPEAN UNION</t>
        </is>
      </c>
      <c r="C296" t="inlineStr">
        <is>
          <t>EUROPEAN UNION|European construction|European Union|common foreign and security policy</t>
        </is>
      </c>
      <c r="D296" t="inlineStr">
        <is>
          <t/>
        </is>
      </c>
      <c r="E296" t="inlineStr">
        <is>
          <t/>
        </is>
      </c>
      <c r="F296" t="inlineStr">
        <is>
          <t/>
        </is>
      </c>
      <c r="G296" t="inlineStr">
        <is>
          <t/>
        </is>
      </c>
      <c r="H296" t="inlineStr">
        <is>
          <t/>
        </is>
      </c>
      <c r="I296" t="inlineStr">
        <is>
          <t/>
        </is>
      </c>
      <c r="J296" t="inlineStr">
        <is>
          <t/>
        </is>
      </c>
      <c r="K296" t="inlineStr">
        <is>
          <t/>
        </is>
      </c>
      <c r="L296" t="inlineStr">
        <is>
          <t/>
        </is>
      </c>
      <c r="M296" t="inlineStr">
        <is>
          <t/>
        </is>
      </c>
      <c r="N296" t="inlineStr">
        <is>
          <t/>
        </is>
      </c>
      <c r="O296" t="inlineStr">
        <is>
          <t/>
        </is>
      </c>
      <c r="P296" s="2" t="inlineStr">
        <is>
          <t>Staatsangehörigkeits- und Ursprungsregel</t>
        </is>
      </c>
      <c r="Q296" s="2" t="inlineStr">
        <is>
          <t>2</t>
        </is>
      </c>
      <c r="R296" s="2" t="inlineStr">
        <is>
          <t/>
        </is>
      </c>
      <c r="S296" t="inlineStr">
        <is>
          <t/>
        </is>
      </c>
      <c r="T296" t="inlineStr">
        <is>
          <t/>
        </is>
      </c>
      <c r="U296" t="inlineStr">
        <is>
          <t/>
        </is>
      </c>
      <c r="V296" t="inlineStr">
        <is>
          <t/>
        </is>
      </c>
      <c r="W296" t="inlineStr">
        <is>
          <t/>
        </is>
      </c>
      <c r="X296" s="2" t="inlineStr">
        <is>
          <t>nationality and origin rules</t>
        </is>
      </c>
      <c r="Y296" s="2" t="inlineStr">
        <is>
          <t>2</t>
        </is>
      </c>
      <c r="Z296" s="2" t="inlineStr">
        <is>
          <t/>
        </is>
      </c>
      <c r="AA296" t="inlineStr">
        <is>
          <t/>
        </is>
      </c>
      <c r="AB296" s="2" t="inlineStr">
        <is>
          <t>normas en materia de nacionalidad y origen</t>
        </is>
      </c>
      <c r="AC296" s="2" t="inlineStr">
        <is>
          <t>2</t>
        </is>
      </c>
      <c r="AD296" s="2" t="inlineStr">
        <is>
          <t/>
        </is>
      </c>
      <c r="AE296" t="inlineStr">
        <is>
          <t/>
        </is>
      </c>
      <c r="AF296" t="inlineStr">
        <is>
          <t/>
        </is>
      </c>
      <c r="AG296" t="inlineStr">
        <is>
          <t/>
        </is>
      </c>
      <c r="AH296" t="inlineStr">
        <is>
          <t/>
        </is>
      </c>
      <c r="AI296" t="inlineStr">
        <is>
          <t/>
        </is>
      </c>
      <c r="AJ296" t="inlineStr">
        <is>
          <t/>
        </is>
      </c>
      <c r="AK296" t="inlineStr">
        <is>
          <t/>
        </is>
      </c>
      <c r="AL296" t="inlineStr">
        <is>
          <t/>
        </is>
      </c>
      <c r="AM296" t="inlineStr">
        <is>
          <t/>
        </is>
      </c>
      <c r="AN296" s="2" t="inlineStr">
        <is>
          <t>Règles de nationalité et d'origine</t>
        </is>
      </c>
      <c r="AO296" s="2" t="inlineStr">
        <is>
          <t>2</t>
        </is>
      </c>
      <c r="AP296" s="2" t="inlineStr">
        <is>
          <t/>
        </is>
      </c>
      <c r="AQ296" t="inlineStr">
        <is>
          <t/>
        </is>
      </c>
      <c r="AR296" t="inlineStr">
        <is>
          <t/>
        </is>
      </c>
      <c r="AS296" t="inlineStr">
        <is>
          <t/>
        </is>
      </c>
      <c r="AT296" t="inlineStr">
        <is>
          <t/>
        </is>
      </c>
      <c r="AU296" t="inlineStr">
        <is>
          <t/>
        </is>
      </c>
      <c r="AV296" t="inlineStr">
        <is>
          <t/>
        </is>
      </c>
      <c r="AW296" t="inlineStr">
        <is>
          <t/>
        </is>
      </c>
      <c r="AX296" t="inlineStr">
        <is>
          <t/>
        </is>
      </c>
      <c r="AY296" t="inlineStr">
        <is>
          <t/>
        </is>
      </c>
      <c r="AZ296" s="2" t="inlineStr">
        <is>
          <t>állampolgársági és származási szabályok</t>
        </is>
      </c>
      <c r="BA296" s="2" t="inlineStr">
        <is>
          <t>2</t>
        </is>
      </c>
      <c r="BB296" s="2" t="inlineStr">
        <is>
          <t/>
        </is>
      </c>
      <c r="BC296" t="inlineStr">
        <is>
          <t/>
        </is>
      </c>
      <c r="BD296" s="2" t="inlineStr">
        <is>
          <t>norme in materia di cittadinanza e origine</t>
        </is>
      </c>
      <c r="BE296" s="2" t="inlineStr">
        <is>
          <t>2</t>
        </is>
      </c>
      <c r="BF296" s="2" t="inlineStr">
        <is>
          <t/>
        </is>
      </c>
      <c r="BG296" t="inlineStr">
        <is>
          <t/>
        </is>
      </c>
      <c r="BH296" t="inlineStr">
        <is>
          <t/>
        </is>
      </c>
      <c r="BI296" t="inlineStr">
        <is>
          <t/>
        </is>
      </c>
      <c r="BJ296" t="inlineStr">
        <is>
          <t/>
        </is>
      </c>
      <c r="BK296" t="inlineStr">
        <is>
          <t/>
        </is>
      </c>
      <c r="BL296" t="inlineStr">
        <is>
          <t/>
        </is>
      </c>
      <c r="BM296" t="inlineStr">
        <is>
          <t/>
        </is>
      </c>
      <c r="BN296" t="inlineStr">
        <is>
          <t/>
        </is>
      </c>
      <c r="BO296" t="inlineStr">
        <is>
          <t/>
        </is>
      </c>
      <c r="BP296" t="inlineStr">
        <is>
          <t/>
        </is>
      </c>
      <c r="BQ296" t="inlineStr">
        <is>
          <t/>
        </is>
      </c>
      <c r="BR296" t="inlineStr">
        <is>
          <t/>
        </is>
      </c>
      <c r="BS296" t="inlineStr">
        <is>
          <t/>
        </is>
      </c>
      <c r="BT296" s="2" t="inlineStr">
        <is>
          <t>regels inzake nationaliteit en oorsprong</t>
        </is>
      </c>
      <c r="BU296" s="2" t="inlineStr">
        <is>
          <t>2</t>
        </is>
      </c>
      <c r="BV296" s="2" t="inlineStr">
        <is>
          <t/>
        </is>
      </c>
      <c r="BW296" t="inlineStr">
        <is>
          <t/>
        </is>
      </c>
      <c r="BX296" t="inlineStr">
        <is>
          <t/>
        </is>
      </c>
      <c r="BY296" t="inlineStr">
        <is>
          <t/>
        </is>
      </c>
      <c r="BZ296" t="inlineStr">
        <is>
          <t/>
        </is>
      </c>
      <c r="CA296" t="inlineStr">
        <is>
          <t/>
        </is>
      </c>
      <c r="CB296" t="inlineStr">
        <is>
          <t/>
        </is>
      </c>
      <c r="CC296" t="inlineStr">
        <is>
          <t/>
        </is>
      </c>
      <c r="CD296" t="inlineStr">
        <is>
          <t/>
        </is>
      </c>
      <c r="CE296" t="inlineStr">
        <is>
          <t/>
        </is>
      </c>
      <c r="CF296" t="inlineStr">
        <is>
          <t/>
        </is>
      </c>
      <c r="CG296" t="inlineStr">
        <is>
          <t/>
        </is>
      </c>
      <c r="CH296" t="inlineStr">
        <is>
          <t/>
        </is>
      </c>
      <c r="CI296" t="inlineStr">
        <is>
          <t/>
        </is>
      </c>
      <c r="CJ296" t="inlineStr">
        <is>
          <t/>
        </is>
      </c>
      <c r="CK296" t="inlineStr">
        <is>
          <t/>
        </is>
      </c>
      <c r="CL296" t="inlineStr">
        <is>
          <t/>
        </is>
      </c>
      <c r="CM296" t="inlineStr">
        <is>
          <t/>
        </is>
      </c>
      <c r="CN296" t="inlineStr">
        <is>
          <t/>
        </is>
      </c>
      <c r="CO296" t="inlineStr">
        <is>
          <t/>
        </is>
      </c>
      <c r="CP296" t="inlineStr">
        <is>
          <t/>
        </is>
      </c>
      <c r="CQ296" t="inlineStr">
        <is>
          <t/>
        </is>
      </c>
      <c r="CR296" t="inlineStr">
        <is>
          <t/>
        </is>
      </c>
      <c r="CS296" t="inlineStr">
        <is>
          <t/>
        </is>
      </c>
      <c r="CT296" t="inlineStr">
        <is>
          <t/>
        </is>
      </c>
      <c r="CU296" t="inlineStr">
        <is>
          <t/>
        </is>
      </c>
    </row>
    <row r="297">
      <c r="A297" s="1" t="str">
        <f>HYPERLINK("https://iate.europa.eu/entry/result/3618656/all", "3618656")</f>
        <v>3618656</v>
      </c>
      <c r="B297" t="inlineStr">
        <is>
          <t>EUROPEAN UNION</t>
        </is>
      </c>
      <c r="C297" t="inlineStr">
        <is>
          <t>EUROPEAN UNION|European construction|European Union|common foreign and security policy</t>
        </is>
      </c>
      <c r="D297" t="inlineStr">
        <is>
          <t/>
        </is>
      </c>
      <c r="E297" t="inlineStr">
        <is>
          <t/>
        </is>
      </c>
      <c r="F297" t="inlineStr">
        <is>
          <t/>
        </is>
      </c>
      <c r="G297" t="inlineStr">
        <is>
          <t/>
        </is>
      </c>
      <c r="H297" t="inlineStr">
        <is>
          <t/>
        </is>
      </c>
      <c r="I297" t="inlineStr">
        <is>
          <t/>
        </is>
      </c>
      <c r="J297" t="inlineStr">
        <is>
          <t/>
        </is>
      </c>
      <c r="K297" t="inlineStr">
        <is>
          <t/>
        </is>
      </c>
      <c r="L297" t="inlineStr">
        <is>
          <t/>
        </is>
      </c>
      <c r="M297" t="inlineStr">
        <is>
          <t/>
        </is>
      </c>
      <c r="N297" t="inlineStr">
        <is>
          <t/>
        </is>
      </c>
      <c r="O297" t="inlineStr">
        <is>
          <t/>
        </is>
      </c>
      <c r="P297" s="2" t="inlineStr">
        <is>
          <t>Bewertungskriterien</t>
        </is>
      </c>
      <c r="Q297" s="2" t="inlineStr">
        <is>
          <t>2</t>
        </is>
      </c>
      <c r="R297" s="2" t="inlineStr">
        <is>
          <t/>
        </is>
      </c>
      <c r="S297" t="inlineStr">
        <is>
          <t/>
        </is>
      </c>
      <c r="T297" t="inlineStr">
        <is>
          <t/>
        </is>
      </c>
      <c r="U297" t="inlineStr">
        <is>
          <t/>
        </is>
      </c>
      <c r="V297" t="inlineStr">
        <is>
          <t/>
        </is>
      </c>
      <c r="W297" t="inlineStr">
        <is>
          <t/>
        </is>
      </c>
      <c r="X297" s="2" t="inlineStr">
        <is>
          <t>evaluation criteria</t>
        </is>
      </c>
      <c r="Y297" s="2" t="inlineStr">
        <is>
          <t>2</t>
        </is>
      </c>
      <c r="Z297" s="2" t="inlineStr">
        <is>
          <t/>
        </is>
      </c>
      <c r="AA297" t="inlineStr">
        <is>
          <t/>
        </is>
      </c>
      <c r="AB297" s="2" t="inlineStr">
        <is>
          <t>criterios de evaluación</t>
        </is>
      </c>
      <c r="AC297" s="2" t="inlineStr">
        <is>
          <t>2</t>
        </is>
      </c>
      <c r="AD297" s="2" t="inlineStr">
        <is>
          <t/>
        </is>
      </c>
      <c r="AE297" t="inlineStr">
        <is>
          <t/>
        </is>
      </c>
      <c r="AF297" t="inlineStr">
        <is>
          <t/>
        </is>
      </c>
      <c r="AG297" t="inlineStr">
        <is>
          <t/>
        </is>
      </c>
      <c r="AH297" t="inlineStr">
        <is>
          <t/>
        </is>
      </c>
      <c r="AI297" t="inlineStr">
        <is>
          <t/>
        </is>
      </c>
      <c r="AJ297" t="inlineStr">
        <is>
          <t/>
        </is>
      </c>
      <c r="AK297" t="inlineStr">
        <is>
          <t/>
        </is>
      </c>
      <c r="AL297" t="inlineStr">
        <is>
          <t/>
        </is>
      </c>
      <c r="AM297" t="inlineStr">
        <is>
          <t/>
        </is>
      </c>
      <c r="AN297" s="2" t="inlineStr">
        <is>
          <t>critères d'évaluation</t>
        </is>
      </c>
      <c r="AO297" s="2" t="inlineStr">
        <is>
          <t>2</t>
        </is>
      </c>
      <c r="AP297" s="2" t="inlineStr">
        <is>
          <t/>
        </is>
      </c>
      <c r="AQ297" t="inlineStr">
        <is>
          <t/>
        </is>
      </c>
      <c r="AR297" t="inlineStr">
        <is>
          <t/>
        </is>
      </c>
      <c r="AS297" t="inlineStr">
        <is>
          <t/>
        </is>
      </c>
      <c r="AT297" t="inlineStr">
        <is>
          <t/>
        </is>
      </c>
      <c r="AU297" t="inlineStr">
        <is>
          <t/>
        </is>
      </c>
      <c r="AV297" t="inlineStr">
        <is>
          <t/>
        </is>
      </c>
      <c r="AW297" t="inlineStr">
        <is>
          <t/>
        </is>
      </c>
      <c r="AX297" t="inlineStr">
        <is>
          <t/>
        </is>
      </c>
      <c r="AY297" t="inlineStr">
        <is>
          <t/>
        </is>
      </c>
      <c r="AZ297" s="2" t="inlineStr">
        <is>
          <t>értékelési kritériumok</t>
        </is>
      </c>
      <c r="BA297" s="2" t="inlineStr">
        <is>
          <t>2</t>
        </is>
      </c>
      <c r="BB297" s="2" t="inlineStr">
        <is>
          <t/>
        </is>
      </c>
      <c r="BC297" t="inlineStr">
        <is>
          <t/>
        </is>
      </c>
      <c r="BD297" s="2" t="inlineStr">
        <is>
          <t>criteri di valutazione</t>
        </is>
      </c>
      <c r="BE297" s="2" t="inlineStr">
        <is>
          <t>2</t>
        </is>
      </c>
      <c r="BF297" s="2" t="inlineStr">
        <is>
          <t/>
        </is>
      </c>
      <c r="BG297" t="inlineStr">
        <is>
          <t/>
        </is>
      </c>
      <c r="BH297" t="inlineStr">
        <is>
          <t/>
        </is>
      </c>
      <c r="BI297" t="inlineStr">
        <is>
          <t/>
        </is>
      </c>
      <c r="BJ297" t="inlineStr">
        <is>
          <t/>
        </is>
      </c>
      <c r="BK297" t="inlineStr">
        <is>
          <t/>
        </is>
      </c>
      <c r="BL297" t="inlineStr">
        <is>
          <t/>
        </is>
      </c>
      <c r="BM297" t="inlineStr">
        <is>
          <t/>
        </is>
      </c>
      <c r="BN297" t="inlineStr">
        <is>
          <t/>
        </is>
      </c>
      <c r="BO297" t="inlineStr">
        <is>
          <t/>
        </is>
      </c>
      <c r="BP297" t="inlineStr">
        <is>
          <t/>
        </is>
      </c>
      <c r="BQ297" t="inlineStr">
        <is>
          <t/>
        </is>
      </c>
      <c r="BR297" t="inlineStr">
        <is>
          <t/>
        </is>
      </c>
      <c r="BS297" t="inlineStr">
        <is>
          <t/>
        </is>
      </c>
      <c r="BT297" s="2" t="inlineStr">
        <is>
          <t>beoordelingscriteria</t>
        </is>
      </c>
      <c r="BU297" s="2" t="inlineStr">
        <is>
          <t>2</t>
        </is>
      </c>
      <c r="BV297" s="2" t="inlineStr">
        <is>
          <t/>
        </is>
      </c>
      <c r="BW297" t="inlineStr">
        <is>
          <t/>
        </is>
      </c>
      <c r="BX297" t="inlineStr">
        <is>
          <t/>
        </is>
      </c>
      <c r="BY297" t="inlineStr">
        <is>
          <t/>
        </is>
      </c>
      <c r="BZ297" t="inlineStr">
        <is>
          <t/>
        </is>
      </c>
      <c r="CA297" t="inlineStr">
        <is>
          <t/>
        </is>
      </c>
      <c r="CB297" t="inlineStr">
        <is>
          <t/>
        </is>
      </c>
      <c r="CC297" t="inlineStr">
        <is>
          <t/>
        </is>
      </c>
      <c r="CD297" t="inlineStr">
        <is>
          <t/>
        </is>
      </c>
      <c r="CE297" t="inlineStr">
        <is>
          <t/>
        </is>
      </c>
      <c r="CF297" t="inlineStr">
        <is>
          <t/>
        </is>
      </c>
      <c r="CG297" t="inlineStr">
        <is>
          <t/>
        </is>
      </c>
      <c r="CH297" t="inlineStr">
        <is>
          <t/>
        </is>
      </c>
      <c r="CI297" t="inlineStr">
        <is>
          <t/>
        </is>
      </c>
      <c r="CJ297" t="inlineStr">
        <is>
          <t/>
        </is>
      </c>
      <c r="CK297" t="inlineStr">
        <is>
          <t/>
        </is>
      </c>
      <c r="CL297" t="inlineStr">
        <is>
          <t/>
        </is>
      </c>
      <c r="CM297" t="inlineStr">
        <is>
          <t/>
        </is>
      </c>
      <c r="CN297" t="inlineStr">
        <is>
          <t/>
        </is>
      </c>
      <c r="CO297" t="inlineStr">
        <is>
          <t/>
        </is>
      </c>
      <c r="CP297" t="inlineStr">
        <is>
          <t/>
        </is>
      </c>
      <c r="CQ297" t="inlineStr">
        <is>
          <t/>
        </is>
      </c>
      <c r="CR297" t="inlineStr">
        <is>
          <t/>
        </is>
      </c>
      <c r="CS297" t="inlineStr">
        <is>
          <t/>
        </is>
      </c>
      <c r="CT297" t="inlineStr">
        <is>
          <t/>
        </is>
      </c>
      <c r="CU297" t="inlineStr">
        <is>
          <t/>
        </is>
      </c>
    </row>
    <row r="298">
      <c r="A298" s="1" t="str">
        <f>HYPERLINK("https://iate.europa.eu/entry/result/3618400/all", "3618400")</f>
        <v>3618400</v>
      </c>
      <c r="B298" t="inlineStr">
        <is>
          <t>EUROPEAN UNION</t>
        </is>
      </c>
      <c r="C298" t="inlineStr">
        <is>
          <t>EUROPEAN UNION|European construction|European Union|common foreign and security policy</t>
        </is>
      </c>
      <c r="D298" t="inlineStr">
        <is>
          <t/>
        </is>
      </c>
      <c r="E298" t="inlineStr">
        <is>
          <t/>
        </is>
      </c>
      <c r="F298" t="inlineStr">
        <is>
          <t/>
        </is>
      </c>
      <c r="G298" t="inlineStr">
        <is>
          <t/>
        </is>
      </c>
      <c r="H298" t="inlineStr">
        <is>
          <t/>
        </is>
      </c>
      <c r="I298" t="inlineStr">
        <is>
          <t/>
        </is>
      </c>
      <c r="J298" t="inlineStr">
        <is>
          <t/>
        </is>
      </c>
      <c r="K298" t="inlineStr">
        <is>
          <t/>
        </is>
      </c>
      <c r="L298" t="inlineStr">
        <is>
          <t/>
        </is>
      </c>
      <c r="M298" t="inlineStr">
        <is>
          <t/>
        </is>
      </c>
      <c r="N298" t="inlineStr">
        <is>
          <t/>
        </is>
      </c>
      <c r="O298" t="inlineStr">
        <is>
          <t/>
        </is>
      </c>
      <c r="P298" s="2" t="inlineStr">
        <is>
          <t>tatsächliche Kosten</t>
        </is>
      </c>
      <c r="Q298" s="2" t="inlineStr">
        <is>
          <t>2</t>
        </is>
      </c>
      <c r="R298" s="2" t="inlineStr">
        <is>
          <t/>
        </is>
      </c>
      <c r="S298" t="inlineStr">
        <is>
          <t/>
        </is>
      </c>
      <c r="T298" t="inlineStr">
        <is>
          <t/>
        </is>
      </c>
      <c r="U298" t="inlineStr">
        <is>
          <t/>
        </is>
      </c>
      <c r="V298" t="inlineStr">
        <is>
          <t/>
        </is>
      </c>
      <c r="W298" t="inlineStr">
        <is>
          <t/>
        </is>
      </c>
      <c r="X298" s="2" t="inlineStr">
        <is>
          <t>actual costs incurred</t>
        </is>
      </c>
      <c r="Y298" s="2" t="inlineStr">
        <is>
          <t>2</t>
        </is>
      </c>
      <c r="Z298" s="2" t="inlineStr">
        <is>
          <t/>
        </is>
      </c>
      <c r="AA298" t="inlineStr">
        <is>
          <t/>
        </is>
      </c>
      <c r="AB298" s="2" t="inlineStr">
        <is>
          <t>costes reales en que se haya incurrido</t>
        </is>
      </c>
      <c r="AC298" s="2" t="inlineStr">
        <is>
          <t>2</t>
        </is>
      </c>
      <c r="AD298" s="2" t="inlineStr">
        <is>
          <t/>
        </is>
      </c>
      <c r="AE298" t="inlineStr">
        <is>
          <t/>
        </is>
      </c>
      <c r="AF298" t="inlineStr">
        <is>
          <t/>
        </is>
      </c>
      <c r="AG298" t="inlineStr">
        <is>
          <t/>
        </is>
      </c>
      <c r="AH298" t="inlineStr">
        <is>
          <t/>
        </is>
      </c>
      <c r="AI298" t="inlineStr">
        <is>
          <t/>
        </is>
      </c>
      <c r="AJ298" t="inlineStr">
        <is>
          <t/>
        </is>
      </c>
      <c r="AK298" t="inlineStr">
        <is>
          <t/>
        </is>
      </c>
      <c r="AL298" t="inlineStr">
        <is>
          <t/>
        </is>
      </c>
      <c r="AM298" t="inlineStr">
        <is>
          <t/>
        </is>
      </c>
      <c r="AN298" s="2" t="inlineStr">
        <is>
          <t>coûts réels supportés</t>
        </is>
      </c>
      <c r="AO298" s="2" t="inlineStr">
        <is>
          <t>2</t>
        </is>
      </c>
      <c r="AP298" s="2" t="inlineStr">
        <is>
          <t/>
        </is>
      </c>
      <c r="AQ298" t="inlineStr">
        <is>
          <t/>
        </is>
      </c>
      <c r="AR298" t="inlineStr">
        <is>
          <t/>
        </is>
      </c>
      <c r="AS298" t="inlineStr">
        <is>
          <t/>
        </is>
      </c>
      <c r="AT298" t="inlineStr">
        <is>
          <t/>
        </is>
      </c>
      <c r="AU298" t="inlineStr">
        <is>
          <t/>
        </is>
      </c>
      <c r="AV298" t="inlineStr">
        <is>
          <t/>
        </is>
      </c>
      <c r="AW298" t="inlineStr">
        <is>
          <t/>
        </is>
      </c>
      <c r="AX298" t="inlineStr">
        <is>
          <t/>
        </is>
      </c>
      <c r="AY298" t="inlineStr">
        <is>
          <t/>
        </is>
      </c>
      <c r="AZ298" s="2" t="inlineStr">
        <is>
          <t>felmerült tényleges költségek</t>
        </is>
      </c>
      <c r="BA298" s="2" t="inlineStr">
        <is>
          <t>2</t>
        </is>
      </c>
      <c r="BB298" s="2" t="inlineStr">
        <is>
          <t/>
        </is>
      </c>
      <c r="BC298" t="inlineStr">
        <is>
          <t/>
        </is>
      </c>
      <c r="BD298" s="2" t="inlineStr">
        <is>
          <t>costi reali sostenuti</t>
        </is>
      </c>
      <c r="BE298" s="2" t="inlineStr">
        <is>
          <t>2</t>
        </is>
      </c>
      <c r="BF298" s="2" t="inlineStr">
        <is>
          <t/>
        </is>
      </c>
      <c r="BG298" t="inlineStr">
        <is>
          <t/>
        </is>
      </c>
      <c r="BH298" t="inlineStr">
        <is>
          <t/>
        </is>
      </c>
      <c r="BI298" t="inlineStr">
        <is>
          <t/>
        </is>
      </c>
      <c r="BJ298" t="inlineStr">
        <is>
          <t/>
        </is>
      </c>
      <c r="BK298" t="inlineStr">
        <is>
          <t/>
        </is>
      </c>
      <c r="BL298" t="inlineStr">
        <is>
          <t/>
        </is>
      </c>
      <c r="BM298" t="inlineStr">
        <is>
          <t/>
        </is>
      </c>
      <c r="BN298" t="inlineStr">
        <is>
          <t/>
        </is>
      </c>
      <c r="BO298" t="inlineStr">
        <is>
          <t/>
        </is>
      </c>
      <c r="BP298" t="inlineStr">
        <is>
          <t/>
        </is>
      </c>
      <c r="BQ298" t="inlineStr">
        <is>
          <t/>
        </is>
      </c>
      <c r="BR298" t="inlineStr">
        <is>
          <t/>
        </is>
      </c>
      <c r="BS298" t="inlineStr">
        <is>
          <t/>
        </is>
      </c>
      <c r="BT298" s="2" t="inlineStr">
        <is>
          <t>daadwerkelijke gemaakte kosten</t>
        </is>
      </c>
      <c r="BU298" s="2" t="inlineStr">
        <is>
          <t>2</t>
        </is>
      </c>
      <c r="BV298" s="2" t="inlineStr">
        <is>
          <t/>
        </is>
      </c>
      <c r="BW298" t="inlineStr">
        <is>
          <t/>
        </is>
      </c>
      <c r="BX298" t="inlineStr">
        <is>
          <t/>
        </is>
      </c>
      <c r="BY298" t="inlineStr">
        <is>
          <t/>
        </is>
      </c>
      <c r="BZ298" t="inlineStr">
        <is>
          <t/>
        </is>
      </c>
      <c r="CA298" t="inlineStr">
        <is>
          <t/>
        </is>
      </c>
      <c r="CB298" t="inlineStr">
        <is>
          <t/>
        </is>
      </c>
      <c r="CC298" t="inlineStr">
        <is>
          <t/>
        </is>
      </c>
      <c r="CD298" t="inlineStr">
        <is>
          <t/>
        </is>
      </c>
      <c r="CE298" t="inlineStr">
        <is>
          <t/>
        </is>
      </c>
      <c r="CF298" t="inlineStr">
        <is>
          <t/>
        </is>
      </c>
      <c r="CG298" t="inlineStr">
        <is>
          <t/>
        </is>
      </c>
      <c r="CH298" t="inlineStr">
        <is>
          <t/>
        </is>
      </c>
      <c r="CI298" t="inlineStr">
        <is>
          <t/>
        </is>
      </c>
      <c r="CJ298" t="inlineStr">
        <is>
          <t/>
        </is>
      </c>
      <c r="CK298" t="inlineStr">
        <is>
          <t/>
        </is>
      </c>
      <c r="CL298" t="inlineStr">
        <is>
          <t/>
        </is>
      </c>
      <c r="CM298" t="inlineStr">
        <is>
          <t/>
        </is>
      </c>
      <c r="CN298" t="inlineStr">
        <is>
          <t/>
        </is>
      </c>
      <c r="CO298" t="inlineStr">
        <is>
          <t/>
        </is>
      </c>
      <c r="CP298" t="inlineStr">
        <is>
          <t/>
        </is>
      </c>
      <c r="CQ298" t="inlineStr">
        <is>
          <t/>
        </is>
      </c>
      <c r="CR298" t="inlineStr">
        <is>
          <t/>
        </is>
      </c>
      <c r="CS298" t="inlineStr">
        <is>
          <t/>
        </is>
      </c>
      <c r="CT298" t="inlineStr">
        <is>
          <t/>
        </is>
      </c>
      <c r="CU298" t="inlineStr">
        <is>
          <t/>
        </is>
      </c>
    </row>
    <row r="299">
      <c r="A299" s="1" t="str">
        <f>HYPERLINK("https://iate.europa.eu/entry/result/3618388/all", "3618388")</f>
        <v>3618388</v>
      </c>
      <c r="B299" t="inlineStr">
        <is>
          <t>EUROPEAN UNION</t>
        </is>
      </c>
      <c r="C299" t="inlineStr">
        <is>
          <t>EUROPEAN UNION|European construction|European Union|common foreign and security policy</t>
        </is>
      </c>
      <c r="D299" t="inlineStr">
        <is>
          <t/>
        </is>
      </c>
      <c r="E299" t="inlineStr">
        <is>
          <t/>
        </is>
      </c>
      <c r="F299" t="inlineStr">
        <is>
          <t/>
        </is>
      </c>
      <c r="G299" t="inlineStr">
        <is>
          <t/>
        </is>
      </c>
      <c r="H299" t="inlineStr">
        <is>
          <t/>
        </is>
      </c>
      <c r="I299" t="inlineStr">
        <is>
          <t/>
        </is>
      </c>
      <c r="J299" t="inlineStr">
        <is>
          <t/>
        </is>
      </c>
      <c r="K299" t="inlineStr">
        <is>
          <t/>
        </is>
      </c>
      <c r="L299" t="inlineStr">
        <is>
          <t/>
        </is>
      </c>
      <c r="M299" t="inlineStr">
        <is>
          <t/>
        </is>
      </c>
      <c r="N299" t="inlineStr">
        <is>
          <t/>
        </is>
      </c>
      <c r="O299" t="inlineStr">
        <is>
          <t/>
        </is>
      </c>
      <c r="P299" s="2" t="inlineStr">
        <is>
          <t>Antragspaket|
Antragsunterlagen</t>
        </is>
      </c>
      <c r="Q299" s="2" t="inlineStr">
        <is>
          <t>2|
2</t>
        </is>
      </c>
      <c r="R299" s="2" t="inlineStr">
        <is>
          <t xml:space="preserve">|
</t>
        </is>
      </c>
      <c r="S299" t="inlineStr">
        <is>
          <t/>
        </is>
      </c>
      <c r="T299" t="inlineStr">
        <is>
          <t/>
        </is>
      </c>
      <c r="U299" t="inlineStr">
        <is>
          <t/>
        </is>
      </c>
      <c r="V299" t="inlineStr">
        <is>
          <t/>
        </is>
      </c>
      <c r="W299" t="inlineStr">
        <is>
          <t/>
        </is>
      </c>
      <c r="X299" s="2" t="inlineStr">
        <is>
          <t>application package|
application pack</t>
        </is>
      </c>
      <c r="Y299" s="2" t="inlineStr">
        <is>
          <t>2|
2</t>
        </is>
      </c>
      <c r="Z299" s="2" t="inlineStr">
        <is>
          <t xml:space="preserve">|
</t>
        </is>
      </c>
      <c r="AA299" t="inlineStr">
        <is>
          <t>A full package of documents related to the Call for Proposals. It consists of the Guidelines, its annexes to be filled in by the applicant (Concept Note and Application Form, Budget and Logframe Matrix) and documents for reference, where the rules according to which the project will be implemented in case of award are specified (Special Conditions, General Conditions, Procurement Rules, etc.). Application pack should be downloaded by the applicant and carefully read before applying.</t>
        </is>
      </c>
      <c r="AB299" s="2" t="inlineStr">
        <is>
          <t>expediente de solicitud</t>
        </is>
      </c>
      <c r="AC299" s="2" t="inlineStr">
        <is>
          <t>2</t>
        </is>
      </c>
      <c r="AD299" s="2" t="inlineStr">
        <is>
          <t/>
        </is>
      </c>
      <c r="AE299" t="inlineStr">
        <is>
          <t/>
        </is>
      </c>
      <c r="AF299" t="inlineStr">
        <is>
          <t/>
        </is>
      </c>
      <c r="AG299" t="inlineStr">
        <is>
          <t/>
        </is>
      </c>
      <c r="AH299" t="inlineStr">
        <is>
          <t/>
        </is>
      </c>
      <c r="AI299" t="inlineStr">
        <is>
          <t/>
        </is>
      </c>
      <c r="AJ299" t="inlineStr">
        <is>
          <t/>
        </is>
      </c>
      <c r="AK299" t="inlineStr">
        <is>
          <t/>
        </is>
      </c>
      <c r="AL299" t="inlineStr">
        <is>
          <t/>
        </is>
      </c>
      <c r="AM299" t="inlineStr">
        <is>
          <t/>
        </is>
      </c>
      <c r="AN299" s="2" t="inlineStr">
        <is>
          <t>dossier de candidature</t>
        </is>
      </c>
      <c r="AO299" s="2" t="inlineStr">
        <is>
          <t>2</t>
        </is>
      </c>
      <c r="AP299" s="2" t="inlineStr">
        <is>
          <t/>
        </is>
      </c>
      <c r="AQ299" t="inlineStr">
        <is>
          <t/>
        </is>
      </c>
      <c r="AR299" t="inlineStr">
        <is>
          <t/>
        </is>
      </c>
      <c r="AS299" t="inlineStr">
        <is>
          <t/>
        </is>
      </c>
      <c r="AT299" t="inlineStr">
        <is>
          <t/>
        </is>
      </c>
      <c r="AU299" t="inlineStr">
        <is>
          <t/>
        </is>
      </c>
      <c r="AV299" t="inlineStr">
        <is>
          <t/>
        </is>
      </c>
      <c r="AW299" t="inlineStr">
        <is>
          <t/>
        </is>
      </c>
      <c r="AX299" t="inlineStr">
        <is>
          <t/>
        </is>
      </c>
      <c r="AY299" t="inlineStr">
        <is>
          <t/>
        </is>
      </c>
      <c r="AZ299" s="2" t="inlineStr">
        <is>
          <t>pályázati csomag</t>
        </is>
      </c>
      <c r="BA299" s="2" t="inlineStr">
        <is>
          <t>2</t>
        </is>
      </c>
      <c r="BB299" s="2" t="inlineStr">
        <is>
          <t/>
        </is>
      </c>
      <c r="BC299" t="inlineStr">
        <is>
          <t/>
        </is>
      </c>
      <c r="BD299" s="2" t="inlineStr">
        <is>
          <t>pacchetto di documenti per presentare domanda|
fascicolo di candidatura</t>
        </is>
      </c>
      <c r="BE299" s="2" t="inlineStr">
        <is>
          <t>2|
2</t>
        </is>
      </c>
      <c r="BF299" s="2" t="inlineStr">
        <is>
          <t xml:space="preserve">|
</t>
        </is>
      </c>
      <c r="BG299" t="inlineStr">
        <is>
          <t/>
        </is>
      </c>
      <c r="BH299" t="inlineStr">
        <is>
          <t/>
        </is>
      </c>
      <c r="BI299" t="inlineStr">
        <is>
          <t/>
        </is>
      </c>
      <c r="BJ299" t="inlineStr">
        <is>
          <t/>
        </is>
      </c>
      <c r="BK299" t="inlineStr">
        <is>
          <t/>
        </is>
      </c>
      <c r="BL299" t="inlineStr">
        <is>
          <t/>
        </is>
      </c>
      <c r="BM299" t="inlineStr">
        <is>
          <t/>
        </is>
      </c>
      <c r="BN299" t="inlineStr">
        <is>
          <t/>
        </is>
      </c>
      <c r="BO299" t="inlineStr">
        <is>
          <t/>
        </is>
      </c>
      <c r="BP299" t="inlineStr">
        <is>
          <t/>
        </is>
      </c>
      <c r="BQ299" t="inlineStr">
        <is>
          <t/>
        </is>
      </c>
      <c r="BR299" t="inlineStr">
        <is>
          <t/>
        </is>
      </c>
      <c r="BS299" t="inlineStr">
        <is>
          <t/>
        </is>
      </c>
      <c r="BT299" s="2" t="inlineStr">
        <is>
          <t>aanvraagpakket|
informatiepakket voor aanvragers|
aanvraagdossier</t>
        </is>
      </c>
      <c r="BU299" s="2" t="inlineStr">
        <is>
          <t>2|
2|
2</t>
        </is>
      </c>
      <c r="BV299" s="2" t="inlineStr">
        <is>
          <t xml:space="preserve">|
|
</t>
        </is>
      </c>
      <c r="BW299" t="inlineStr">
        <is>
          <t/>
        </is>
      </c>
      <c r="BX299" t="inlineStr">
        <is>
          <t/>
        </is>
      </c>
      <c r="BY299" t="inlineStr">
        <is>
          <t/>
        </is>
      </c>
      <c r="BZ299" t="inlineStr">
        <is>
          <t/>
        </is>
      </c>
      <c r="CA299" t="inlineStr">
        <is>
          <t/>
        </is>
      </c>
      <c r="CB299" t="inlineStr">
        <is>
          <t/>
        </is>
      </c>
      <c r="CC299" t="inlineStr">
        <is>
          <t/>
        </is>
      </c>
      <c r="CD299" t="inlineStr">
        <is>
          <t/>
        </is>
      </c>
      <c r="CE299" t="inlineStr">
        <is>
          <t/>
        </is>
      </c>
      <c r="CF299" t="inlineStr">
        <is>
          <t/>
        </is>
      </c>
      <c r="CG299" t="inlineStr">
        <is>
          <t/>
        </is>
      </c>
      <c r="CH299" t="inlineStr">
        <is>
          <t/>
        </is>
      </c>
      <c r="CI299" t="inlineStr">
        <is>
          <t/>
        </is>
      </c>
      <c r="CJ299" t="inlineStr">
        <is>
          <t/>
        </is>
      </c>
      <c r="CK299" t="inlineStr">
        <is>
          <t/>
        </is>
      </c>
      <c r="CL299" t="inlineStr">
        <is>
          <t/>
        </is>
      </c>
      <c r="CM299" t="inlineStr">
        <is>
          <t/>
        </is>
      </c>
      <c r="CN299" t="inlineStr">
        <is>
          <t/>
        </is>
      </c>
      <c r="CO299" t="inlineStr">
        <is>
          <t/>
        </is>
      </c>
      <c r="CP299" t="inlineStr">
        <is>
          <t/>
        </is>
      </c>
      <c r="CQ299" t="inlineStr">
        <is>
          <t/>
        </is>
      </c>
      <c r="CR299" t="inlineStr">
        <is>
          <t/>
        </is>
      </c>
      <c r="CS299" t="inlineStr">
        <is>
          <t/>
        </is>
      </c>
      <c r="CT299" t="inlineStr">
        <is>
          <t/>
        </is>
      </c>
      <c r="CU299" t="inlineStr">
        <is>
          <t/>
        </is>
      </c>
    </row>
    <row r="300">
      <c r="A300" s="1" t="str">
        <f>HYPERLINK("https://iate.europa.eu/entry/result/3618646/all", "3618646")</f>
        <v>3618646</v>
      </c>
      <c r="B300" t="inlineStr">
        <is>
          <t>EUROPEAN UNION</t>
        </is>
      </c>
      <c r="C300" t="inlineStr">
        <is>
          <t>EUROPEAN UNION|European construction|European Union|common foreign and security policy</t>
        </is>
      </c>
      <c r="D300" t="inlineStr">
        <is>
          <t/>
        </is>
      </c>
      <c r="E300" t="inlineStr">
        <is>
          <t/>
        </is>
      </c>
      <c r="F300" t="inlineStr">
        <is>
          <t/>
        </is>
      </c>
      <c r="G300" t="inlineStr">
        <is>
          <t/>
        </is>
      </c>
      <c r="H300" t="inlineStr">
        <is>
          <t/>
        </is>
      </c>
      <c r="I300" t="inlineStr">
        <is>
          <t/>
        </is>
      </c>
      <c r="J300" t="inlineStr">
        <is>
          <t/>
        </is>
      </c>
      <c r="K300" t="inlineStr">
        <is>
          <t/>
        </is>
      </c>
      <c r="L300" t="inlineStr">
        <is>
          <t/>
        </is>
      </c>
      <c r="M300" t="inlineStr">
        <is>
          <t/>
        </is>
      </c>
      <c r="N300" t="inlineStr">
        <is>
          <t/>
        </is>
      </c>
      <c r="O300" t="inlineStr">
        <is>
          <t/>
        </is>
      </c>
      <c r="P300" s="2" t="inlineStr">
        <is>
          <t>Frist für den Durchführungszeitraum der Aktion</t>
        </is>
      </c>
      <c r="Q300" s="2" t="inlineStr">
        <is>
          <t>2</t>
        </is>
      </c>
      <c r="R300" s="2" t="inlineStr">
        <is>
          <t/>
        </is>
      </c>
      <c r="S300" t="inlineStr">
        <is>
          <t/>
        </is>
      </c>
      <c r="T300" t="inlineStr">
        <is>
          <t/>
        </is>
      </c>
      <c r="U300" t="inlineStr">
        <is>
          <t/>
        </is>
      </c>
      <c r="V300" t="inlineStr">
        <is>
          <t/>
        </is>
      </c>
      <c r="W300" t="inlineStr">
        <is>
          <t/>
        </is>
      </c>
      <c r="X300" s="2" t="inlineStr">
        <is>
          <t>end date of the implementation period of the action</t>
        </is>
      </c>
      <c r="Y300" s="2" t="inlineStr">
        <is>
          <t>2</t>
        </is>
      </c>
      <c r="Z300" s="2" t="inlineStr">
        <is>
          <t/>
        </is>
      </c>
      <c r="AA300" t="inlineStr">
        <is>
          <t/>
        </is>
      </c>
      <c r="AB300" s="2" t="inlineStr">
        <is>
          <t>fecha final del período de ejecución de la acción</t>
        </is>
      </c>
      <c r="AC300" s="2" t="inlineStr">
        <is>
          <t>2</t>
        </is>
      </c>
      <c r="AD300" s="2" t="inlineStr">
        <is>
          <t/>
        </is>
      </c>
      <c r="AE300" t="inlineStr">
        <is>
          <t/>
        </is>
      </c>
      <c r="AF300" t="inlineStr">
        <is>
          <t/>
        </is>
      </c>
      <c r="AG300" t="inlineStr">
        <is>
          <t/>
        </is>
      </c>
      <c r="AH300" t="inlineStr">
        <is>
          <t/>
        </is>
      </c>
      <c r="AI300" t="inlineStr">
        <is>
          <t/>
        </is>
      </c>
      <c r="AJ300" t="inlineStr">
        <is>
          <t/>
        </is>
      </c>
      <c r="AK300" t="inlineStr">
        <is>
          <t/>
        </is>
      </c>
      <c r="AL300" t="inlineStr">
        <is>
          <t/>
        </is>
      </c>
      <c r="AM300" t="inlineStr">
        <is>
          <t/>
        </is>
      </c>
      <c r="AN300" s="2" t="inlineStr">
        <is>
          <t>date limite de la période de mise en œuvre de l’action</t>
        </is>
      </c>
      <c r="AO300" s="2" t="inlineStr">
        <is>
          <t>2</t>
        </is>
      </c>
      <c r="AP300" s="2" t="inlineStr">
        <is>
          <t/>
        </is>
      </c>
      <c r="AQ300" t="inlineStr">
        <is>
          <t/>
        </is>
      </c>
      <c r="AR300" t="inlineStr">
        <is>
          <t/>
        </is>
      </c>
      <c r="AS300" t="inlineStr">
        <is>
          <t/>
        </is>
      </c>
      <c r="AT300" t="inlineStr">
        <is>
          <t/>
        </is>
      </c>
      <c r="AU300" t="inlineStr">
        <is>
          <t/>
        </is>
      </c>
      <c r="AV300" t="inlineStr">
        <is>
          <t/>
        </is>
      </c>
      <c r="AW300" t="inlineStr">
        <is>
          <t/>
        </is>
      </c>
      <c r="AX300" t="inlineStr">
        <is>
          <t/>
        </is>
      </c>
      <c r="AY300" t="inlineStr">
        <is>
          <t/>
        </is>
      </c>
      <c r="AZ300" s="2" t="inlineStr">
        <is>
          <t>a fellépés végrehajtási időszaka befejezésének határideje</t>
        </is>
      </c>
      <c r="BA300" s="2" t="inlineStr">
        <is>
          <t>2</t>
        </is>
      </c>
      <c r="BB300" s="2" t="inlineStr">
        <is>
          <t/>
        </is>
      </c>
      <c r="BC300" t="inlineStr">
        <is>
          <t/>
        </is>
      </c>
      <c r="BD300" s="2" t="inlineStr">
        <is>
          <t>data di scadenza del periodo di attuazione dell'azione</t>
        </is>
      </c>
      <c r="BE300" s="2" t="inlineStr">
        <is>
          <t>2</t>
        </is>
      </c>
      <c r="BF300" s="2" t="inlineStr">
        <is>
          <t/>
        </is>
      </c>
      <c r="BG300" t="inlineStr">
        <is>
          <t/>
        </is>
      </c>
      <c r="BH300" t="inlineStr">
        <is>
          <t/>
        </is>
      </c>
      <c r="BI300" t="inlineStr">
        <is>
          <t/>
        </is>
      </c>
      <c r="BJ300" t="inlineStr">
        <is>
          <t/>
        </is>
      </c>
      <c r="BK300" t="inlineStr">
        <is>
          <t/>
        </is>
      </c>
      <c r="BL300" t="inlineStr">
        <is>
          <t/>
        </is>
      </c>
      <c r="BM300" t="inlineStr">
        <is>
          <t/>
        </is>
      </c>
      <c r="BN300" t="inlineStr">
        <is>
          <t/>
        </is>
      </c>
      <c r="BO300" t="inlineStr">
        <is>
          <t/>
        </is>
      </c>
      <c r="BP300" t="inlineStr">
        <is>
          <t/>
        </is>
      </c>
      <c r="BQ300" t="inlineStr">
        <is>
          <t/>
        </is>
      </c>
      <c r="BR300" t="inlineStr">
        <is>
          <t/>
        </is>
      </c>
      <c r="BS300" t="inlineStr">
        <is>
          <t/>
        </is>
      </c>
      <c r="BT300" s="2" t="inlineStr">
        <is>
          <t>einddatum van de uitvoeringsperiode van de actie</t>
        </is>
      </c>
      <c r="BU300" s="2" t="inlineStr">
        <is>
          <t>2</t>
        </is>
      </c>
      <c r="BV300" s="2" t="inlineStr">
        <is>
          <t/>
        </is>
      </c>
      <c r="BW300" t="inlineStr">
        <is>
          <t/>
        </is>
      </c>
      <c r="BX300" t="inlineStr">
        <is>
          <t/>
        </is>
      </c>
      <c r="BY300" t="inlineStr">
        <is>
          <t/>
        </is>
      </c>
      <c r="BZ300" t="inlineStr">
        <is>
          <t/>
        </is>
      </c>
      <c r="CA300" t="inlineStr">
        <is>
          <t/>
        </is>
      </c>
      <c r="CB300" t="inlineStr">
        <is>
          <t/>
        </is>
      </c>
      <c r="CC300" t="inlineStr">
        <is>
          <t/>
        </is>
      </c>
      <c r="CD300" t="inlineStr">
        <is>
          <t/>
        </is>
      </c>
      <c r="CE300" t="inlineStr">
        <is>
          <t/>
        </is>
      </c>
      <c r="CF300" t="inlineStr">
        <is>
          <t/>
        </is>
      </c>
      <c r="CG300" t="inlineStr">
        <is>
          <t/>
        </is>
      </c>
      <c r="CH300" t="inlineStr">
        <is>
          <t/>
        </is>
      </c>
      <c r="CI300" t="inlineStr">
        <is>
          <t/>
        </is>
      </c>
      <c r="CJ300" t="inlineStr">
        <is>
          <t/>
        </is>
      </c>
      <c r="CK300" t="inlineStr">
        <is>
          <t/>
        </is>
      </c>
      <c r="CL300" t="inlineStr">
        <is>
          <t/>
        </is>
      </c>
      <c r="CM300" t="inlineStr">
        <is>
          <t/>
        </is>
      </c>
      <c r="CN300" t="inlineStr">
        <is>
          <t/>
        </is>
      </c>
      <c r="CO300" t="inlineStr">
        <is>
          <t/>
        </is>
      </c>
      <c r="CP300" t="inlineStr">
        <is>
          <t/>
        </is>
      </c>
      <c r="CQ300" t="inlineStr">
        <is>
          <t/>
        </is>
      </c>
      <c r="CR300" t="inlineStr">
        <is>
          <t/>
        </is>
      </c>
      <c r="CS300" t="inlineStr">
        <is>
          <t/>
        </is>
      </c>
      <c r="CT300" t="inlineStr">
        <is>
          <t/>
        </is>
      </c>
      <c r="CU300" t="inlineStr">
        <is>
          <t/>
        </is>
      </c>
    </row>
    <row r="301">
      <c r="A301" s="1" t="str">
        <f>HYPERLINK("https://iate.europa.eu/entry/result/3618392/all", "3618392")</f>
        <v>3618392</v>
      </c>
      <c r="B301" t="inlineStr">
        <is>
          <t>EUROPEAN UNION</t>
        </is>
      </c>
      <c r="C301" t="inlineStr">
        <is>
          <t>EUROPEAN UNION|European construction|European Union|common foreign and security policy</t>
        </is>
      </c>
      <c r="D301" t="inlineStr">
        <is>
          <t/>
        </is>
      </c>
      <c r="E301" t="inlineStr">
        <is>
          <t/>
        </is>
      </c>
      <c r="F301" t="inlineStr">
        <is>
          <t/>
        </is>
      </c>
      <c r="G301" t="inlineStr">
        <is>
          <t/>
        </is>
      </c>
      <c r="H301" t="inlineStr">
        <is>
          <t/>
        </is>
      </c>
      <c r="I301" t="inlineStr">
        <is>
          <t/>
        </is>
      </c>
      <c r="J301" t="inlineStr">
        <is>
          <t/>
        </is>
      </c>
      <c r="K301" t="inlineStr">
        <is>
          <t/>
        </is>
      </c>
      <c r="L301" t="inlineStr">
        <is>
          <t/>
        </is>
      </c>
      <c r="M301" t="inlineStr">
        <is>
          <t/>
        </is>
      </c>
      <c r="N301" t="inlineStr">
        <is>
          <t/>
        </is>
      </c>
      <c r="O301" t="inlineStr">
        <is>
          <t/>
        </is>
      </c>
      <c r="P301" s="2" t="inlineStr">
        <is>
          <t>Bewerbungsformular</t>
        </is>
      </c>
      <c r="Q301" s="2" t="inlineStr">
        <is>
          <t>2</t>
        </is>
      </c>
      <c r="R301" s="2" t="inlineStr">
        <is>
          <t/>
        </is>
      </c>
      <c r="S301" t="inlineStr">
        <is>
          <t/>
        </is>
      </c>
      <c r="T301" t="inlineStr">
        <is>
          <t/>
        </is>
      </c>
      <c r="U301" t="inlineStr">
        <is>
          <t/>
        </is>
      </c>
      <c r="V301" t="inlineStr">
        <is>
          <t/>
        </is>
      </c>
      <c r="W301" t="inlineStr">
        <is>
          <t/>
        </is>
      </c>
      <c r="X301" s="2" t="inlineStr">
        <is>
          <t>application form</t>
        </is>
      </c>
      <c r="Y301" s="2" t="inlineStr">
        <is>
          <t>2</t>
        </is>
      </c>
      <c r="Z301" s="2" t="inlineStr">
        <is>
          <t/>
        </is>
      </c>
      <c r="AA301" t="inlineStr">
        <is>
          <t/>
        </is>
      </c>
      <c r="AB301" s="2" t="inlineStr">
        <is>
          <t>Formulario de solicitud</t>
        </is>
      </c>
      <c r="AC301" s="2" t="inlineStr">
        <is>
          <t>2</t>
        </is>
      </c>
      <c r="AD301" s="2" t="inlineStr">
        <is>
          <t/>
        </is>
      </c>
      <c r="AE301" t="inlineStr">
        <is>
          <t/>
        </is>
      </c>
      <c r="AF301" t="inlineStr">
        <is>
          <t/>
        </is>
      </c>
      <c r="AG301" t="inlineStr">
        <is>
          <t/>
        </is>
      </c>
      <c r="AH301" t="inlineStr">
        <is>
          <t/>
        </is>
      </c>
      <c r="AI301" t="inlineStr">
        <is>
          <t/>
        </is>
      </c>
      <c r="AJ301" t="inlineStr">
        <is>
          <t/>
        </is>
      </c>
      <c r="AK301" t="inlineStr">
        <is>
          <t/>
        </is>
      </c>
      <c r="AL301" t="inlineStr">
        <is>
          <t/>
        </is>
      </c>
      <c r="AM301" t="inlineStr">
        <is>
          <t/>
        </is>
      </c>
      <c r="AN301" s="2" t="inlineStr">
        <is>
          <t>formulaire de demande|
formulaire de candidature</t>
        </is>
      </c>
      <c r="AO301" s="2" t="inlineStr">
        <is>
          <t>2|
2</t>
        </is>
      </c>
      <c r="AP301" s="2" t="inlineStr">
        <is>
          <t xml:space="preserve">|
</t>
        </is>
      </c>
      <c r="AQ301" t="inlineStr">
        <is>
          <t/>
        </is>
      </c>
      <c r="AR301" t="inlineStr">
        <is>
          <t/>
        </is>
      </c>
      <c r="AS301" t="inlineStr">
        <is>
          <t/>
        </is>
      </c>
      <c r="AT301" t="inlineStr">
        <is>
          <t/>
        </is>
      </c>
      <c r="AU301" t="inlineStr">
        <is>
          <t/>
        </is>
      </c>
      <c r="AV301" t="inlineStr">
        <is>
          <t/>
        </is>
      </c>
      <c r="AW301" t="inlineStr">
        <is>
          <t/>
        </is>
      </c>
      <c r="AX301" t="inlineStr">
        <is>
          <t/>
        </is>
      </c>
      <c r="AY301" t="inlineStr">
        <is>
          <t/>
        </is>
      </c>
      <c r="AZ301" s="2" t="inlineStr">
        <is>
          <t>pályázati formanyomtatvány</t>
        </is>
      </c>
      <c r="BA301" s="2" t="inlineStr">
        <is>
          <t>2</t>
        </is>
      </c>
      <c r="BB301" s="2" t="inlineStr">
        <is>
          <t/>
        </is>
      </c>
      <c r="BC301" t="inlineStr">
        <is>
          <t/>
        </is>
      </c>
      <c r="BD301" s="2" t="inlineStr">
        <is>
          <t>modulo di candidatura</t>
        </is>
      </c>
      <c r="BE301" s="2" t="inlineStr">
        <is>
          <t>2</t>
        </is>
      </c>
      <c r="BF301" s="2" t="inlineStr">
        <is>
          <t/>
        </is>
      </c>
      <c r="BG301" t="inlineStr">
        <is>
          <t/>
        </is>
      </c>
      <c r="BH301" t="inlineStr">
        <is>
          <t/>
        </is>
      </c>
      <c r="BI301" t="inlineStr">
        <is>
          <t/>
        </is>
      </c>
      <c r="BJ301" t="inlineStr">
        <is>
          <t/>
        </is>
      </c>
      <c r="BK301" t="inlineStr">
        <is>
          <t/>
        </is>
      </c>
      <c r="BL301" t="inlineStr">
        <is>
          <t/>
        </is>
      </c>
      <c r="BM301" t="inlineStr">
        <is>
          <t/>
        </is>
      </c>
      <c r="BN301" t="inlineStr">
        <is>
          <t/>
        </is>
      </c>
      <c r="BO301" t="inlineStr">
        <is>
          <t/>
        </is>
      </c>
      <c r="BP301" t="inlineStr">
        <is>
          <t/>
        </is>
      </c>
      <c r="BQ301" t="inlineStr">
        <is>
          <t/>
        </is>
      </c>
      <c r="BR301" t="inlineStr">
        <is>
          <t/>
        </is>
      </c>
      <c r="BS301" t="inlineStr">
        <is>
          <t/>
        </is>
      </c>
      <c r="BT301" s="2" t="inlineStr">
        <is>
          <t>sollicitatieformulier</t>
        </is>
      </c>
      <c r="BU301" s="2" t="inlineStr">
        <is>
          <t>2</t>
        </is>
      </c>
      <c r="BV301" s="2" t="inlineStr">
        <is>
          <t/>
        </is>
      </c>
      <c r="BW301" t="inlineStr">
        <is>
          <t/>
        </is>
      </c>
      <c r="BX301" t="inlineStr">
        <is>
          <t/>
        </is>
      </c>
      <c r="BY301" t="inlineStr">
        <is>
          <t/>
        </is>
      </c>
      <c r="BZ301" t="inlineStr">
        <is>
          <t/>
        </is>
      </c>
      <c r="CA301" t="inlineStr">
        <is>
          <t/>
        </is>
      </c>
      <c r="CB301" t="inlineStr">
        <is>
          <t/>
        </is>
      </c>
      <c r="CC301" t="inlineStr">
        <is>
          <t/>
        </is>
      </c>
      <c r="CD301" t="inlineStr">
        <is>
          <t/>
        </is>
      </c>
      <c r="CE301" t="inlineStr">
        <is>
          <t/>
        </is>
      </c>
      <c r="CF301" t="inlineStr">
        <is>
          <t/>
        </is>
      </c>
      <c r="CG301" t="inlineStr">
        <is>
          <t/>
        </is>
      </c>
      <c r="CH301" t="inlineStr">
        <is>
          <t/>
        </is>
      </c>
      <c r="CI301" t="inlineStr">
        <is>
          <t/>
        </is>
      </c>
      <c r="CJ301" t="inlineStr">
        <is>
          <t/>
        </is>
      </c>
      <c r="CK301" t="inlineStr">
        <is>
          <t/>
        </is>
      </c>
      <c r="CL301" t="inlineStr">
        <is>
          <t/>
        </is>
      </c>
      <c r="CM301" t="inlineStr">
        <is>
          <t/>
        </is>
      </c>
      <c r="CN301" t="inlineStr">
        <is>
          <t/>
        </is>
      </c>
      <c r="CO301" t="inlineStr">
        <is>
          <t/>
        </is>
      </c>
      <c r="CP301" t="inlineStr">
        <is>
          <t/>
        </is>
      </c>
      <c r="CQ301" t="inlineStr">
        <is>
          <t/>
        </is>
      </c>
      <c r="CR301" t="inlineStr">
        <is>
          <t/>
        </is>
      </c>
      <c r="CS301" t="inlineStr">
        <is>
          <t/>
        </is>
      </c>
      <c r="CT301" t="inlineStr">
        <is>
          <t/>
        </is>
      </c>
      <c r="CU301" t="inlineStr">
        <is>
          <t/>
        </is>
      </c>
    </row>
    <row r="302">
      <c r="A302" s="1" t="str">
        <f>HYPERLINK("https://iate.europa.eu/entry/result/3618537/all", "3618537")</f>
        <v>3618537</v>
      </c>
      <c r="B302" t="inlineStr">
        <is>
          <t>EUROPEAN UNION</t>
        </is>
      </c>
      <c r="C302" t="inlineStr">
        <is>
          <t>EUROPEAN UNION|European construction|European Union|common foreign and security policy</t>
        </is>
      </c>
      <c r="D302" t="inlineStr">
        <is>
          <t/>
        </is>
      </c>
      <c r="E302" t="inlineStr">
        <is>
          <t/>
        </is>
      </c>
      <c r="F302" t="inlineStr">
        <is>
          <t/>
        </is>
      </c>
      <c r="G302" t="inlineStr">
        <is>
          <t/>
        </is>
      </c>
      <c r="H302" t="inlineStr">
        <is>
          <t/>
        </is>
      </c>
      <c r="I302" t="inlineStr">
        <is>
          <t/>
        </is>
      </c>
      <c r="J302" t="inlineStr">
        <is>
          <t/>
        </is>
      </c>
      <c r="K302" t="inlineStr">
        <is>
          <t/>
        </is>
      </c>
      <c r="L302" t="inlineStr">
        <is>
          <t/>
        </is>
      </c>
      <c r="M302" t="inlineStr">
        <is>
          <t/>
        </is>
      </c>
      <c r="N302" t="inlineStr">
        <is>
          <t/>
        </is>
      </c>
      <c r="O302" t="inlineStr">
        <is>
          <t/>
        </is>
      </c>
      <c r="P302" s="2" t="inlineStr">
        <is>
          <t>Unterlagen</t>
        </is>
      </c>
      <c r="Q302" s="2" t="inlineStr">
        <is>
          <t>2</t>
        </is>
      </c>
      <c r="R302" s="2" t="inlineStr">
        <is>
          <t/>
        </is>
      </c>
      <c r="S302" t="inlineStr">
        <is>
          <t/>
        </is>
      </c>
      <c r="T302" t="inlineStr">
        <is>
          <t/>
        </is>
      </c>
      <c r="U302" t="inlineStr">
        <is>
          <t/>
        </is>
      </c>
      <c r="V302" t="inlineStr">
        <is>
          <t/>
        </is>
      </c>
      <c r="W302" t="inlineStr">
        <is>
          <t/>
        </is>
      </c>
      <c r="X302" s="2" t="inlineStr">
        <is>
          <t>supporting document</t>
        </is>
      </c>
      <c r="Y302" s="2" t="inlineStr">
        <is>
          <t>2</t>
        </is>
      </c>
      <c r="Z302" s="2" t="inlineStr">
        <is>
          <t/>
        </is>
      </c>
      <c r="AA302" t="inlineStr">
        <is>
          <t/>
        </is>
      </c>
      <c r="AB302" s="2" t="inlineStr">
        <is>
          <t>documentos justificativos|
justificantes</t>
        </is>
      </c>
      <c r="AC302" s="2" t="inlineStr">
        <is>
          <t>2|
2</t>
        </is>
      </c>
      <c r="AD302" s="2" t="inlineStr">
        <is>
          <t xml:space="preserve">|
</t>
        </is>
      </c>
      <c r="AE302" t="inlineStr">
        <is>
          <t/>
        </is>
      </c>
      <c r="AF302" t="inlineStr">
        <is>
          <t/>
        </is>
      </c>
      <c r="AG302" t="inlineStr">
        <is>
          <t/>
        </is>
      </c>
      <c r="AH302" t="inlineStr">
        <is>
          <t/>
        </is>
      </c>
      <c r="AI302" t="inlineStr">
        <is>
          <t/>
        </is>
      </c>
      <c r="AJ302" t="inlineStr">
        <is>
          <t/>
        </is>
      </c>
      <c r="AK302" t="inlineStr">
        <is>
          <t/>
        </is>
      </c>
      <c r="AL302" t="inlineStr">
        <is>
          <t/>
        </is>
      </c>
      <c r="AM302" t="inlineStr">
        <is>
          <t/>
        </is>
      </c>
      <c r="AN302" s="2" t="inlineStr">
        <is>
          <t>pièces justificatives</t>
        </is>
      </c>
      <c r="AO302" s="2" t="inlineStr">
        <is>
          <t>2</t>
        </is>
      </c>
      <c r="AP302" s="2" t="inlineStr">
        <is>
          <t/>
        </is>
      </c>
      <c r="AQ302" t="inlineStr">
        <is>
          <t/>
        </is>
      </c>
      <c r="AR302" t="inlineStr">
        <is>
          <t/>
        </is>
      </c>
      <c r="AS302" t="inlineStr">
        <is>
          <t/>
        </is>
      </c>
      <c r="AT302" t="inlineStr">
        <is>
          <t/>
        </is>
      </c>
      <c r="AU302" t="inlineStr">
        <is>
          <t/>
        </is>
      </c>
      <c r="AV302" t="inlineStr">
        <is>
          <t/>
        </is>
      </c>
      <c r="AW302" t="inlineStr">
        <is>
          <t/>
        </is>
      </c>
      <c r="AX302" t="inlineStr">
        <is>
          <t/>
        </is>
      </c>
      <c r="AY302" t="inlineStr">
        <is>
          <t/>
        </is>
      </c>
      <c r="AZ302" s="2" t="inlineStr">
        <is>
          <t>igazoló dokumentumok</t>
        </is>
      </c>
      <c r="BA302" s="2" t="inlineStr">
        <is>
          <t>2</t>
        </is>
      </c>
      <c r="BB302" s="2" t="inlineStr">
        <is>
          <t/>
        </is>
      </c>
      <c r="BC302" t="inlineStr">
        <is>
          <t/>
        </is>
      </c>
      <c r="BD302" s="2" t="inlineStr">
        <is>
          <t>pezze giustificative|
documenti giustificativi|
documenti di sostegno</t>
        </is>
      </c>
      <c r="BE302" s="2" t="inlineStr">
        <is>
          <t>2|
2|
2</t>
        </is>
      </c>
      <c r="BF302" s="2" t="inlineStr">
        <is>
          <t xml:space="preserve">|
|
</t>
        </is>
      </c>
      <c r="BG302" t="inlineStr">
        <is>
          <t/>
        </is>
      </c>
      <c r="BH302" t="inlineStr">
        <is>
          <t/>
        </is>
      </c>
      <c r="BI302" t="inlineStr">
        <is>
          <t/>
        </is>
      </c>
      <c r="BJ302" t="inlineStr">
        <is>
          <t/>
        </is>
      </c>
      <c r="BK302" t="inlineStr">
        <is>
          <t/>
        </is>
      </c>
      <c r="BL302" t="inlineStr">
        <is>
          <t/>
        </is>
      </c>
      <c r="BM302" t="inlineStr">
        <is>
          <t/>
        </is>
      </c>
      <c r="BN302" t="inlineStr">
        <is>
          <t/>
        </is>
      </c>
      <c r="BO302" t="inlineStr">
        <is>
          <t/>
        </is>
      </c>
      <c r="BP302" t="inlineStr">
        <is>
          <t/>
        </is>
      </c>
      <c r="BQ302" t="inlineStr">
        <is>
          <t/>
        </is>
      </c>
      <c r="BR302" t="inlineStr">
        <is>
          <t/>
        </is>
      </c>
      <c r="BS302" t="inlineStr">
        <is>
          <t/>
        </is>
      </c>
      <c r="BT302" s="2" t="inlineStr">
        <is>
          <t>bewijsstukken</t>
        </is>
      </c>
      <c r="BU302" s="2" t="inlineStr">
        <is>
          <t>2</t>
        </is>
      </c>
      <c r="BV302" s="2" t="inlineStr">
        <is>
          <t/>
        </is>
      </c>
      <c r="BW302" t="inlineStr">
        <is>
          <t/>
        </is>
      </c>
      <c r="BX302" t="inlineStr">
        <is>
          <t/>
        </is>
      </c>
      <c r="BY302" t="inlineStr">
        <is>
          <t/>
        </is>
      </c>
      <c r="BZ302" t="inlineStr">
        <is>
          <t/>
        </is>
      </c>
      <c r="CA302" t="inlineStr">
        <is>
          <t/>
        </is>
      </c>
      <c r="CB302" t="inlineStr">
        <is>
          <t/>
        </is>
      </c>
      <c r="CC302" t="inlineStr">
        <is>
          <t/>
        </is>
      </c>
      <c r="CD302" t="inlineStr">
        <is>
          <t/>
        </is>
      </c>
      <c r="CE302" t="inlineStr">
        <is>
          <t/>
        </is>
      </c>
      <c r="CF302" t="inlineStr">
        <is>
          <t/>
        </is>
      </c>
      <c r="CG302" t="inlineStr">
        <is>
          <t/>
        </is>
      </c>
      <c r="CH302" t="inlineStr">
        <is>
          <t/>
        </is>
      </c>
      <c r="CI302" t="inlineStr">
        <is>
          <t/>
        </is>
      </c>
      <c r="CJ302" t="inlineStr">
        <is>
          <t/>
        </is>
      </c>
      <c r="CK302" t="inlineStr">
        <is>
          <t/>
        </is>
      </c>
      <c r="CL302" t="inlineStr">
        <is>
          <t/>
        </is>
      </c>
      <c r="CM302" t="inlineStr">
        <is>
          <t/>
        </is>
      </c>
      <c r="CN302" t="inlineStr">
        <is>
          <t/>
        </is>
      </c>
      <c r="CO302" t="inlineStr">
        <is>
          <t/>
        </is>
      </c>
      <c r="CP302" t="inlineStr">
        <is>
          <t/>
        </is>
      </c>
      <c r="CQ302" t="inlineStr">
        <is>
          <t/>
        </is>
      </c>
      <c r="CR302" t="inlineStr">
        <is>
          <t/>
        </is>
      </c>
      <c r="CS302" t="inlineStr">
        <is>
          <t/>
        </is>
      </c>
      <c r="CT302" t="inlineStr">
        <is>
          <t/>
        </is>
      </c>
      <c r="CU302" t="inlineStr">
        <is>
          <t/>
        </is>
      </c>
    </row>
    <row r="303">
      <c r="A303" s="1" t="str">
        <f>HYPERLINK("https://iate.europa.eu/entry/result/3618287/all", "3618287")</f>
        <v>3618287</v>
      </c>
      <c r="B303" t="inlineStr">
        <is>
          <t>EUROPEAN UNION</t>
        </is>
      </c>
      <c r="C303" t="inlineStr">
        <is>
          <t>EUROPEAN UNION|European construction|European Union|common foreign and security policy</t>
        </is>
      </c>
      <c r="D303" t="inlineStr">
        <is>
          <t/>
        </is>
      </c>
      <c r="E303" t="inlineStr">
        <is>
          <t/>
        </is>
      </c>
      <c r="F303" t="inlineStr">
        <is>
          <t/>
        </is>
      </c>
      <c r="G303" t="inlineStr">
        <is>
          <t/>
        </is>
      </c>
      <c r="H303" t="inlineStr">
        <is>
          <t/>
        </is>
      </c>
      <c r="I303" t="inlineStr">
        <is>
          <t/>
        </is>
      </c>
      <c r="J303" t="inlineStr">
        <is>
          <t/>
        </is>
      </c>
      <c r="K303" t="inlineStr">
        <is>
          <t/>
        </is>
      </c>
      <c r="L303" t="inlineStr">
        <is>
          <t/>
        </is>
      </c>
      <c r="M303" t="inlineStr">
        <is>
          <t/>
        </is>
      </c>
      <c r="N303" t="inlineStr">
        <is>
          <t/>
        </is>
      </c>
      <c r="O303" t="inlineStr">
        <is>
          <t/>
        </is>
      </c>
      <c r="P303" s="2" t="inlineStr">
        <is>
          <t>Machbarkeit</t>
        </is>
      </c>
      <c r="Q303" s="2" t="inlineStr">
        <is>
          <t>2</t>
        </is>
      </c>
      <c r="R303" s="2" t="inlineStr">
        <is>
          <t/>
        </is>
      </c>
      <c r="S303" t="inlineStr">
        <is>
          <t/>
        </is>
      </c>
      <c r="T303" t="inlineStr">
        <is>
          <t/>
        </is>
      </c>
      <c r="U303" t="inlineStr">
        <is>
          <t/>
        </is>
      </c>
      <c r="V303" t="inlineStr">
        <is>
          <t/>
        </is>
      </c>
      <c r="W303" t="inlineStr">
        <is>
          <t/>
        </is>
      </c>
      <c r="X303" s="2" t="inlineStr">
        <is>
          <t>feasibility</t>
        </is>
      </c>
      <c r="Y303" s="2" t="inlineStr">
        <is>
          <t>2</t>
        </is>
      </c>
      <c r="Z303" s="2" t="inlineStr">
        <is>
          <t/>
        </is>
      </c>
      <c r="AA303" t="inlineStr">
        <is>
          <t/>
        </is>
      </c>
      <c r="AB303" s="2" t="inlineStr">
        <is>
          <t>viabilidad</t>
        </is>
      </c>
      <c r="AC303" s="2" t="inlineStr">
        <is>
          <t>2</t>
        </is>
      </c>
      <c r="AD303" s="2" t="inlineStr">
        <is>
          <t/>
        </is>
      </c>
      <c r="AE303" t="inlineStr">
        <is>
          <t/>
        </is>
      </c>
      <c r="AF303" t="inlineStr">
        <is>
          <t/>
        </is>
      </c>
      <c r="AG303" t="inlineStr">
        <is>
          <t/>
        </is>
      </c>
      <c r="AH303" t="inlineStr">
        <is>
          <t/>
        </is>
      </c>
      <c r="AI303" t="inlineStr">
        <is>
          <t/>
        </is>
      </c>
      <c r="AJ303" t="inlineStr">
        <is>
          <t/>
        </is>
      </c>
      <c r="AK303" t="inlineStr">
        <is>
          <t/>
        </is>
      </c>
      <c r="AL303" t="inlineStr">
        <is>
          <t/>
        </is>
      </c>
      <c r="AM303" t="inlineStr">
        <is>
          <t/>
        </is>
      </c>
      <c r="AN303" s="2" t="inlineStr">
        <is>
          <t>faisabilité</t>
        </is>
      </c>
      <c r="AO303" s="2" t="inlineStr">
        <is>
          <t>2</t>
        </is>
      </c>
      <c r="AP303" s="2" t="inlineStr">
        <is>
          <t/>
        </is>
      </c>
      <c r="AQ303" t="inlineStr">
        <is>
          <t/>
        </is>
      </c>
      <c r="AR303" t="inlineStr">
        <is>
          <t/>
        </is>
      </c>
      <c r="AS303" t="inlineStr">
        <is>
          <t/>
        </is>
      </c>
      <c r="AT303" t="inlineStr">
        <is>
          <t/>
        </is>
      </c>
      <c r="AU303" t="inlineStr">
        <is>
          <t/>
        </is>
      </c>
      <c r="AV303" t="inlineStr">
        <is>
          <t/>
        </is>
      </c>
      <c r="AW303" t="inlineStr">
        <is>
          <t/>
        </is>
      </c>
      <c r="AX303" t="inlineStr">
        <is>
          <t/>
        </is>
      </c>
      <c r="AY303" t="inlineStr">
        <is>
          <t/>
        </is>
      </c>
      <c r="AZ303" s="2" t="inlineStr">
        <is>
          <t>megvalósíthatóság</t>
        </is>
      </c>
      <c r="BA303" s="2" t="inlineStr">
        <is>
          <t>2</t>
        </is>
      </c>
      <c r="BB303" s="2" t="inlineStr">
        <is>
          <t/>
        </is>
      </c>
      <c r="BC303" t="inlineStr">
        <is>
          <t/>
        </is>
      </c>
      <c r="BD303" s="2" t="inlineStr">
        <is>
          <t>fattibilità</t>
        </is>
      </c>
      <c r="BE303" s="2" t="inlineStr">
        <is>
          <t>2</t>
        </is>
      </c>
      <c r="BF303" s="2" t="inlineStr">
        <is>
          <t/>
        </is>
      </c>
      <c r="BG303" t="inlineStr">
        <is>
          <t/>
        </is>
      </c>
      <c r="BH303" t="inlineStr">
        <is>
          <t/>
        </is>
      </c>
      <c r="BI303" t="inlineStr">
        <is>
          <t/>
        </is>
      </c>
      <c r="BJ303" t="inlineStr">
        <is>
          <t/>
        </is>
      </c>
      <c r="BK303" t="inlineStr">
        <is>
          <t/>
        </is>
      </c>
      <c r="BL303" t="inlineStr">
        <is>
          <t/>
        </is>
      </c>
      <c r="BM303" t="inlineStr">
        <is>
          <t/>
        </is>
      </c>
      <c r="BN303" t="inlineStr">
        <is>
          <t/>
        </is>
      </c>
      <c r="BO303" t="inlineStr">
        <is>
          <t/>
        </is>
      </c>
      <c r="BP303" t="inlineStr">
        <is>
          <t/>
        </is>
      </c>
      <c r="BQ303" t="inlineStr">
        <is>
          <t/>
        </is>
      </c>
      <c r="BR303" t="inlineStr">
        <is>
          <t/>
        </is>
      </c>
      <c r="BS303" t="inlineStr">
        <is>
          <t/>
        </is>
      </c>
      <c r="BT303" s="2" t="inlineStr">
        <is>
          <t>haalbaarheid</t>
        </is>
      </c>
      <c r="BU303" s="2" t="inlineStr">
        <is>
          <t>2</t>
        </is>
      </c>
      <c r="BV303" s="2" t="inlineStr">
        <is>
          <t/>
        </is>
      </c>
      <c r="BW303" t="inlineStr">
        <is>
          <t/>
        </is>
      </c>
      <c r="BX303" t="inlineStr">
        <is>
          <t/>
        </is>
      </c>
      <c r="BY303" t="inlineStr">
        <is>
          <t/>
        </is>
      </c>
      <c r="BZ303" t="inlineStr">
        <is>
          <t/>
        </is>
      </c>
      <c r="CA303" t="inlineStr">
        <is>
          <t/>
        </is>
      </c>
      <c r="CB303" t="inlineStr">
        <is>
          <t/>
        </is>
      </c>
      <c r="CC303" t="inlineStr">
        <is>
          <t/>
        </is>
      </c>
      <c r="CD303" t="inlineStr">
        <is>
          <t/>
        </is>
      </c>
      <c r="CE303" t="inlineStr">
        <is>
          <t/>
        </is>
      </c>
      <c r="CF303" t="inlineStr">
        <is>
          <t/>
        </is>
      </c>
      <c r="CG303" t="inlineStr">
        <is>
          <t/>
        </is>
      </c>
      <c r="CH303" t="inlineStr">
        <is>
          <t/>
        </is>
      </c>
      <c r="CI303" t="inlineStr">
        <is>
          <t/>
        </is>
      </c>
      <c r="CJ303" t="inlineStr">
        <is>
          <t/>
        </is>
      </c>
      <c r="CK303" t="inlineStr">
        <is>
          <t/>
        </is>
      </c>
      <c r="CL303" t="inlineStr">
        <is>
          <t/>
        </is>
      </c>
      <c r="CM303" t="inlineStr">
        <is>
          <t/>
        </is>
      </c>
      <c r="CN303" t="inlineStr">
        <is>
          <t/>
        </is>
      </c>
      <c r="CO303" t="inlineStr">
        <is>
          <t/>
        </is>
      </c>
      <c r="CP303" t="inlineStr">
        <is>
          <t/>
        </is>
      </c>
      <c r="CQ303" t="inlineStr">
        <is>
          <t/>
        </is>
      </c>
      <c r="CR303" t="inlineStr">
        <is>
          <t/>
        </is>
      </c>
      <c r="CS303" t="inlineStr">
        <is>
          <t/>
        </is>
      </c>
      <c r="CT303" t="inlineStr">
        <is>
          <t/>
        </is>
      </c>
      <c r="CU303" t="inlineStr">
        <is>
          <t/>
        </is>
      </c>
    </row>
    <row r="304">
      <c r="A304" s="1" t="str">
        <f>HYPERLINK("https://iate.europa.eu/entry/result/3618672/all", "3618672")</f>
        <v>3618672</v>
      </c>
      <c r="B304" t="inlineStr">
        <is>
          <t>EUROPEAN UNION</t>
        </is>
      </c>
      <c r="C304" t="inlineStr">
        <is>
          <t>EUROPEAN UNION|European construction|European Union|common foreign and security policy</t>
        </is>
      </c>
      <c r="D304" t="inlineStr">
        <is>
          <t/>
        </is>
      </c>
      <c r="E304" t="inlineStr">
        <is>
          <t/>
        </is>
      </c>
      <c r="F304" t="inlineStr">
        <is>
          <t/>
        </is>
      </c>
      <c r="G304" t="inlineStr">
        <is>
          <t/>
        </is>
      </c>
      <c r="H304" t="inlineStr">
        <is>
          <t/>
        </is>
      </c>
      <c r="I304" t="inlineStr">
        <is>
          <t/>
        </is>
      </c>
      <c r="J304" t="inlineStr">
        <is>
          <t/>
        </is>
      </c>
      <c r="K304" t="inlineStr">
        <is>
          <t/>
        </is>
      </c>
      <c r="L304" t="inlineStr">
        <is>
          <t/>
        </is>
      </c>
      <c r="M304" t="inlineStr">
        <is>
          <t/>
        </is>
      </c>
      <c r="N304" t="inlineStr">
        <is>
          <t/>
        </is>
      </c>
      <c r="O304" t="inlineStr">
        <is>
          <t/>
        </is>
      </c>
      <c r="P304" s="2" t="inlineStr">
        <is>
          <t>Förderfähigkeit</t>
        </is>
      </c>
      <c r="Q304" s="2" t="inlineStr">
        <is>
          <t>2</t>
        </is>
      </c>
      <c r="R304" s="2" t="inlineStr">
        <is>
          <t/>
        </is>
      </c>
      <c r="S304" t="inlineStr">
        <is>
          <t/>
        </is>
      </c>
      <c r="T304" t="inlineStr">
        <is>
          <t/>
        </is>
      </c>
      <c r="U304" t="inlineStr">
        <is>
          <t/>
        </is>
      </c>
      <c r="V304" t="inlineStr">
        <is>
          <t/>
        </is>
      </c>
      <c r="W304" t="inlineStr">
        <is>
          <t/>
        </is>
      </c>
      <c r="X304" s="2" t="inlineStr">
        <is>
          <t>eligibility</t>
        </is>
      </c>
      <c r="Y304" s="2" t="inlineStr">
        <is>
          <t>2</t>
        </is>
      </c>
      <c r="Z304" s="2" t="inlineStr">
        <is>
          <t/>
        </is>
      </c>
      <c r="AA304" t="inlineStr">
        <is>
          <t/>
        </is>
      </c>
      <c r="AB304" s="2" t="inlineStr">
        <is>
          <t>elegibilidad</t>
        </is>
      </c>
      <c r="AC304" s="2" t="inlineStr">
        <is>
          <t>2</t>
        </is>
      </c>
      <c r="AD304" s="2" t="inlineStr">
        <is>
          <t/>
        </is>
      </c>
      <c r="AE304" t="inlineStr">
        <is>
          <t/>
        </is>
      </c>
      <c r="AF304" t="inlineStr">
        <is>
          <t/>
        </is>
      </c>
      <c r="AG304" t="inlineStr">
        <is>
          <t/>
        </is>
      </c>
      <c r="AH304" t="inlineStr">
        <is>
          <t/>
        </is>
      </c>
      <c r="AI304" t="inlineStr">
        <is>
          <t/>
        </is>
      </c>
      <c r="AJ304" t="inlineStr">
        <is>
          <t/>
        </is>
      </c>
      <c r="AK304" t="inlineStr">
        <is>
          <t/>
        </is>
      </c>
      <c r="AL304" t="inlineStr">
        <is>
          <t/>
        </is>
      </c>
      <c r="AM304" t="inlineStr">
        <is>
          <t/>
        </is>
      </c>
      <c r="AN304" s="2" t="inlineStr">
        <is>
          <t>éligibilité</t>
        </is>
      </c>
      <c r="AO304" s="2" t="inlineStr">
        <is>
          <t>2</t>
        </is>
      </c>
      <c r="AP304" s="2" t="inlineStr">
        <is>
          <t/>
        </is>
      </c>
      <c r="AQ304" t="inlineStr">
        <is>
          <t/>
        </is>
      </c>
      <c r="AR304" t="inlineStr">
        <is>
          <t/>
        </is>
      </c>
      <c r="AS304" t="inlineStr">
        <is>
          <t/>
        </is>
      </c>
      <c r="AT304" t="inlineStr">
        <is>
          <t/>
        </is>
      </c>
      <c r="AU304" t="inlineStr">
        <is>
          <t/>
        </is>
      </c>
      <c r="AV304" t="inlineStr">
        <is>
          <t/>
        </is>
      </c>
      <c r="AW304" t="inlineStr">
        <is>
          <t/>
        </is>
      </c>
      <c r="AX304" t="inlineStr">
        <is>
          <t/>
        </is>
      </c>
      <c r="AY304" t="inlineStr">
        <is>
          <t/>
        </is>
      </c>
      <c r="AZ304" s="2" t="inlineStr">
        <is>
          <t>támogathatóság</t>
        </is>
      </c>
      <c r="BA304" s="2" t="inlineStr">
        <is>
          <t>2</t>
        </is>
      </c>
      <c r="BB304" s="2" t="inlineStr">
        <is>
          <t/>
        </is>
      </c>
      <c r="BC304" t="inlineStr">
        <is>
          <t/>
        </is>
      </c>
      <c r="BD304" s="2" t="inlineStr">
        <is>
          <t>ammissibilità</t>
        </is>
      </c>
      <c r="BE304" s="2" t="inlineStr">
        <is>
          <t>2</t>
        </is>
      </c>
      <c r="BF304" s="2" t="inlineStr">
        <is>
          <t/>
        </is>
      </c>
      <c r="BG304" t="inlineStr">
        <is>
          <t/>
        </is>
      </c>
      <c r="BH304" t="inlineStr">
        <is>
          <t/>
        </is>
      </c>
      <c r="BI304" t="inlineStr">
        <is>
          <t/>
        </is>
      </c>
      <c r="BJ304" t="inlineStr">
        <is>
          <t/>
        </is>
      </c>
      <c r="BK304" t="inlineStr">
        <is>
          <t/>
        </is>
      </c>
      <c r="BL304" t="inlineStr">
        <is>
          <t/>
        </is>
      </c>
      <c r="BM304" t="inlineStr">
        <is>
          <t/>
        </is>
      </c>
      <c r="BN304" t="inlineStr">
        <is>
          <t/>
        </is>
      </c>
      <c r="BO304" t="inlineStr">
        <is>
          <t/>
        </is>
      </c>
      <c r="BP304" t="inlineStr">
        <is>
          <t/>
        </is>
      </c>
      <c r="BQ304" t="inlineStr">
        <is>
          <t/>
        </is>
      </c>
      <c r="BR304" t="inlineStr">
        <is>
          <t/>
        </is>
      </c>
      <c r="BS304" t="inlineStr">
        <is>
          <t/>
        </is>
      </c>
      <c r="BT304" s="2" t="inlineStr">
        <is>
          <t>subsidiabiliteit</t>
        </is>
      </c>
      <c r="BU304" s="2" t="inlineStr">
        <is>
          <t>2</t>
        </is>
      </c>
      <c r="BV304" s="2" t="inlineStr">
        <is>
          <t/>
        </is>
      </c>
      <c r="BW304" t="inlineStr">
        <is>
          <t/>
        </is>
      </c>
      <c r="BX304" t="inlineStr">
        <is>
          <t/>
        </is>
      </c>
      <c r="BY304" t="inlineStr">
        <is>
          <t/>
        </is>
      </c>
      <c r="BZ304" t="inlineStr">
        <is>
          <t/>
        </is>
      </c>
      <c r="CA304" t="inlineStr">
        <is>
          <t/>
        </is>
      </c>
      <c r="CB304" t="inlineStr">
        <is>
          <t/>
        </is>
      </c>
      <c r="CC304" t="inlineStr">
        <is>
          <t/>
        </is>
      </c>
      <c r="CD304" t="inlineStr">
        <is>
          <t/>
        </is>
      </c>
      <c r="CE304" t="inlineStr">
        <is>
          <t/>
        </is>
      </c>
      <c r="CF304" t="inlineStr">
        <is>
          <t/>
        </is>
      </c>
      <c r="CG304" t="inlineStr">
        <is>
          <t/>
        </is>
      </c>
      <c r="CH304" t="inlineStr">
        <is>
          <t/>
        </is>
      </c>
      <c r="CI304" t="inlineStr">
        <is>
          <t/>
        </is>
      </c>
      <c r="CJ304" t="inlineStr">
        <is>
          <t/>
        </is>
      </c>
      <c r="CK304" t="inlineStr">
        <is>
          <t/>
        </is>
      </c>
      <c r="CL304" t="inlineStr">
        <is>
          <t/>
        </is>
      </c>
      <c r="CM304" t="inlineStr">
        <is>
          <t/>
        </is>
      </c>
      <c r="CN304" t="inlineStr">
        <is>
          <t/>
        </is>
      </c>
      <c r="CO304" t="inlineStr">
        <is>
          <t/>
        </is>
      </c>
      <c r="CP304" t="inlineStr">
        <is>
          <t/>
        </is>
      </c>
      <c r="CQ304" t="inlineStr">
        <is>
          <t/>
        </is>
      </c>
      <c r="CR304" t="inlineStr">
        <is>
          <t/>
        </is>
      </c>
      <c r="CS304" t="inlineStr">
        <is>
          <t/>
        </is>
      </c>
      <c r="CT304" t="inlineStr">
        <is>
          <t/>
        </is>
      </c>
      <c r="CU304" t="inlineStr">
        <is>
          <t/>
        </is>
      </c>
    </row>
    <row r="305">
      <c r="A305" s="1" t="str">
        <f>HYPERLINK("https://iate.europa.eu/entry/result/3618529/all", "3618529")</f>
        <v>3618529</v>
      </c>
      <c r="B305" t="inlineStr">
        <is>
          <t>EUROPEAN UNION</t>
        </is>
      </c>
      <c r="C305" t="inlineStr">
        <is>
          <t>EUROPEAN UNION|European construction|European Union|common foreign and security policy</t>
        </is>
      </c>
      <c r="D305" t="inlineStr">
        <is>
          <t/>
        </is>
      </c>
      <c r="E305" t="inlineStr">
        <is>
          <t/>
        </is>
      </c>
      <c r="F305" t="inlineStr">
        <is>
          <t/>
        </is>
      </c>
      <c r="G305" t="inlineStr">
        <is>
          <t/>
        </is>
      </c>
      <c r="H305" t="inlineStr">
        <is>
          <t/>
        </is>
      </c>
      <c r="I305" t="inlineStr">
        <is>
          <t/>
        </is>
      </c>
      <c r="J305" t="inlineStr">
        <is>
          <t/>
        </is>
      </c>
      <c r="K305" t="inlineStr">
        <is>
          <t/>
        </is>
      </c>
      <c r="L305" t="inlineStr">
        <is>
          <t/>
        </is>
      </c>
      <c r="M305" t="inlineStr">
        <is>
          <t/>
        </is>
      </c>
      <c r="N305" t="inlineStr">
        <is>
          <t/>
        </is>
      </c>
      <c r="O305" t="inlineStr">
        <is>
          <t/>
        </is>
      </c>
      <c r="P305" s="2" t="inlineStr">
        <is>
          <t>Bewertungstabelle</t>
        </is>
      </c>
      <c r="Q305" s="2" t="inlineStr">
        <is>
          <t>2</t>
        </is>
      </c>
      <c r="R305" s="2" t="inlineStr">
        <is>
          <t/>
        </is>
      </c>
      <c r="S305" t="inlineStr">
        <is>
          <t/>
        </is>
      </c>
      <c r="T305" t="inlineStr">
        <is>
          <t/>
        </is>
      </c>
      <c r="U305" t="inlineStr">
        <is>
          <t/>
        </is>
      </c>
      <c r="V305" t="inlineStr">
        <is>
          <t/>
        </is>
      </c>
      <c r="W305" t="inlineStr">
        <is>
          <t/>
        </is>
      </c>
      <c r="X305" s="2" t="inlineStr">
        <is>
          <t>assessment grid</t>
        </is>
      </c>
      <c r="Y305" s="2" t="inlineStr">
        <is>
          <t>2</t>
        </is>
      </c>
      <c r="Z305" s="2" t="inlineStr">
        <is>
          <t/>
        </is>
      </c>
      <c r="AA305" t="inlineStr">
        <is>
          <t>A table attached to both Concept Note and Full Application Form to be used exclusively by the Contracting Authority. Its text should not be changed by the applicant. Refers to the decisions made on separate steps of the Concept Note/Full Application Form evaluation.</t>
        </is>
      </c>
      <c r="AB305" s="2" t="inlineStr">
        <is>
          <t>tabla de evaluación</t>
        </is>
      </c>
      <c r="AC305" s="2" t="inlineStr">
        <is>
          <t>2</t>
        </is>
      </c>
      <c r="AD305" s="2" t="inlineStr">
        <is>
          <t/>
        </is>
      </c>
      <c r="AE305" t="inlineStr">
        <is>
          <t/>
        </is>
      </c>
      <c r="AF305" t="inlineStr">
        <is>
          <t/>
        </is>
      </c>
      <c r="AG305" t="inlineStr">
        <is>
          <t/>
        </is>
      </c>
      <c r="AH305" t="inlineStr">
        <is>
          <t/>
        </is>
      </c>
      <c r="AI305" t="inlineStr">
        <is>
          <t/>
        </is>
      </c>
      <c r="AJ305" t="inlineStr">
        <is>
          <t/>
        </is>
      </c>
      <c r="AK305" t="inlineStr">
        <is>
          <t/>
        </is>
      </c>
      <c r="AL305" t="inlineStr">
        <is>
          <t/>
        </is>
      </c>
      <c r="AM305" t="inlineStr">
        <is>
          <t/>
        </is>
      </c>
      <c r="AN305" s="2" t="inlineStr">
        <is>
          <t>grille d'évaluation</t>
        </is>
      </c>
      <c r="AO305" s="2" t="inlineStr">
        <is>
          <t>2</t>
        </is>
      </c>
      <c r="AP305" s="2" t="inlineStr">
        <is>
          <t/>
        </is>
      </c>
      <c r="AQ305" t="inlineStr">
        <is>
          <t/>
        </is>
      </c>
      <c r="AR305" t="inlineStr">
        <is>
          <t/>
        </is>
      </c>
      <c r="AS305" t="inlineStr">
        <is>
          <t/>
        </is>
      </c>
      <c r="AT305" t="inlineStr">
        <is>
          <t/>
        </is>
      </c>
      <c r="AU305" t="inlineStr">
        <is>
          <t/>
        </is>
      </c>
      <c r="AV305" t="inlineStr">
        <is>
          <t/>
        </is>
      </c>
      <c r="AW305" t="inlineStr">
        <is>
          <t/>
        </is>
      </c>
      <c r="AX305" t="inlineStr">
        <is>
          <t/>
        </is>
      </c>
      <c r="AY305" t="inlineStr">
        <is>
          <t/>
        </is>
      </c>
      <c r="AZ305" s="2" t="inlineStr">
        <is>
          <t>értékelési táblázat</t>
        </is>
      </c>
      <c r="BA305" s="2" t="inlineStr">
        <is>
          <t>2</t>
        </is>
      </c>
      <c r="BB305" s="2" t="inlineStr">
        <is>
          <t/>
        </is>
      </c>
      <c r="BC305" t="inlineStr">
        <is>
          <t/>
        </is>
      </c>
      <c r="BD305" s="2" t="inlineStr">
        <is>
          <t>griglia di valutazione</t>
        </is>
      </c>
      <c r="BE305" s="2" t="inlineStr">
        <is>
          <t>2</t>
        </is>
      </c>
      <c r="BF305" s="2" t="inlineStr">
        <is>
          <t/>
        </is>
      </c>
      <c r="BG305" t="inlineStr">
        <is>
          <t/>
        </is>
      </c>
      <c r="BH305" t="inlineStr">
        <is>
          <t/>
        </is>
      </c>
      <c r="BI305" t="inlineStr">
        <is>
          <t/>
        </is>
      </c>
      <c r="BJ305" t="inlineStr">
        <is>
          <t/>
        </is>
      </c>
      <c r="BK305" t="inlineStr">
        <is>
          <t/>
        </is>
      </c>
      <c r="BL305" t="inlineStr">
        <is>
          <t/>
        </is>
      </c>
      <c r="BM305" t="inlineStr">
        <is>
          <t/>
        </is>
      </c>
      <c r="BN305" t="inlineStr">
        <is>
          <t/>
        </is>
      </c>
      <c r="BO305" t="inlineStr">
        <is>
          <t/>
        </is>
      </c>
      <c r="BP305" t="inlineStr">
        <is>
          <t/>
        </is>
      </c>
      <c r="BQ305" t="inlineStr">
        <is>
          <t/>
        </is>
      </c>
      <c r="BR305" t="inlineStr">
        <is>
          <t/>
        </is>
      </c>
      <c r="BS305" t="inlineStr">
        <is>
          <t/>
        </is>
      </c>
      <c r="BT305" s="2" t="inlineStr">
        <is>
          <t>evaluatieformulier|
beoordelingsschema</t>
        </is>
      </c>
      <c r="BU305" s="2" t="inlineStr">
        <is>
          <t>2|
2</t>
        </is>
      </c>
      <c r="BV305" s="2" t="inlineStr">
        <is>
          <t xml:space="preserve">|
</t>
        </is>
      </c>
      <c r="BW305" t="inlineStr">
        <is>
          <t/>
        </is>
      </c>
      <c r="BX305" t="inlineStr">
        <is>
          <t/>
        </is>
      </c>
      <c r="BY305" t="inlineStr">
        <is>
          <t/>
        </is>
      </c>
      <c r="BZ305" t="inlineStr">
        <is>
          <t/>
        </is>
      </c>
      <c r="CA305" t="inlineStr">
        <is>
          <t/>
        </is>
      </c>
      <c r="CB305" t="inlineStr">
        <is>
          <t/>
        </is>
      </c>
      <c r="CC305" t="inlineStr">
        <is>
          <t/>
        </is>
      </c>
      <c r="CD305" t="inlineStr">
        <is>
          <t/>
        </is>
      </c>
      <c r="CE305" t="inlineStr">
        <is>
          <t/>
        </is>
      </c>
      <c r="CF305" t="inlineStr">
        <is>
          <t/>
        </is>
      </c>
      <c r="CG305" t="inlineStr">
        <is>
          <t/>
        </is>
      </c>
      <c r="CH305" t="inlineStr">
        <is>
          <t/>
        </is>
      </c>
      <c r="CI305" t="inlineStr">
        <is>
          <t/>
        </is>
      </c>
      <c r="CJ305" t="inlineStr">
        <is>
          <t/>
        </is>
      </c>
      <c r="CK305" t="inlineStr">
        <is>
          <t/>
        </is>
      </c>
      <c r="CL305" t="inlineStr">
        <is>
          <t/>
        </is>
      </c>
      <c r="CM305" t="inlineStr">
        <is>
          <t/>
        </is>
      </c>
      <c r="CN305" t="inlineStr">
        <is>
          <t/>
        </is>
      </c>
      <c r="CO305" t="inlineStr">
        <is>
          <t/>
        </is>
      </c>
      <c r="CP305" t="inlineStr">
        <is>
          <t/>
        </is>
      </c>
      <c r="CQ305" t="inlineStr">
        <is>
          <t/>
        </is>
      </c>
      <c r="CR305" t="inlineStr">
        <is>
          <t/>
        </is>
      </c>
      <c r="CS305" t="inlineStr">
        <is>
          <t/>
        </is>
      </c>
      <c r="CT305" t="inlineStr">
        <is>
          <t/>
        </is>
      </c>
      <c r="CU305" t="inlineStr">
        <is>
          <t/>
        </is>
      </c>
    </row>
    <row r="306">
      <c r="A306" s="1" t="str">
        <f>HYPERLINK("https://iate.europa.eu/entry/result/3618404/all", "3618404")</f>
        <v>3618404</v>
      </c>
      <c r="B306" t="inlineStr">
        <is>
          <t>EUROPEAN UNION</t>
        </is>
      </c>
      <c r="C306" t="inlineStr">
        <is>
          <t>EUROPEAN UNION|European construction|European Union|common foreign and security policy</t>
        </is>
      </c>
      <c r="D306" t="inlineStr">
        <is>
          <t/>
        </is>
      </c>
      <c r="E306" t="inlineStr">
        <is>
          <t/>
        </is>
      </c>
      <c r="F306" t="inlineStr">
        <is>
          <t/>
        </is>
      </c>
      <c r="G306" t="inlineStr">
        <is>
          <t/>
        </is>
      </c>
      <c r="H306" t="inlineStr">
        <is>
          <t/>
        </is>
      </c>
      <c r="I306" t="inlineStr">
        <is>
          <t/>
        </is>
      </c>
      <c r="J306" t="inlineStr">
        <is>
          <t/>
        </is>
      </c>
      <c r="K306" t="inlineStr">
        <is>
          <t/>
        </is>
      </c>
      <c r="L306" t="inlineStr">
        <is>
          <t/>
        </is>
      </c>
      <c r="M306" t="inlineStr">
        <is>
          <t/>
        </is>
      </c>
      <c r="N306" t="inlineStr">
        <is>
          <t/>
        </is>
      </c>
      <c r="O306" t="inlineStr">
        <is>
          <t/>
        </is>
      </c>
      <c r="P306" s="2" t="inlineStr">
        <is>
          <t>Cluster von Aktivitäten</t>
        </is>
      </c>
      <c r="Q306" s="2" t="inlineStr">
        <is>
          <t>2</t>
        </is>
      </c>
      <c r="R306" s="2" t="inlineStr">
        <is>
          <t/>
        </is>
      </c>
      <c r="S306" t="inlineStr">
        <is>
          <t/>
        </is>
      </c>
      <c r="T306" t="inlineStr">
        <is>
          <t/>
        </is>
      </c>
      <c r="U306" t="inlineStr">
        <is>
          <t/>
        </is>
      </c>
      <c r="V306" t="inlineStr">
        <is>
          <t/>
        </is>
      </c>
      <c r="W306" t="inlineStr">
        <is>
          <t/>
        </is>
      </c>
      <c r="X306" s="2" t="inlineStr">
        <is>
          <t>activity cluster</t>
        </is>
      </c>
      <c r="Y306" s="2" t="inlineStr">
        <is>
          <t>2</t>
        </is>
      </c>
      <c r="Z306" s="2" t="inlineStr">
        <is>
          <t/>
        </is>
      </c>
      <c r="AA306" t="inlineStr">
        <is>
          <t/>
        </is>
      </c>
      <c r="AB306" s="2" t="inlineStr">
        <is>
          <t>agrupaciones de actividades</t>
        </is>
      </c>
      <c r="AC306" s="2" t="inlineStr">
        <is>
          <t>2</t>
        </is>
      </c>
      <c r="AD306" s="2" t="inlineStr">
        <is>
          <t/>
        </is>
      </c>
      <c r="AE306" t="inlineStr">
        <is>
          <t/>
        </is>
      </c>
      <c r="AF306" t="inlineStr">
        <is>
          <t/>
        </is>
      </c>
      <c r="AG306" t="inlineStr">
        <is>
          <t/>
        </is>
      </c>
      <c r="AH306" t="inlineStr">
        <is>
          <t/>
        </is>
      </c>
      <c r="AI306" t="inlineStr">
        <is>
          <t/>
        </is>
      </c>
      <c r="AJ306" t="inlineStr">
        <is>
          <t/>
        </is>
      </c>
      <c r="AK306" t="inlineStr">
        <is>
          <t/>
        </is>
      </c>
      <c r="AL306" t="inlineStr">
        <is>
          <t/>
        </is>
      </c>
      <c r="AM306" t="inlineStr">
        <is>
          <t/>
        </is>
      </c>
      <c r="AN306" s="2" t="inlineStr">
        <is>
          <t>grappes d'activités</t>
        </is>
      </c>
      <c r="AO306" s="2" t="inlineStr">
        <is>
          <t>2</t>
        </is>
      </c>
      <c r="AP306" s="2" t="inlineStr">
        <is>
          <t/>
        </is>
      </c>
      <c r="AQ306" t="inlineStr">
        <is>
          <t/>
        </is>
      </c>
      <c r="AR306" t="inlineStr">
        <is>
          <t/>
        </is>
      </c>
      <c r="AS306" t="inlineStr">
        <is>
          <t/>
        </is>
      </c>
      <c r="AT306" t="inlineStr">
        <is>
          <t/>
        </is>
      </c>
      <c r="AU306" t="inlineStr">
        <is>
          <t/>
        </is>
      </c>
      <c r="AV306" t="inlineStr">
        <is>
          <t/>
        </is>
      </c>
      <c r="AW306" t="inlineStr">
        <is>
          <t/>
        </is>
      </c>
      <c r="AX306" t="inlineStr">
        <is>
          <t/>
        </is>
      </c>
      <c r="AY306" t="inlineStr">
        <is>
          <t/>
        </is>
      </c>
      <c r="AZ306" s="2" t="inlineStr">
        <is>
          <t>tevékenységi klaszterek</t>
        </is>
      </c>
      <c r="BA306" s="2" t="inlineStr">
        <is>
          <t>2</t>
        </is>
      </c>
      <c r="BB306" s="2" t="inlineStr">
        <is>
          <t/>
        </is>
      </c>
      <c r="BC306" t="inlineStr">
        <is>
          <t/>
        </is>
      </c>
      <c r="BD306" s="2" t="inlineStr">
        <is>
          <t>aggregazioni di attività</t>
        </is>
      </c>
      <c r="BE306" s="2" t="inlineStr">
        <is>
          <t>2</t>
        </is>
      </c>
      <c r="BF306" s="2" t="inlineStr">
        <is>
          <t/>
        </is>
      </c>
      <c r="BG306" t="inlineStr">
        <is>
          <t/>
        </is>
      </c>
      <c r="BH306" t="inlineStr">
        <is>
          <t/>
        </is>
      </c>
      <c r="BI306" t="inlineStr">
        <is>
          <t/>
        </is>
      </c>
      <c r="BJ306" t="inlineStr">
        <is>
          <t/>
        </is>
      </c>
      <c r="BK306" t="inlineStr">
        <is>
          <t/>
        </is>
      </c>
      <c r="BL306" t="inlineStr">
        <is>
          <t/>
        </is>
      </c>
      <c r="BM306" t="inlineStr">
        <is>
          <t/>
        </is>
      </c>
      <c r="BN306" t="inlineStr">
        <is>
          <t/>
        </is>
      </c>
      <c r="BO306" t="inlineStr">
        <is>
          <t/>
        </is>
      </c>
      <c r="BP306" t="inlineStr">
        <is>
          <t/>
        </is>
      </c>
      <c r="BQ306" t="inlineStr">
        <is>
          <t/>
        </is>
      </c>
      <c r="BR306" t="inlineStr">
        <is>
          <t/>
        </is>
      </c>
      <c r="BS306" t="inlineStr">
        <is>
          <t/>
        </is>
      </c>
      <c r="BT306" s="2" t="inlineStr">
        <is>
          <t>clusters van activiteiten</t>
        </is>
      </c>
      <c r="BU306" s="2" t="inlineStr">
        <is>
          <t>2</t>
        </is>
      </c>
      <c r="BV306" s="2" t="inlineStr">
        <is>
          <t/>
        </is>
      </c>
      <c r="BW306" t="inlineStr">
        <is>
          <t/>
        </is>
      </c>
      <c r="BX306" t="inlineStr">
        <is>
          <t/>
        </is>
      </c>
      <c r="BY306" t="inlineStr">
        <is>
          <t/>
        </is>
      </c>
      <c r="BZ306" t="inlineStr">
        <is>
          <t/>
        </is>
      </c>
      <c r="CA306" t="inlineStr">
        <is>
          <t/>
        </is>
      </c>
      <c r="CB306" t="inlineStr">
        <is>
          <t/>
        </is>
      </c>
      <c r="CC306" t="inlineStr">
        <is>
          <t/>
        </is>
      </c>
      <c r="CD306" t="inlineStr">
        <is>
          <t/>
        </is>
      </c>
      <c r="CE306" t="inlineStr">
        <is>
          <t/>
        </is>
      </c>
      <c r="CF306" t="inlineStr">
        <is>
          <t/>
        </is>
      </c>
      <c r="CG306" t="inlineStr">
        <is>
          <t/>
        </is>
      </c>
      <c r="CH306" t="inlineStr">
        <is>
          <t/>
        </is>
      </c>
      <c r="CI306" t="inlineStr">
        <is>
          <t/>
        </is>
      </c>
      <c r="CJ306" t="inlineStr">
        <is>
          <t/>
        </is>
      </c>
      <c r="CK306" t="inlineStr">
        <is>
          <t/>
        </is>
      </c>
      <c r="CL306" t="inlineStr">
        <is>
          <t/>
        </is>
      </c>
      <c r="CM306" t="inlineStr">
        <is>
          <t/>
        </is>
      </c>
      <c r="CN306" t="inlineStr">
        <is>
          <t/>
        </is>
      </c>
      <c r="CO306" t="inlineStr">
        <is>
          <t/>
        </is>
      </c>
      <c r="CP306" t="inlineStr">
        <is>
          <t/>
        </is>
      </c>
      <c r="CQ306" t="inlineStr">
        <is>
          <t/>
        </is>
      </c>
      <c r="CR306" t="inlineStr">
        <is>
          <t/>
        </is>
      </c>
      <c r="CS306" t="inlineStr">
        <is>
          <t/>
        </is>
      </c>
      <c r="CT306" t="inlineStr">
        <is>
          <t/>
        </is>
      </c>
      <c r="CU306" t="inlineStr">
        <is>
          <t/>
        </is>
      </c>
    </row>
    <row r="307">
      <c r="A307" s="1" t="str">
        <f>HYPERLINK("https://iate.europa.eu/entry/result/3618278/all", "3618278")</f>
        <v>3618278</v>
      </c>
      <c r="B307" t="inlineStr">
        <is>
          <t>EUROPEAN UNION</t>
        </is>
      </c>
      <c r="C307" t="inlineStr">
        <is>
          <t>EUROPEAN UNION|European construction|European Union|common foreign and security policy</t>
        </is>
      </c>
      <c r="D307" t="inlineStr">
        <is>
          <t/>
        </is>
      </c>
      <c r="E307" t="inlineStr">
        <is>
          <t/>
        </is>
      </c>
      <c r="F307" t="inlineStr">
        <is>
          <t/>
        </is>
      </c>
      <c r="G307" t="inlineStr">
        <is>
          <t/>
        </is>
      </c>
      <c r="H307" t="inlineStr">
        <is>
          <t/>
        </is>
      </c>
      <c r="I307" t="inlineStr">
        <is>
          <t/>
        </is>
      </c>
      <c r="J307" t="inlineStr">
        <is>
          <t/>
        </is>
      </c>
      <c r="K307" t="inlineStr">
        <is>
          <t/>
        </is>
      </c>
      <c r="L307" t="inlineStr">
        <is>
          <t/>
        </is>
      </c>
      <c r="M307" t="inlineStr">
        <is>
          <t/>
        </is>
      </c>
      <c r="N307" t="inlineStr">
        <is>
          <t/>
        </is>
      </c>
      <c r="O307" t="inlineStr">
        <is>
          <t/>
        </is>
      </c>
      <c r="P307" s="2" t="inlineStr">
        <is>
          <t>Abschlussbericht</t>
        </is>
      </c>
      <c r="Q307" s="2" t="inlineStr">
        <is>
          <t>2</t>
        </is>
      </c>
      <c r="R307" s="2" t="inlineStr">
        <is>
          <t/>
        </is>
      </c>
      <c r="S307" t="inlineStr">
        <is>
          <t/>
        </is>
      </c>
      <c r="T307" t="inlineStr">
        <is>
          <t/>
        </is>
      </c>
      <c r="U307" t="inlineStr">
        <is>
          <t/>
        </is>
      </c>
      <c r="V307" t="inlineStr">
        <is>
          <t/>
        </is>
      </c>
      <c r="W307" t="inlineStr">
        <is>
          <t/>
        </is>
      </c>
      <c r="X307" s="2" t="inlineStr">
        <is>
          <t>final report</t>
        </is>
      </c>
      <c r="Y307" s="2" t="inlineStr">
        <is>
          <t>2</t>
        </is>
      </c>
      <c r="Z307" s="2" t="inlineStr">
        <is>
          <t/>
        </is>
      </c>
      <c r="AA307" t="inlineStr">
        <is>
          <t/>
        </is>
      </c>
      <c r="AB307" s="2" t="inlineStr">
        <is>
          <t>Informe final</t>
        </is>
      </c>
      <c r="AC307" s="2" t="inlineStr">
        <is>
          <t>2</t>
        </is>
      </c>
      <c r="AD307" s="2" t="inlineStr">
        <is>
          <t/>
        </is>
      </c>
      <c r="AE307" t="inlineStr">
        <is>
          <t/>
        </is>
      </c>
      <c r="AF307" t="inlineStr">
        <is>
          <t/>
        </is>
      </c>
      <c r="AG307" t="inlineStr">
        <is>
          <t/>
        </is>
      </c>
      <c r="AH307" t="inlineStr">
        <is>
          <t/>
        </is>
      </c>
      <c r="AI307" t="inlineStr">
        <is>
          <t/>
        </is>
      </c>
      <c r="AJ307" t="inlineStr">
        <is>
          <t/>
        </is>
      </c>
      <c r="AK307" t="inlineStr">
        <is>
          <t/>
        </is>
      </c>
      <c r="AL307" t="inlineStr">
        <is>
          <t/>
        </is>
      </c>
      <c r="AM307" t="inlineStr">
        <is>
          <t/>
        </is>
      </c>
      <c r="AN307" s="2" t="inlineStr">
        <is>
          <t>rapport final</t>
        </is>
      </c>
      <c r="AO307" s="2" t="inlineStr">
        <is>
          <t>2</t>
        </is>
      </c>
      <c r="AP307" s="2" t="inlineStr">
        <is>
          <t/>
        </is>
      </c>
      <c r="AQ307" t="inlineStr">
        <is>
          <t/>
        </is>
      </c>
      <c r="AR307" t="inlineStr">
        <is>
          <t/>
        </is>
      </c>
      <c r="AS307" t="inlineStr">
        <is>
          <t/>
        </is>
      </c>
      <c r="AT307" t="inlineStr">
        <is>
          <t/>
        </is>
      </c>
      <c r="AU307" t="inlineStr">
        <is>
          <t/>
        </is>
      </c>
      <c r="AV307" t="inlineStr">
        <is>
          <t/>
        </is>
      </c>
      <c r="AW307" t="inlineStr">
        <is>
          <t/>
        </is>
      </c>
      <c r="AX307" t="inlineStr">
        <is>
          <t/>
        </is>
      </c>
      <c r="AY307" t="inlineStr">
        <is>
          <t/>
        </is>
      </c>
      <c r="AZ307" s="2" t="inlineStr">
        <is>
          <t>záró jelentés</t>
        </is>
      </c>
      <c r="BA307" s="2" t="inlineStr">
        <is>
          <t>2</t>
        </is>
      </c>
      <c r="BB307" s="2" t="inlineStr">
        <is>
          <t/>
        </is>
      </c>
      <c r="BC307" t="inlineStr">
        <is>
          <t/>
        </is>
      </c>
      <c r="BD307" s="2" t="inlineStr">
        <is>
          <t>relazione finale|
relazione conclusiva</t>
        </is>
      </c>
      <c r="BE307" s="2" t="inlineStr">
        <is>
          <t>2|
2</t>
        </is>
      </c>
      <c r="BF307" s="2" t="inlineStr">
        <is>
          <t xml:space="preserve">|
</t>
        </is>
      </c>
      <c r="BG307" t="inlineStr">
        <is>
          <t/>
        </is>
      </c>
      <c r="BH307" t="inlineStr">
        <is>
          <t/>
        </is>
      </c>
      <c r="BI307" t="inlineStr">
        <is>
          <t/>
        </is>
      </c>
      <c r="BJ307" t="inlineStr">
        <is>
          <t/>
        </is>
      </c>
      <c r="BK307" t="inlineStr">
        <is>
          <t/>
        </is>
      </c>
      <c r="BL307" t="inlineStr">
        <is>
          <t/>
        </is>
      </c>
      <c r="BM307" t="inlineStr">
        <is>
          <t/>
        </is>
      </c>
      <c r="BN307" t="inlineStr">
        <is>
          <t/>
        </is>
      </c>
      <c r="BO307" t="inlineStr">
        <is>
          <t/>
        </is>
      </c>
      <c r="BP307" t="inlineStr">
        <is>
          <t/>
        </is>
      </c>
      <c r="BQ307" t="inlineStr">
        <is>
          <t/>
        </is>
      </c>
      <c r="BR307" t="inlineStr">
        <is>
          <t/>
        </is>
      </c>
      <c r="BS307" t="inlineStr">
        <is>
          <t/>
        </is>
      </c>
      <c r="BT307" s="2" t="inlineStr">
        <is>
          <t>Eindverslag</t>
        </is>
      </c>
      <c r="BU307" s="2" t="inlineStr">
        <is>
          <t>2</t>
        </is>
      </c>
      <c r="BV307" s="2" t="inlineStr">
        <is>
          <t/>
        </is>
      </c>
      <c r="BW307" t="inlineStr">
        <is>
          <t/>
        </is>
      </c>
      <c r="BX307" t="inlineStr">
        <is>
          <t/>
        </is>
      </c>
      <c r="BY307" t="inlineStr">
        <is>
          <t/>
        </is>
      </c>
      <c r="BZ307" t="inlineStr">
        <is>
          <t/>
        </is>
      </c>
      <c r="CA307" t="inlineStr">
        <is>
          <t/>
        </is>
      </c>
      <c r="CB307" t="inlineStr">
        <is>
          <t/>
        </is>
      </c>
      <c r="CC307" t="inlineStr">
        <is>
          <t/>
        </is>
      </c>
      <c r="CD307" t="inlineStr">
        <is>
          <t/>
        </is>
      </c>
      <c r="CE307" t="inlineStr">
        <is>
          <t/>
        </is>
      </c>
      <c r="CF307" t="inlineStr">
        <is>
          <t/>
        </is>
      </c>
      <c r="CG307" t="inlineStr">
        <is>
          <t/>
        </is>
      </c>
      <c r="CH307" t="inlineStr">
        <is>
          <t/>
        </is>
      </c>
      <c r="CI307" t="inlineStr">
        <is>
          <t/>
        </is>
      </c>
      <c r="CJ307" t="inlineStr">
        <is>
          <t/>
        </is>
      </c>
      <c r="CK307" t="inlineStr">
        <is>
          <t/>
        </is>
      </c>
      <c r="CL307" t="inlineStr">
        <is>
          <t/>
        </is>
      </c>
      <c r="CM307" t="inlineStr">
        <is>
          <t/>
        </is>
      </c>
      <c r="CN307" t="inlineStr">
        <is>
          <t/>
        </is>
      </c>
      <c r="CO307" t="inlineStr">
        <is>
          <t/>
        </is>
      </c>
      <c r="CP307" t="inlineStr">
        <is>
          <t/>
        </is>
      </c>
      <c r="CQ307" t="inlineStr">
        <is>
          <t/>
        </is>
      </c>
      <c r="CR307" t="inlineStr">
        <is>
          <t/>
        </is>
      </c>
      <c r="CS307" t="inlineStr">
        <is>
          <t/>
        </is>
      </c>
      <c r="CT307" t="inlineStr">
        <is>
          <t/>
        </is>
      </c>
      <c r="CU307" t="inlineStr">
        <is>
          <t/>
        </is>
      </c>
    </row>
    <row r="308">
      <c r="A308" s="1" t="str">
        <f>HYPERLINK("https://iate.europa.eu/entry/result/3618664/all", "3618664")</f>
        <v>3618664</v>
      </c>
      <c r="B308" t="inlineStr">
        <is>
          <t>EUROPEAN UNION</t>
        </is>
      </c>
      <c r="C308" t="inlineStr">
        <is>
          <t>EUROPEAN UNION|European construction|European Union|common foreign and security policy</t>
        </is>
      </c>
      <c r="D308" t="inlineStr">
        <is>
          <t/>
        </is>
      </c>
      <c r="E308" t="inlineStr">
        <is>
          <t/>
        </is>
      </c>
      <c r="F308" t="inlineStr">
        <is>
          <t/>
        </is>
      </c>
      <c r="G308" t="inlineStr">
        <is>
          <t/>
        </is>
      </c>
      <c r="H308" t="inlineStr">
        <is>
          <t/>
        </is>
      </c>
      <c r="I308" t="inlineStr">
        <is>
          <t/>
        </is>
      </c>
      <c r="J308" t="inlineStr">
        <is>
          <t/>
        </is>
      </c>
      <c r="K308" t="inlineStr">
        <is>
          <t/>
        </is>
      </c>
      <c r="L308" t="inlineStr">
        <is>
          <t/>
        </is>
      </c>
      <c r="M308" t="inlineStr">
        <is>
          <t/>
        </is>
      </c>
      <c r="N308" t="inlineStr">
        <is>
          <t/>
        </is>
      </c>
      <c r="O308" t="inlineStr">
        <is>
          <t/>
        </is>
      </c>
      <c r="P308" s="2" t="inlineStr">
        <is>
          <t>förderfähige Maßnahme</t>
        </is>
      </c>
      <c r="Q308" s="2" t="inlineStr">
        <is>
          <t>2</t>
        </is>
      </c>
      <c r="R308" s="2" t="inlineStr">
        <is>
          <t/>
        </is>
      </c>
      <c r="S308" t="inlineStr">
        <is>
          <t/>
        </is>
      </c>
      <c r="T308" t="inlineStr">
        <is>
          <t/>
        </is>
      </c>
      <c r="U308" t="inlineStr">
        <is>
          <t/>
        </is>
      </c>
      <c r="V308" t="inlineStr">
        <is>
          <t/>
        </is>
      </c>
      <c r="W308" t="inlineStr">
        <is>
          <t/>
        </is>
      </c>
      <c r="X308" s="2" t="inlineStr">
        <is>
          <t>eligible action</t>
        </is>
      </c>
      <c r="Y308" s="2" t="inlineStr">
        <is>
          <t>2</t>
        </is>
      </c>
      <c r="Z308" s="2" t="inlineStr">
        <is>
          <t/>
        </is>
      </c>
      <c r="AA308" t="inlineStr">
        <is>
          <t/>
        </is>
      </c>
      <c r="AB308" s="2" t="inlineStr">
        <is>
          <t>acción elegible</t>
        </is>
      </c>
      <c r="AC308" s="2" t="inlineStr">
        <is>
          <t>2</t>
        </is>
      </c>
      <c r="AD308" s="2" t="inlineStr">
        <is>
          <t/>
        </is>
      </c>
      <c r="AE308" t="inlineStr">
        <is>
          <t/>
        </is>
      </c>
      <c r="AF308" t="inlineStr">
        <is>
          <t/>
        </is>
      </c>
      <c r="AG308" t="inlineStr">
        <is>
          <t/>
        </is>
      </c>
      <c r="AH308" t="inlineStr">
        <is>
          <t/>
        </is>
      </c>
      <c r="AI308" t="inlineStr">
        <is>
          <t/>
        </is>
      </c>
      <c r="AJ308" t="inlineStr">
        <is>
          <t/>
        </is>
      </c>
      <c r="AK308" t="inlineStr">
        <is>
          <t/>
        </is>
      </c>
      <c r="AL308" t="inlineStr">
        <is>
          <t/>
        </is>
      </c>
      <c r="AM308" t="inlineStr">
        <is>
          <t/>
        </is>
      </c>
      <c r="AN308" s="2" t="inlineStr">
        <is>
          <t>action éligible</t>
        </is>
      </c>
      <c r="AO308" s="2" t="inlineStr">
        <is>
          <t>2</t>
        </is>
      </c>
      <c r="AP308" s="2" t="inlineStr">
        <is>
          <t/>
        </is>
      </c>
      <c r="AQ308" t="inlineStr">
        <is>
          <t/>
        </is>
      </c>
      <c r="AR308" t="inlineStr">
        <is>
          <t/>
        </is>
      </c>
      <c r="AS308" t="inlineStr">
        <is>
          <t/>
        </is>
      </c>
      <c r="AT308" t="inlineStr">
        <is>
          <t/>
        </is>
      </c>
      <c r="AU308" t="inlineStr">
        <is>
          <t/>
        </is>
      </c>
      <c r="AV308" t="inlineStr">
        <is>
          <t/>
        </is>
      </c>
      <c r="AW308" t="inlineStr">
        <is>
          <t/>
        </is>
      </c>
      <c r="AX308" t="inlineStr">
        <is>
          <t/>
        </is>
      </c>
      <c r="AY308" t="inlineStr">
        <is>
          <t/>
        </is>
      </c>
      <c r="AZ308" s="2" t="inlineStr">
        <is>
          <t>támogatható intézkedés</t>
        </is>
      </c>
      <c r="BA308" s="2" t="inlineStr">
        <is>
          <t>2</t>
        </is>
      </c>
      <c r="BB308" s="2" t="inlineStr">
        <is>
          <t/>
        </is>
      </c>
      <c r="BC308" t="inlineStr">
        <is>
          <t/>
        </is>
      </c>
      <c r="BD308" s="2" t="inlineStr">
        <is>
          <t>azione ammissibile</t>
        </is>
      </c>
      <c r="BE308" s="2" t="inlineStr">
        <is>
          <t>2</t>
        </is>
      </c>
      <c r="BF308" s="2" t="inlineStr">
        <is>
          <t/>
        </is>
      </c>
      <c r="BG308" t="inlineStr">
        <is>
          <t/>
        </is>
      </c>
      <c r="BH308" t="inlineStr">
        <is>
          <t/>
        </is>
      </c>
      <c r="BI308" t="inlineStr">
        <is>
          <t/>
        </is>
      </c>
      <c r="BJ308" t="inlineStr">
        <is>
          <t/>
        </is>
      </c>
      <c r="BK308" t="inlineStr">
        <is>
          <t/>
        </is>
      </c>
      <c r="BL308" t="inlineStr">
        <is>
          <t/>
        </is>
      </c>
      <c r="BM308" t="inlineStr">
        <is>
          <t/>
        </is>
      </c>
      <c r="BN308" t="inlineStr">
        <is>
          <t/>
        </is>
      </c>
      <c r="BO308" t="inlineStr">
        <is>
          <t/>
        </is>
      </c>
      <c r="BP308" t="inlineStr">
        <is>
          <t/>
        </is>
      </c>
      <c r="BQ308" t="inlineStr">
        <is>
          <t/>
        </is>
      </c>
      <c r="BR308" t="inlineStr">
        <is>
          <t/>
        </is>
      </c>
      <c r="BS308" t="inlineStr">
        <is>
          <t/>
        </is>
      </c>
      <c r="BT308" s="2" t="inlineStr">
        <is>
          <t>subsidiabele actie</t>
        </is>
      </c>
      <c r="BU308" s="2" t="inlineStr">
        <is>
          <t>2</t>
        </is>
      </c>
      <c r="BV308" s="2" t="inlineStr">
        <is>
          <t/>
        </is>
      </c>
      <c r="BW308" t="inlineStr">
        <is>
          <t/>
        </is>
      </c>
      <c r="BX308" t="inlineStr">
        <is>
          <t/>
        </is>
      </c>
      <c r="BY308" t="inlineStr">
        <is>
          <t/>
        </is>
      </c>
      <c r="BZ308" t="inlineStr">
        <is>
          <t/>
        </is>
      </c>
      <c r="CA308" t="inlineStr">
        <is>
          <t/>
        </is>
      </c>
      <c r="CB308" t="inlineStr">
        <is>
          <t/>
        </is>
      </c>
      <c r="CC308" t="inlineStr">
        <is>
          <t/>
        </is>
      </c>
      <c r="CD308" t="inlineStr">
        <is>
          <t/>
        </is>
      </c>
      <c r="CE308" t="inlineStr">
        <is>
          <t/>
        </is>
      </c>
      <c r="CF308" t="inlineStr">
        <is>
          <t/>
        </is>
      </c>
      <c r="CG308" t="inlineStr">
        <is>
          <t/>
        </is>
      </c>
      <c r="CH308" t="inlineStr">
        <is>
          <t/>
        </is>
      </c>
      <c r="CI308" t="inlineStr">
        <is>
          <t/>
        </is>
      </c>
      <c r="CJ308" t="inlineStr">
        <is>
          <t/>
        </is>
      </c>
      <c r="CK308" t="inlineStr">
        <is>
          <t/>
        </is>
      </c>
      <c r="CL308" t="inlineStr">
        <is>
          <t/>
        </is>
      </c>
      <c r="CM308" t="inlineStr">
        <is>
          <t/>
        </is>
      </c>
      <c r="CN308" t="inlineStr">
        <is>
          <t/>
        </is>
      </c>
      <c r="CO308" t="inlineStr">
        <is>
          <t/>
        </is>
      </c>
      <c r="CP308" t="inlineStr">
        <is>
          <t/>
        </is>
      </c>
      <c r="CQ308" t="inlineStr">
        <is>
          <t/>
        </is>
      </c>
      <c r="CR308" t="inlineStr">
        <is>
          <t/>
        </is>
      </c>
      <c r="CS308" t="inlineStr">
        <is>
          <t/>
        </is>
      </c>
      <c r="CT308" t="inlineStr">
        <is>
          <t/>
        </is>
      </c>
      <c r="CU308" t="inlineStr">
        <is>
          <t/>
        </is>
      </c>
    </row>
    <row r="309">
      <c r="A309" s="1" t="str">
        <f>HYPERLINK("https://iate.europa.eu/entry/result/3618553/all", "3618553")</f>
        <v>3618553</v>
      </c>
      <c r="B309" t="inlineStr">
        <is>
          <t>EUROPEAN UNION</t>
        </is>
      </c>
      <c r="C309" t="inlineStr">
        <is>
          <t>EUROPEAN UNION|European construction|European Union|common foreign and security policy</t>
        </is>
      </c>
      <c r="D309" t="inlineStr">
        <is>
          <t/>
        </is>
      </c>
      <c r="E309" t="inlineStr">
        <is>
          <t/>
        </is>
      </c>
      <c r="F309" t="inlineStr">
        <is>
          <t/>
        </is>
      </c>
      <c r="G309" t="inlineStr">
        <is>
          <t/>
        </is>
      </c>
      <c r="H309" t="inlineStr">
        <is>
          <t/>
        </is>
      </c>
      <c r="I309" t="inlineStr">
        <is>
          <t/>
        </is>
      </c>
      <c r="J309" t="inlineStr">
        <is>
          <t/>
        </is>
      </c>
      <c r="K309" t="inlineStr">
        <is>
          <t/>
        </is>
      </c>
      <c r="L309" t="inlineStr">
        <is>
          <t/>
        </is>
      </c>
      <c r="M309" t="inlineStr">
        <is>
          <t/>
        </is>
      </c>
      <c r="N309" t="inlineStr">
        <is>
          <t/>
        </is>
      </c>
      <c r="O309" t="inlineStr">
        <is>
          <t/>
        </is>
      </c>
      <c r="P309" s="2" t="inlineStr">
        <is>
          <t>Überprüfung der Förderfähigkeit|
Überprüfung der Beihilfevoraussetzungen</t>
        </is>
      </c>
      <c r="Q309" s="2" t="inlineStr">
        <is>
          <t>2|
2</t>
        </is>
      </c>
      <c r="R309" s="2" t="inlineStr">
        <is>
          <t xml:space="preserve">|
</t>
        </is>
      </c>
      <c r="S309" t="inlineStr">
        <is>
          <t/>
        </is>
      </c>
      <c r="T309" t="inlineStr">
        <is>
          <t/>
        </is>
      </c>
      <c r="U309" t="inlineStr">
        <is>
          <t/>
        </is>
      </c>
      <c r="V309" t="inlineStr">
        <is>
          <t/>
        </is>
      </c>
      <c r="W309" t="inlineStr">
        <is>
          <t/>
        </is>
      </c>
      <c r="X309" s="2" t="inlineStr">
        <is>
          <t>verification of eligibility</t>
        </is>
      </c>
      <c r="Y309" s="2" t="inlineStr">
        <is>
          <t>2</t>
        </is>
      </c>
      <c r="Z309" s="2" t="inlineStr">
        <is>
          <t/>
        </is>
      </c>
      <c r="AA309" t="inlineStr">
        <is>
          <t/>
        </is>
      </c>
      <c r="AB309" s="2" t="inlineStr">
        <is>
          <t>verificación de la subvencionabilidad</t>
        </is>
      </c>
      <c r="AC309" s="2" t="inlineStr">
        <is>
          <t>2</t>
        </is>
      </c>
      <c r="AD309" s="2" t="inlineStr">
        <is>
          <t/>
        </is>
      </c>
      <c r="AE309" t="inlineStr">
        <is>
          <t/>
        </is>
      </c>
      <c r="AF309" t="inlineStr">
        <is>
          <t/>
        </is>
      </c>
      <c r="AG309" t="inlineStr">
        <is>
          <t/>
        </is>
      </c>
      <c r="AH309" t="inlineStr">
        <is>
          <t/>
        </is>
      </c>
      <c r="AI309" t="inlineStr">
        <is>
          <t/>
        </is>
      </c>
      <c r="AJ309" t="inlineStr">
        <is>
          <t/>
        </is>
      </c>
      <c r="AK309" t="inlineStr">
        <is>
          <t/>
        </is>
      </c>
      <c r="AL309" t="inlineStr">
        <is>
          <t/>
        </is>
      </c>
      <c r="AM309" t="inlineStr">
        <is>
          <t/>
        </is>
      </c>
      <c r="AN309" s="2" t="inlineStr">
        <is>
          <t>vérification de l'admissibilité|
vérification des conditions d'admissibilité</t>
        </is>
      </c>
      <c r="AO309" s="2" t="inlineStr">
        <is>
          <t>2|
2</t>
        </is>
      </c>
      <c r="AP309" s="2" t="inlineStr">
        <is>
          <t xml:space="preserve">|
</t>
        </is>
      </c>
      <c r="AQ309" t="inlineStr">
        <is>
          <t/>
        </is>
      </c>
      <c r="AR309" t="inlineStr">
        <is>
          <t/>
        </is>
      </c>
      <c r="AS309" t="inlineStr">
        <is>
          <t/>
        </is>
      </c>
      <c r="AT309" t="inlineStr">
        <is>
          <t/>
        </is>
      </c>
      <c r="AU309" t="inlineStr">
        <is>
          <t/>
        </is>
      </c>
      <c r="AV309" t="inlineStr">
        <is>
          <t/>
        </is>
      </c>
      <c r="AW309" t="inlineStr">
        <is>
          <t/>
        </is>
      </c>
      <c r="AX309" t="inlineStr">
        <is>
          <t/>
        </is>
      </c>
      <c r="AY309" t="inlineStr">
        <is>
          <t/>
        </is>
      </c>
      <c r="AZ309" s="2" t="inlineStr">
        <is>
          <t>jogosultsági feltételek ellenőrzése</t>
        </is>
      </c>
      <c r="BA309" s="2" t="inlineStr">
        <is>
          <t>2</t>
        </is>
      </c>
      <c r="BB309" s="2" t="inlineStr">
        <is>
          <t/>
        </is>
      </c>
      <c r="BC309" t="inlineStr">
        <is>
          <t/>
        </is>
      </c>
      <c r="BD309" s="2" t="inlineStr">
        <is>
          <t>verifica delle condizioni di ammissibilità|
verifica dell'ammissibilità</t>
        </is>
      </c>
      <c r="BE309" s="2" t="inlineStr">
        <is>
          <t>2|
2</t>
        </is>
      </c>
      <c r="BF309" s="2" t="inlineStr">
        <is>
          <t xml:space="preserve">|
</t>
        </is>
      </c>
      <c r="BG309" t="inlineStr">
        <is>
          <t/>
        </is>
      </c>
      <c r="BH309" t="inlineStr">
        <is>
          <t/>
        </is>
      </c>
      <c r="BI309" t="inlineStr">
        <is>
          <t/>
        </is>
      </c>
      <c r="BJ309" t="inlineStr">
        <is>
          <t/>
        </is>
      </c>
      <c r="BK309" t="inlineStr">
        <is>
          <t/>
        </is>
      </c>
      <c r="BL309" t="inlineStr">
        <is>
          <t/>
        </is>
      </c>
      <c r="BM309" t="inlineStr">
        <is>
          <t/>
        </is>
      </c>
      <c r="BN309" t="inlineStr">
        <is>
          <t/>
        </is>
      </c>
      <c r="BO309" t="inlineStr">
        <is>
          <t/>
        </is>
      </c>
      <c r="BP309" t="inlineStr">
        <is>
          <t/>
        </is>
      </c>
      <c r="BQ309" t="inlineStr">
        <is>
          <t/>
        </is>
      </c>
      <c r="BR309" t="inlineStr">
        <is>
          <t/>
        </is>
      </c>
      <c r="BS309" t="inlineStr">
        <is>
          <t/>
        </is>
      </c>
      <c r="BT309" s="2" t="inlineStr">
        <is>
          <t>toetsing van de subsidiabiliteit|
verificatie van de subsidiabiliteitsvoorwaarden</t>
        </is>
      </c>
      <c r="BU309" s="2" t="inlineStr">
        <is>
          <t>2|
2</t>
        </is>
      </c>
      <c r="BV309" s="2" t="inlineStr">
        <is>
          <t xml:space="preserve">|
</t>
        </is>
      </c>
      <c r="BW309" t="inlineStr">
        <is>
          <t/>
        </is>
      </c>
      <c r="BX309" t="inlineStr">
        <is>
          <t/>
        </is>
      </c>
      <c r="BY309" t="inlineStr">
        <is>
          <t/>
        </is>
      </c>
      <c r="BZ309" t="inlineStr">
        <is>
          <t/>
        </is>
      </c>
      <c r="CA309" t="inlineStr">
        <is>
          <t/>
        </is>
      </c>
      <c r="CB309" t="inlineStr">
        <is>
          <t/>
        </is>
      </c>
      <c r="CC309" t="inlineStr">
        <is>
          <t/>
        </is>
      </c>
      <c r="CD309" t="inlineStr">
        <is>
          <t/>
        </is>
      </c>
      <c r="CE309" t="inlineStr">
        <is>
          <t/>
        </is>
      </c>
      <c r="CF309" t="inlineStr">
        <is>
          <t/>
        </is>
      </c>
      <c r="CG309" t="inlineStr">
        <is>
          <t/>
        </is>
      </c>
      <c r="CH309" t="inlineStr">
        <is>
          <t/>
        </is>
      </c>
      <c r="CI309" t="inlineStr">
        <is>
          <t/>
        </is>
      </c>
      <c r="CJ309" t="inlineStr">
        <is>
          <t/>
        </is>
      </c>
      <c r="CK309" t="inlineStr">
        <is>
          <t/>
        </is>
      </c>
      <c r="CL309" t="inlineStr">
        <is>
          <t/>
        </is>
      </c>
      <c r="CM309" t="inlineStr">
        <is>
          <t/>
        </is>
      </c>
      <c r="CN309" t="inlineStr">
        <is>
          <t/>
        </is>
      </c>
      <c r="CO309" t="inlineStr">
        <is>
          <t/>
        </is>
      </c>
      <c r="CP309" t="inlineStr">
        <is>
          <t/>
        </is>
      </c>
      <c r="CQ309" t="inlineStr">
        <is>
          <t/>
        </is>
      </c>
      <c r="CR309" t="inlineStr">
        <is>
          <t/>
        </is>
      </c>
      <c r="CS309" t="inlineStr">
        <is>
          <t/>
        </is>
      </c>
      <c r="CT309" t="inlineStr">
        <is>
          <t/>
        </is>
      </c>
      <c r="CU309" t="inlineStr">
        <is>
          <t/>
        </is>
      </c>
    </row>
    <row r="310">
      <c r="A310" s="1" t="str">
        <f>HYPERLINK("https://iate.europa.eu/entry/result/3618432/all", "3618432")</f>
        <v>3618432</v>
      </c>
      <c r="B310" t="inlineStr">
        <is>
          <t>EUROPEAN UNION</t>
        </is>
      </c>
      <c r="C310" t="inlineStr">
        <is>
          <t>EUROPEAN UNION|European construction|European Union|common foreign and security policy</t>
        </is>
      </c>
      <c r="D310" t="inlineStr">
        <is>
          <t/>
        </is>
      </c>
      <c r="E310" t="inlineStr">
        <is>
          <t/>
        </is>
      </c>
      <c r="F310" t="inlineStr">
        <is>
          <t/>
        </is>
      </c>
      <c r="G310" t="inlineStr">
        <is>
          <t/>
        </is>
      </c>
      <c r="H310" t="inlineStr">
        <is>
          <t/>
        </is>
      </c>
      <c r="I310" t="inlineStr">
        <is>
          <t/>
        </is>
      </c>
      <c r="J310" t="inlineStr">
        <is>
          <t/>
        </is>
      </c>
      <c r="K310" t="inlineStr">
        <is>
          <t/>
        </is>
      </c>
      <c r="L310" t="inlineStr">
        <is>
          <t/>
        </is>
      </c>
      <c r="M310" t="inlineStr">
        <is>
          <t/>
        </is>
      </c>
      <c r="N310" t="inlineStr">
        <is>
          <t/>
        </is>
      </c>
      <c r="O310" t="inlineStr">
        <is>
          <t/>
        </is>
      </c>
      <c r="P310" s="2" t="inlineStr">
        <is>
          <t>Weitergabe von Finanzhilfe an Dritte</t>
        </is>
      </c>
      <c r="Q310" s="2" t="inlineStr">
        <is>
          <t>2</t>
        </is>
      </c>
      <c r="R310" s="2" t="inlineStr">
        <is>
          <t/>
        </is>
      </c>
      <c r="S310" t="inlineStr">
        <is>
          <t/>
        </is>
      </c>
      <c r="T310" t="inlineStr">
        <is>
          <t/>
        </is>
      </c>
      <c r="U310" t="inlineStr">
        <is>
          <t/>
        </is>
      </c>
      <c r="V310" t="inlineStr">
        <is>
          <t/>
        </is>
      </c>
      <c r="W310" t="inlineStr">
        <is>
          <t/>
        </is>
      </c>
      <c r="X310" s="2" t="inlineStr">
        <is>
          <t>sub-granting</t>
        </is>
      </c>
      <c r="Y310" s="2" t="inlineStr">
        <is>
          <t>2</t>
        </is>
      </c>
      <c r="Z310" s="2" t="inlineStr">
        <is>
          <t/>
        </is>
      </c>
      <c r="AA310" t="inlineStr">
        <is>
          <t>Redistribution of the grant by the grant beneficiary to a third party in the form of financial support.14 Sub-granting cannot be the main purpose of the action.</t>
        </is>
      </c>
      <c r="AB310" s="2" t="inlineStr">
        <is>
          <t>subvenciones en cascada</t>
        </is>
      </c>
      <c r="AC310" s="2" t="inlineStr">
        <is>
          <t>2</t>
        </is>
      </c>
      <c r="AD310" s="2" t="inlineStr">
        <is>
          <t/>
        </is>
      </c>
      <c r="AE310" t="inlineStr">
        <is>
          <t/>
        </is>
      </c>
      <c r="AF310" t="inlineStr">
        <is>
          <t/>
        </is>
      </c>
      <c r="AG310" t="inlineStr">
        <is>
          <t/>
        </is>
      </c>
      <c r="AH310" t="inlineStr">
        <is>
          <t/>
        </is>
      </c>
      <c r="AI310" t="inlineStr">
        <is>
          <t/>
        </is>
      </c>
      <c r="AJ310" t="inlineStr">
        <is>
          <t/>
        </is>
      </c>
      <c r="AK310" t="inlineStr">
        <is>
          <t/>
        </is>
      </c>
      <c r="AL310" t="inlineStr">
        <is>
          <t/>
        </is>
      </c>
      <c r="AM310" t="inlineStr">
        <is>
          <t/>
        </is>
      </c>
      <c r="AN310" s="2" t="inlineStr">
        <is>
          <t>utilisation des subventions en cascade</t>
        </is>
      </c>
      <c r="AO310" s="2" t="inlineStr">
        <is>
          <t>2</t>
        </is>
      </c>
      <c r="AP310" s="2" t="inlineStr">
        <is>
          <t/>
        </is>
      </c>
      <c r="AQ310" t="inlineStr">
        <is>
          <t/>
        </is>
      </c>
      <c r="AR310" t="inlineStr">
        <is>
          <t/>
        </is>
      </c>
      <c r="AS310" t="inlineStr">
        <is>
          <t/>
        </is>
      </c>
      <c r="AT310" t="inlineStr">
        <is>
          <t/>
        </is>
      </c>
      <c r="AU310" t="inlineStr">
        <is>
          <t/>
        </is>
      </c>
      <c r="AV310" t="inlineStr">
        <is>
          <t/>
        </is>
      </c>
      <c r="AW310" t="inlineStr">
        <is>
          <t/>
        </is>
      </c>
      <c r="AX310" t="inlineStr">
        <is>
          <t/>
        </is>
      </c>
      <c r="AY310" t="inlineStr">
        <is>
          <t/>
        </is>
      </c>
      <c r="AZ310" s="2" t="inlineStr">
        <is>
          <t>lépcsőzetes támogatás</t>
        </is>
      </c>
      <c r="BA310" s="2" t="inlineStr">
        <is>
          <t>2</t>
        </is>
      </c>
      <c r="BB310" s="2" t="inlineStr">
        <is>
          <t/>
        </is>
      </c>
      <c r="BC310" t="inlineStr">
        <is>
          <t/>
        </is>
      </c>
      <c r="BD310" s="2" t="inlineStr">
        <is>
          <t>utilizzo di sovvenzioni a cascata</t>
        </is>
      </c>
      <c r="BE310" s="2" t="inlineStr">
        <is>
          <t>2</t>
        </is>
      </c>
      <c r="BF310" s="2" t="inlineStr">
        <is>
          <t/>
        </is>
      </c>
      <c r="BG310" t="inlineStr">
        <is>
          <t/>
        </is>
      </c>
      <c r="BH310" t="inlineStr">
        <is>
          <t/>
        </is>
      </c>
      <c r="BI310" t="inlineStr">
        <is>
          <t/>
        </is>
      </c>
      <c r="BJ310" t="inlineStr">
        <is>
          <t/>
        </is>
      </c>
      <c r="BK310" t="inlineStr">
        <is>
          <t/>
        </is>
      </c>
      <c r="BL310" t="inlineStr">
        <is>
          <t/>
        </is>
      </c>
      <c r="BM310" t="inlineStr">
        <is>
          <t/>
        </is>
      </c>
      <c r="BN310" t="inlineStr">
        <is>
          <t/>
        </is>
      </c>
      <c r="BO310" t="inlineStr">
        <is>
          <t/>
        </is>
      </c>
      <c r="BP310" t="inlineStr">
        <is>
          <t/>
        </is>
      </c>
      <c r="BQ310" t="inlineStr">
        <is>
          <t/>
        </is>
      </c>
      <c r="BR310" t="inlineStr">
        <is>
          <t/>
        </is>
      </c>
      <c r="BS310" t="inlineStr">
        <is>
          <t/>
        </is>
      </c>
      <c r="BT310" s="2" t="inlineStr">
        <is>
          <t>hertoewijzing van subsidies (aan derden)</t>
        </is>
      </c>
      <c r="BU310" s="2" t="inlineStr">
        <is>
          <t>2</t>
        </is>
      </c>
      <c r="BV310" s="2" t="inlineStr">
        <is>
          <t/>
        </is>
      </c>
      <c r="BW310" t="inlineStr">
        <is>
          <t/>
        </is>
      </c>
      <c r="BX310" t="inlineStr">
        <is>
          <t/>
        </is>
      </c>
      <c r="BY310" t="inlineStr">
        <is>
          <t/>
        </is>
      </c>
      <c r="BZ310" t="inlineStr">
        <is>
          <t/>
        </is>
      </c>
      <c r="CA310" t="inlineStr">
        <is>
          <t/>
        </is>
      </c>
      <c r="CB310" t="inlineStr">
        <is>
          <t/>
        </is>
      </c>
      <c r="CC310" t="inlineStr">
        <is>
          <t/>
        </is>
      </c>
      <c r="CD310" t="inlineStr">
        <is>
          <t/>
        </is>
      </c>
      <c r="CE310" t="inlineStr">
        <is>
          <t/>
        </is>
      </c>
      <c r="CF310" t="inlineStr">
        <is>
          <t/>
        </is>
      </c>
      <c r="CG310" t="inlineStr">
        <is>
          <t/>
        </is>
      </c>
      <c r="CH310" t="inlineStr">
        <is>
          <t/>
        </is>
      </c>
      <c r="CI310" t="inlineStr">
        <is>
          <t/>
        </is>
      </c>
      <c r="CJ310" t="inlineStr">
        <is>
          <t/>
        </is>
      </c>
      <c r="CK310" t="inlineStr">
        <is>
          <t/>
        </is>
      </c>
      <c r="CL310" t="inlineStr">
        <is>
          <t/>
        </is>
      </c>
      <c r="CM310" t="inlineStr">
        <is>
          <t/>
        </is>
      </c>
      <c r="CN310" t="inlineStr">
        <is>
          <t/>
        </is>
      </c>
      <c r="CO310" t="inlineStr">
        <is>
          <t/>
        </is>
      </c>
      <c r="CP310" t="inlineStr">
        <is>
          <t/>
        </is>
      </c>
      <c r="CQ310" t="inlineStr">
        <is>
          <t/>
        </is>
      </c>
      <c r="CR310" t="inlineStr">
        <is>
          <t/>
        </is>
      </c>
      <c r="CS310" t="inlineStr">
        <is>
          <t/>
        </is>
      </c>
      <c r="CT310" t="inlineStr">
        <is>
          <t/>
        </is>
      </c>
      <c r="CU310" t="inlineStr">
        <is>
          <t/>
        </is>
      </c>
    </row>
    <row r="311">
      <c r="A311" s="1" t="str">
        <f>HYPERLINK("https://iate.europa.eu/entry/result/3618549/all", "3618549")</f>
        <v>3618549</v>
      </c>
      <c r="B311" t="inlineStr">
        <is>
          <t>EUROPEAN UNION</t>
        </is>
      </c>
      <c r="C311" t="inlineStr">
        <is>
          <t>EUROPEAN UNION|European construction|European Union|common foreign and security policy</t>
        </is>
      </c>
      <c r="D311" t="inlineStr">
        <is>
          <t/>
        </is>
      </c>
      <c r="E311" t="inlineStr">
        <is>
          <t/>
        </is>
      </c>
      <c r="F311" t="inlineStr">
        <is>
          <t/>
        </is>
      </c>
      <c r="G311" t="inlineStr">
        <is>
          <t/>
        </is>
      </c>
      <c r="H311" t="inlineStr">
        <is>
          <t/>
        </is>
      </c>
      <c r="I311" t="inlineStr">
        <is>
          <t/>
        </is>
      </c>
      <c r="J311" t="inlineStr">
        <is>
          <t/>
        </is>
      </c>
      <c r="K311" t="inlineStr">
        <is>
          <t/>
        </is>
      </c>
      <c r="L311" t="inlineStr">
        <is>
          <t/>
        </is>
      </c>
      <c r="M311" t="inlineStr">
        <is>
          <t/>
        </is>
      </c>
      <c r="N311" t="inlineStr">
        <is>
          <t/>
        </is>
      </c>
      <c r="O311" t="inlineStr">
        <is>
          <t/>
        </is>
      </c>
      <c r="P311" s="2" t="inlineStr">
        <is>
          <t>Mitanmelder (Mitbegünstigter)</t>
        </is>
      </c>
      <c r="Q311" s="2" t="inlineStr">
        <is>
          <t>2</t>
        </is>
      </c>
      <c r="R311" s="2" t="inlineStr">
        <is>
          <t/>
        </is>
      </c>
      <c r="S311" t="inlineStr">
        <is>
          <t/>
        </is>
      </c>
      <c r="T311" t="inlineStr">
        <is>
          <t/>
        </is>
      </c>
      <c r="U311" t="inlineStr">
        <is>
          <t/>
        </is>
      </c>
      <c r="V311" t="inlineStr">
        <is>
          <t/>
        </is>
      </c>
      <c r="W311" t="inlineStr">
        <is>
          <t/>
        </is>
      </c>
      <c r="X311" s="2" t="inlineStr">
        <is>
          <t>co-applicant (co-beneficiary)</t>
        </is>
      </c>
      <c r="Y311" s="2" t="inlineStr">
        <is>
          <t>2</t>
        </is>
      </c>
      <c r="Z311" s="2" t="inlineStr">
        <is>
          <t/>
        </is>
      </c>
      <c r="AA311" t="inlineStr">
        <is>
          <t/>
        </is>
      </c>
      <c r="AB311" s="2" t="inlineStr">
        <is>
          <t>co-candidado (cobeneficiario)</t>
        </is>
      </c>
      <c r="AC311" s="2" t="inlineStr">
        <is>
          <t>2</t>
        </is>
      </c>
      <c r="AD311" s="2" t="inlineStr">
        <is>
          <t/>
        </is>
      </c>
      <c r="AE311" t="inlineStr">
        <is>
          <t/>
        </is>
      </c>
      <c r="AF311" t="inlineStr">
        <is>
          <t/>
        </is>
      </c>
      <c r="AG311" t="inlineStr">
        <is>
          <t/>
        </is>
      </c>
      <c r="AH311" t="inlineStr">
        <is>
          <t/>
        </is>
      </c>
      <c r="AI311" t="inlineStr">
        <is>
          <t/>
        </is>
      </c>
      <c r="AJ311" t="inlineStr">
        <is>
          <t/>
        </is>
      </c>
      <c r="AK311" t="inlineStr">
        <is>
          <t/>
        </is>
      </c>
      <c r="AL311" t="inlineStr">
        <is>
          <t/>
        </is>
      </c>
      <c r="AM311" t="inlineStr">
        <is>
          <t/>
        </is>
      </c>
      <c r="AN311" s="2" t="inlineStr">
        <is>
          <t>co-demandeur (co-bénéficiaire)</t>
        </is>
      </c>
      <c r="AO311" s="2" t="inlineStr">
        <is>
          <t>2</t>
        </is>
      </c>
      <c r="AP311" s="2" t="inlineStr">
        <is>
          <t/>
        </is>
      </c>
      <c r="AQ311" t="inlineStr">
        <is>
          <t/>
        </is>
      </c>
      <c r="AR311" t="inlineStr">
        <is>
          <t/>
        </is>
      </c>
      <c r="AS311" t="inlineStr">
        <is>
          <t/>
        </is>
      </c>
      <c r="AT311" t="inlineStr">
        <is>
          <t/>
        </is>
      </c>
      <c r="AU311" t="inlineStr">
        <is>
          <t/>
        </is>
      </c>
      <c r="AV311" t="inlineStr">
        <is>
          <t/>
        </is>
      </c>
      <c r="AW311" t="inlineStr">
        <is>
          <t/>
        </is>
      </c>
      <c r="AX311" t="inlineStr">
        <is>
          <t/>
        </is>
      </c>
      <c r="AY311" t="inlineStr">
        <is>
          <t/>
        </is>
      </c>
      <c r="AZ311" s="2" t="inlineStr">
        <is>
          <t>társkedvezményezett</t>
        </is>
      </c>
      <c r="BA311" s="2" t="inlineStr">
        <is>
          <t>2</t>
        </is>
      </c>
      <c r="BB311" s="2" t="inlineStr">
        <is>
          <t/>
        </is>
      </c>
      <c r="BC311" t="inlineStr">
        <is>
          <t/>
        </is>
      </c>
      <c r="BD311" s="2" t="inlineStr">
        <is>
          <t>co-candidato (co-beneficiario)</t>
        </is>
      </c>
      <c r="BE311" s="2" t="inlineStr">
        <is>
          <t>2</t>
        </is>
      </c>
      <c r="BF311" s="2" t="inlineStr">
        <is>
          <t/>
        </is>
      </c>
      <c r="BG311" t="inlineStr">
        <is>
          <t/>
        </is>
      </c>
      <c r="BH311" t="inlineStr">
        <is>
          <t/>
        </is>
      </c>
      <c r="BI311" t="inlineStr">
        <is>
          <t/>
        </is>
      </c>
      <c r="BJ311" t="inlineStr">
        <is>
          <t/>
        </is>
      </c>
      <c r="BK311" t="inlineStr">
        <is>
          <t/>
        </is>
      </c>
      <c r="BL311" t="inlineStr">
        <is>
          <t/>
        </is>
      </c>
      <c r="BM311" t="inlineStr">
        <is>
          <t/>
        </is>
      </c>
      <c r="BN311" t="inlineStr">
        <is>
          <t/>
        </is>
      </c>
      <c r="BO311" t="inlineStr">
        <is>
          <t/>
        </is>
      </c>
      <c r="BP311" t="inlineStr">
        <is>
          <t/>
        </is>
      </c>
      <c r="BQ311" t="inlineStr">
        <is>
          <t/>
        </is>
      </c>
      <c r="BR311" t="inlineStr">
        <is>
          <t/>
        </is>
      </c>
      <c r="BS311" t="inlineStr">
        <is>
          <t/>
        </is>
      </c>
      <c r="BT311" s="2" t="inlineStr">
        <is>
          <t>medeaanvraager (mede-begunstigde)</t>
        </is>
      </c>
      <c r="BU311" s="2" t="inlineStr">
        <is>
          <t>2</t>
        </is>
      </c>
      <c r="BV311" s="2" t="inlineStr">
        <is>
          <t/>
        </is>
      </c>
      <c r="BW311" t="inlineStr">
        <is>
          <t/>
        </is>
      </c>
      <c r="BX311" t="inlineStr">
        <is>
          <t/>
        </is>
      </c>
      <c r="BY311" t="inlineStr">
        <is>
          <t/>
        </is>
      </c>
      <c r="BZ311" t="inlineStr">
        <is>
          <t/>
        </is>
      </c>
      <c r="CA311" t="inlineStr">
        <is>
          <t/>
        </is>
      </c>
      <c r="CB311" t="inlineStr">
        <is>
          <t/>
        </is>
      </c>
      <c r="CC311" t="inlineStr">
        <is>
          <t/>
        </is>
      </c>
      <c r="CD311" t="inlineStr">
        <is>
          <t/>
        </is>
      </c>
      <c r="CE311" t="inlineStr">
        <is>
          <t/>
        </is>
      </c>
      <c r="CF311" t="inlineStr">
        <is>
          <t/>
        </is>
      </c>
      <c r="CG311" t="inlineStr">
        <is>
          <t/>
        </is>
      </c>
      <c r="CH311" t="inlineStr">
        <is>
          <t/>
        </is>
      </c>
      <c r="CI311" t="inlineStr">
        <is>
          <t/>
        </is>
      </c>
      <c r="CJ311" t="inlineStr">
        <is>
          <t/>
        </is>
      </c>
      <c r="CK311" t="inlineStr">
        <is>
          <t/>
        </is>
      </c>
      <c r="CL311" t="inlineStr">
        <is>
          <t/>
        </is>
      </c>
      <c r="CM311" t="inlineStr">
        <is>
          <t/>
        </is>
      </c>
      <c r="CN311" t="inlineStr">
        <is>
          <t/>
        </is>
      </c>
      <c r="CO311" t="inlineStr">
        <is>
          <t/>
        </is>
      </c>
      <c r="CP311" t="inlineStr">
        <is>
          <t/>
        </is>
      </c>
      <c r="CQ311" t="inlineStr">
        <is>
          <t/>
        </is>
      </c>
      <c r="CR311" t="inlineStr">
        <is>
          <t/>
        </is>
      </c>
      <c r="CS311" t="inlineStr">
        <is>
          <t/>
        </is>
      </c>
      <c r="CT311" t="inlineStr">
        <is>
          <t/>
        </is>
      </c>
      <c r="CU311" t="inlineStr">
        <is>
          <t/>
        </is>
      </c>
    </row>
    <row r="312">
      <c r="A312" s="1" t="str">
        <f>HYPERLINK("https://iate.europa.eu/entry/result/3618295/all", "3618295")</f>
        <v>3618295</v>
      </c>
      <c r="B312" t="inlineStr">
        <is>
          <t>EUROPEAN UNION</t>
        </is>
      </c>
      <c r="C312" t="inlineStr">
        <is>
          <t>EUROPEAN UNION|European construction|European Union|common foreign and security policy</t>
        </is>
      </c>
      <c r="D312" t="inlineStr">
        <is>
          <t/>
        </is>
      </c>
      <c r="E312" t="inlineStr">
        <is>
          <t/>
        </is>
      </c>
      <c r="F312" t="inlineStr">
        <is>
          <t/>
        </is>
      </c>
      <c r="G312" t="inlineStr">
        <is>
          <t/>
        </is>
      </c>
      <c r="H312" t="inlineStr">
        <is>
          <t/>
        </is>
      </c>
      <c r="I312" t="inlineStr">
        <is>
          <t/>
        </is>
      </c>
      <c r="J312" t="inlineStr">
        <is>
          <t/>
        </is>
      </c>
      <c r="K312" t="inlineStr">
        <is>
          <t/>
        </is>
      </c>
      <c r="L312" t="inlineStr">
        <is>
          <t/>
        </is>
      </c>
      <c r="M312" t="inlineStr">
        <is>
          <t/>
        </is>
      </c>
      <c r="N312" t="inlineStr">
        <is>
          <t/>
        </is>
      </c>
      <c r="O312" t="inlineStr">
        <is>
          <t/>
        </is>
      </c>
      <c r="P312" s="2" t="inlineStr">
        <is>
          <t>Bewertungsraster</t>
        </is>
      </c>
      <c r="Q312" s="2" t="inlineStr">
        <is>
          <t>2</t>
        </is>
      </c>
      <c r="R312" s="2" t="inlineStr">
        <is>
          <t/>
        </is>
      </c>
      <c r="S312" t="inlineStr">
        <is>
          <t/>
        </is>
      </c>
      <c r="T312" t="inlineStr">
        <is>
          <t/>
        </is>
      </c>
      <c r="U312" t="inlineStr">
        <is>
          <t/>
        </is>
      </c>
      <c r="V312" t="inlineStr">
        <is>
          <t/>
        </is>
      </c>
      <c r="W312" t="inlineStr">
        <is>
          <t/>
        </is>
      </c>
      <c r="X312" s="2" t="inlineStr">
        <is>
          <t>evaluation grid</t>
        </is>
      </c>
      <c r="Y312" s="2" t="inlineStr">
        <is>
          <t>2</t>
        </is>
      </c>
      <c r="Z312" s="2" t="inlineStr">
        <is>
          <t/>
        </is>
      </c>
      <c r="AA312" t="inlineStr">
        <is>
          <t>A table containing project proposal evaluation criteria and used by the evaluators to score the applications submitted. Reference evaluation grids for Concept Note and Full Application Form can be found in the Guidelines (section 'Evaluation and selection of applications'). They provide the list of criteria and the breakdown of maximum possible scores by these criteria, which allows applicants to better understand what aspects of the application form will be particularly evaluated.</t>
        </is>
      </c>
      <c r="AB312" s="2" t="inlineStr">
        <is>
          <t>cuadro de evaluación</t>
        </is>
      </c>
      <c r="AC312" s="2" t="inlineStr">
        <is>
          <t>2</t>
        </is>
      </c>
      <c r="AD312" s="2" t="inlineStr">
        <is>
          <t/>
        </is>
      </c>
      <c r="AE312" t="inlineStr">
        <is>
          <t/>
        </is>
      </c>
      <c r="AF312" t="inlineStr">
        <is>
          <t/>
        </is>
      </c>
      <c r="AG312" t="inlineStr">
        <is>
          <t/>
        </is>
      </c>
      <c r="AH312" t="inlineStr">
        <is>
          <t/>
        </is>
      </c>
      <c r="AI312" t="inlineStr">
        <is>
          <t/>
        </is>
      </c>
      <c r="AJ312" t="inlineStr">
        <is>
          <t/>
        </is>
      </c>
      <c r="AK312" t="inlineStr">
        <is>
          <t/>
        </is>
      </c>
      <c r="AL312" t="inlineStr">
        <is>
          <t/>
        </is>
      </c>
      <c r="AM312" t="inlineStr">
        <is>
          <t/>
        </is>
      </c>
      <c r="AN312" s="2" t="inlineStr">
        <is>
          <t>fiche d'évaluation|
grille d'évaluation</t>
        </is>
      </c>
      <c r="AO312" s="2" t="inlineStr">
        <is>
          <t>2|
2</t>
        </is>
      </c>
      <c r="AP312" s="2" t="inlineStr">
        <is>
          <t xml:space="preserve">|
</t>
        </is>
      </c>
      <c r="AQ312" t="inlineStr">
        <is>
          <t/>
        </is>
      </c>
      <c r="AR312" t="inlineStr">
        <is>
          <t/>
        </is>
      </c>
      <c r="AS312" t="inlineStr">
        <is>
          <t/>
        </is>
      </c>
      <c r="AT312" t="inlineStr">
        <is>
          <t/>
        </is>
      </c>
      <c r="AU312" t="inlineStr">
        <is>
          <t/>
        </is>
      </c>
      <c r="AV312" t="inlineStr">
        <is>
          <t/>
        </is>
      </c>
      <c r="AW312" t="inlineStr">
        <is>
          <t/>
        </is>
      </c>
      <c r="AX312" t="inlineStr">
        <is>
          <t/>
        </is>
      </c>
      <c r="AY312" t="inlineStr">
        <is>
          <t/>
        </is>
      </c>
      <c r="AZ312" s="2" t="inlineStr">
        <is>
          <t>értékelési táblázat</t>
        </is>
      </c>
      <c r="BA312" s="2" t="inlineStr">
        <is>
          <t>2</t>
        </is>
      </c>
      <c r="BB312" s="2" t="inlineStr">
        <is>
          <t/>
        </is>
      </c>
      <c r="BC312" t="inlineStr">
        <is>
          <t/>
        </is>
      </c>
      <c r="BD312" s="2" t="inlineStr">
        <is>
          <t>griglia di valutazione</t>
        </is>
      </c>
      <c r="BE312" s="2" t="inlineStr">
        <is>
          <t>2</t>
        </is>
      </c>
      <c r="BF312" s="2" t="inlineStr">
        <is>
          <t/>
        </is>
      </c>
      <c r="BG312" t="inlineStr">
        <is>
          <t/>
        </is>
      </c>
      <c r="BH312" t="inlineStr">
        <is>
          <t/>
        </is>
      </c>
      <c r="BI312" t="inlineStr">
        <is>
          <t/>
        </is>
      </c>
      <c r="BJ312" t="inlineStr">
        <is>
          <t/>
        </is>
      </c>
      <c r="BK312" t="inlineStr">
        <is>
          <t/>
        </is>
      </c>
      <c r="BL312" t="inlineStr">
        <is>
          <t/>
        </is>
      </c>
      <c r="BM312" t="inlineStr">
        <is>
          <t/>
        </is>
      </c>
      <c r="BN312" t="inlineStr">
        <is>
          <t/>
        </is>
      </c>
      <c r="BO312" t="inlineStr">
        <is>
          <t/>
        </is>
      </c>
      <c r="BP312" t="inlineStr">
        <is>
          <t/>
        </is>
      </c>
      <c r="BQ312" t="inlineStr">
        <is>
          <t/>
        </is>
      </c>
      <c r="BR312" t="inlineStr">
        <is>
          <t/>
        </is>
      </c>
      <c r="BS312" t="inlineStr">
        <is>
          <t/>
        </is>
      </c>
      <c r="BT312" s="2" t="inlineStr">
        <is>
          <t>beoordelingsschema</t>
        </is>
      </c>
      <c r="BU312" s="2" t="inlineStr">
        <is>
          <t>2</t>
        </is>
      </c>
      <c r="BV312" s="2" t="inlineStr">
        <is>
          <t/>
        </is>
      </c>
      <c r="BW312" t="inlineStr">
        <is>
          <t/>
        </is>
      </c>
      <c r="BX312" t="inlineStr">
        <is>
          <t/>
        </is>
      </c>
      <c r="BY312" t="inlineStr">
        <is>
          <t/>
        </is>
      </c>
      <c r="BZ312" t="inlineStr">
        <is>
          <t/>
        </is>
      </c>
      <c r="CA312" t="inlineStr">
        <is>
          <t/>
        </is>
      </c>
      <c r="CB312" t="inlineStr">
        <is>
          <t/>
        </is>
      </c>
      <c r="CC312" t="inlineStr">
        <is>
          <t/>
        </is>
      </c>
      <c r="CD312" t="inlineStr">
        <is>
          <t/>
        </is>
      </c>
      <c r="CE312" t="inlineStr">
        <is>
          <t/>
        </is>
      </c>
      <c r="CF312" t="inlineStr">
        <is>
          <t/>
        </is>
      </c>
      <c r="CG312" t="inlineStr">
        <is>
          <t/>
        </is>
      </c>
      <c r="CH312" t="inlineStr">
        <is>
          <t/>
        </is>
      </c>
      <c r="CI312" t="inlineStr">
        <is>
          <t/>
        </is>
      </c>
      <c r="CJ312" t="inlineStr">
        <is>
          <t/>
        </is>
      </c>
      <c r="CK312" t="inlineStr">
        <is>
          <t/>
        </is>
      </c>
      <c r="CL312" t="inlineStr">
        <is>
          <t/>
        </is>
      </c>
      <c r="CM312" t="inlineStr">
        <is>
          <t/>
        </is>
      </c>
      <c r="CN312" t="inlineStr">
        <is>
          <t/>
        </is>
      </c>
      <c r="CO312" t="inlineStr">
        <is>
          <t/>
        </is>
      </c>
      <c r="CP312" t="inlineStr">
        <is>
          <t/>
        </is>
      </c>
      <c r="CQ312" t="inlineStr">
        <is>
          <t/>
        </is>
      </c>
      <c r="CR312" t="inlineStr">
        <is>
          <t/>
        </is>
      </c>
      <c r="CS312" t="inlineStr">
        <is>
          <t/>
        </is>
      </c>
      <c r="CT312" t="inlineStr">
        <is>
          <t/>
        </is>
      </c>
      <c r="CU312" t="inlineStr">
        <is>
          <t/>
        </is>
      </c>
    </row>
    <row r="313">
      <c r="A313" s="1" t="str">
        <f>HYPERLINK("https://iate.europa.eu/entry/result/3618424/all", "3618424")</f>
        <v>3618424</v>
      </c>
      <c r="B313" t="inlineStr">
        <is>
          <t>EUROPEAN UNION</t>
        </is>
      </c>
      <c r="C313" t="inlineStr">
        <is>
          <t>EUROPEAN UNION|European construction|European Union|common foreign and security policy</t>
        </is>
      </c>
      <c r="D313" t="inlineStr">
        <is>
          <t/>
        </is>
      </c>
      <c r="E313" t="inlineStr">
        <is>
          <t/>
        </is>
      </c>
      <c r="F313" t="inlineStr">
        <is>
          <t/>
        </is>
      </c>
      <c r="G313" t="inlineStr">
        <is>
          <t/>
        </is>
      </c>
      <c r="H313" t="inlineStr">
        <is>
          <t/>
        </is>
      </c>
      <c r="I313" t="inlineStr">
        <is>
          <t/>
        </is>
      </c>
      <c r="J313" t="inlineStr">
        <is>
          <t/>
        </is>
      </c>
      <c r="K313" t="inlineStr">
        <is>
          <t/>
        </is>
      </c>
      <c r="L313" t="inlineStr">
        <is>
          <t/>
        </is>
      </c>
      <c r="M313" t="inlineStr">
        <is>
          <t/>
        </is>
      </c>
      <c r="N313" t="inlineStr">
        <is>
          <t/>
        </is>
      </c>
      <c r="O313" t="inlineStr">
        <is>
          <t/>
        </is>
      </c>
      <c r="P313" s="2" t="inlineStr">
        <is>
          <t>Überwachung|
Monitoring</t>
        </is>
      </c>
      <c r="Q313" s="2" t="inlineStr">
        <is>
          <t>2|
2</t>
        </is>
      </c>
      <c r="R313" s="2" t="inlineStr">
        <is>
          <t xml:space="preserve">|
</t>
        </is>
      </c>
      <c r="S313" t="inlineStr">
        <is>
          <t/>
        </is>
      </c>
      <c r="T313" t="inlineStr">
        <is>
          <t/>
        </is>
      </c>
      <c r="U313" t="inlineStr">
        <is>
          <t/>
        </is>
      </c>
      <c r="V313" t="inlineStr">
        <is>
          <t/>
        </is>
      </c>
      <c r="W313" t="inlineStr">
        <is>
          <t/>
        </is>
      </c>
      <c r="X313" s="2" t="inlineStr">
        <is>
          <t>monitoring</t>
        </is>
      </c>
      <c r="Y313" s="2" t="inlineStr">
        <is>
          <t>2</t>
        </is>
      </c>
      <c r="Z313" s="2" t="inlineStr">
        <is>
          <t/>
        </is>
      </c>
      <c r="AA313" t="inlineStr">
        <is>
          <t/>
        </is>
      </c>
      <c r="AB313" s="2" t="inlineStr">
        <is>
          <t>seguimiento|
supervisión</t>
        </is>
      </c>
      <c r="AC313" s="2" t="inlineStr">
        <is>
          <t>2|
2</t>
        </is>
      </c>
      <c r="AD313" s="2" t="inlineStr">
        <is>
          <t xml:space="preserve">|
</t>
        </is>
      </c>
      <c r="AE313" t="inlineStr">
        <is>
          <t/>
        </is>
      </c>
      <c r="AF313" t="inlineStr">
        <is>
          <t/>
        </is>
      </c>
      <c r="AG313" t="inlineStr">
        <is>
          <t/>
        </is>
      </c>
      <c r="AH313" t="inlineStr">
        <is>
          <t/>
        </is>
      </c>
      <c r="AI313" t="inlineStr">
        <is>
          <t/>
        </is>
      </c>
      <c r="AJ313" t="inlineStr">
        <is>
          <t/>
        </is>
      </c>
      <c r="AK313" t="inlineStr">
        <is>
          <t/>
        </is>
      </c>
      <c r="AL313" t="inlineStr">
        <is>
          <t/>
        </is>
      </c>
      <c r="AM313" t="inlineStr">
        <is>
          <t/>
        </is>
      </c>
      <c r="AN313" s="2" t="inlineStr">
        <is>
          <t>suivi</t>
        </is>
      </c>
      <c r="AO313" s="2" t="inlineStr">
        <is>
          <t>2</t>
        </is>
      </c>
      <c r="AP313" s="2" t="inlineStr">
        <is>
          <t/>
        </is>
      </c>
      <c r="AQ313" t="inlineStr">
        <is>
          <t/>
        </is>
      </c>
      <c r="AR313" t="inlineStr">
        <is>
          <t/>
        </is>
      </c>
      <c r="AS313" t="inlineStr">
        <is>
          <t/>
        </is>
      </c>
      <c r="AT313" t="inlineStr">
        <is>
          <t/>
        </is>
      </c>
      <c r="AU313" t="inlineStr">
        <is>
          <t/>
        </is>
      </c>
      <c r="AV313" t="inlineStr">
        <is>
          <t/>
        </is>
      </c>
      <c r="AW313" t="inlineStr">
        <is>
          <t/>
        </is>
      </c>
      <c r="AX313" t="inlineStr">
        <is>
          <t/>
        </is>
      </c>
      <c r="AY313" t="inlineStr">
        <is>
          <t/>
        </is>
      </c>
      <c r="AZ313" s="2" t="inlineStr">
        <is>
          <t>nyomon követés|
monitoring</t>
        </is>
      </c>
      <c r="BA313" s="2" t="inlineStr">
        <is>
          <t>2|
2</t>
        </is>
      </c>
      <c r="BB313" s="2" t="inlineStr">
        <is>
          <t xml:space="preserve">|
</t>
        </is>
      </c>
      <c r="BC313" t="inlineStr">
        <is>
          <t/>
        </is>
      </c>
      <c r="BD313" s="2" t="inlineStr">
        <is>
          <t>controllo|
monitoraggio</t>
        </is>
      </c>
      <c r="BE313" s="2" t="inlineStr">
        <is>
          <t>2|
2</t>
        </is>
      </c>
      <c r="BF313" s="2" t="inlineStr">
        <is>
          <t xml:space="preserve">|
</t>
        </is>
      </c>
      <c r="BG313" t="inlineStr">
        <is>
          <t/>
        </is>
      </c>
      <c r="BH313" t="inlineStr">
        <is>
          <t/>
        </is>
      </c>
      <c r="BI313" t="inlineStr">
        <is>
          <t/>
        </is>
      </c>
      <c r="BJ313" t="inlineStr">
        <is>
          <t/>
        </is>
      </c>
      <c r="BK313" t="inlineStr">
        <is>
          <t/>
        </is>
      </c>
      <c r="BL313" t="inlineStr">
        <is>
          <t/>
        </is>
      </c>
      <c r="BM313" t="inlineStr">
        <is>
          <t/>
        </is>
      </c>
      <c r="BN313" t="inlineStr">
        <is>
          <t/>
        </is>
      </c>
      <c r="BO313" t="inlineStr">
        <is>
          <t/>
        </is>
      </c>
      <c r="BP313" t="inlineStr">
        <is>
          <t/>
        </is>
      </c>
      <c r="BQ313" t="inlineStr">
        <is>
          <t/>
        </is>
      </c>
      <c r="BR313" t="inlineStr">
        <is>
          <t/>
        </is>
      </c>
      <c r="BS313" t="inlineStr">
        <is>
          <t/>
        </is>
      </c>
      <c r="BT313" s="2" t="inlineStr">
        <is>
          <t>toezicht|
monitoring</t>
        </is>
      </c>
      <c r="BU313" s="2" t="inlineStr">
        <is>
          <t>2|
2</t>
        </is>
      </c>
      <c r="BV313" s="2" t="inlineStr">
        <is>
          <t xml:space="preserve">|
</t>
        </is>
      </c>
      <c r="BW313" t="inlineStr">
        <is>
          <t/>
        </is>
      </c>
      <c r="BX313" t="inlineStr">
        <is>
          <t/>
        </is>
      </c>
      <c r="BY313" t="inlineStr">
        <is>
          <t/>
        </is>
      </c>
      <c r="BZ313" t="inlineStr">
        <is>
          <t/>
        </is>
      </c>
      <c r="CA313" t="inlineStr">
        <is>
          <t/>
        </is>
      </c>
      <c r="CB313" t="inlineStr">
        <is>
          <t/>
        </is>
      </c>
      <c r="CC313" t="inlineStr">
        <is>
          <t/>
        </is>
      </c>
      <c r="CD313" t="inlineStr">
        <is>
          <t/>
        </is>
      </c>
      <c r="CE313" t="inlineStr">
        <is>
          <t/>
        </is>
      </c>
      <c r="CF313" t="inlineStr">
        <is>
          <t/>
        </is>
      </c>
      <c r="CG313" t="inlineStr">
        <is>
          <t/>
        </is>
      </c>
      <c r="CH313" t="inlineStr">
        <is>
          <t/>
        </is>
      </c>
      <c r="CI313" t="inlineStr">
        <is>
          <t/>
        </is>
      </c>
      <c r="CJ313" t="inlineStr">
        <is>
          <t/>
        </is>
      </c>
      <c r="CK313" t="inlineStr">
        <is>
          <t/>
        </is>
      </c>
      <c r="CL313" t="inlineStr">
        <is>
          <t/>
        </is>
      </c>
      <c r="CM313" t="inlineStr">
        <is>
          <t/>
        </is>
      </c>
      <c r="CN313" t="inlineStr">
        <is>
          <t/>
        </is>
      </c>
      <c r="CO313" t="inlineStr">
        <is>
          <t/>
        </is>
      </c>
      <c r="CP313" t="inlineStr">
        <is>
          <t/>
        </is>
      </c>
      <c r="CQ313" t="inlineStr">
        <is>
          <t/>
        </is>
      </c>
      <c r="CR313" t="inlineStr">
        <is>
          <t/>
        </is>
      </c>
      <c r="CS313" t="inlineStr">
        <is>
          <t/>
        </is>
      </c>
      <c r="CT313" t="inlineStr">
        <is>
          <t/>
        </is>
      </c>
      <c r="CU313" t="inlineStr">
        <is>
          <t/>
        </is>
      </c>
    </row>
    <row r="314">
      <c r="A314" s="1" t="str">
        <f>HYPERLINK("https://iate.europa.eu/entry/result/3618444/all", "3618444")</f>
        <v>3618444</v>
      </c>
      <c r="B314" t="inlineStr">
        <is>
          <t>EUROPEAN UNION</t>
        </is>
      </c>
      <c r="C314" t="inlineStr">
        <is>
          <t>EUROPEAN UNION|European construction|European Union|common foreign and security policy</t>
        </is>
      </c>
      <c r="D314" t="inlineStr">
        <is>
          <t/>
        </is>
      </c>
      <c r="E314" t="inlineStr">
        <is>
          <t/>
        </is>
      </c>
      <c r="F314" t="inlineStr">
        <is>
          <t/>
        </is>
      </c>
      <c r="G314" t="inlineStr">
        <is>
          <t/>
        </is>
      </c>
      <c r="H314" t="inlineStr">
        <is>
          <t/>
        </is>
      </c>
      <c r="I314" t="inlineStr">
        <is>
          <t/>
        </is>
      </c>
      <c r="J314" t="inlineStr">
        <is>
          <t/>
        </is>
      </c>
      <c r="K314" t="inlineStr">
        <is>
          <t/>
        </is>
      </c>
      <c r="L314" t="inlineStr">
        <is>
          <t/>
        </is>
      </c>
      <c r="M314" t="inlineStr">
        <is>
          <t/>
        </is>
      </c>
      <c r="N314" t="inlineStr">
        <is>
          <t/>
        </is>
      </c>
      <c r="O314" t="inlineStr">
        <is>
          <t/>
        </is>
      </c>
      <c r="P314" s="2" t="inlineStr">
        <is>
          <t>Verwaltungskontrolle</t>
        </is>
      </c>
      <c r="Q314" s="2" t="inlineStr">
        <is>
          <t>2</t>
        </is>
      </c>
      <c r="R314" s="2" t="inlineStr">
        <is>
          <t/>
        </is>
      </c>
      <c r="S314" t="inlineStr">
        <is>
          <t/>
        </is>
      </c>
      <c r="T314" t="inlineStr">
        <is>
          <t/>
        </is>
      </c>
      <c r="U314" t="inlineStr">
        <is>
          <t/>
        </is>
      </c>
      <c r="V314" t="inlineStr">
        <is>
          <t/>
        </is>
      </c>
      <c r="W314" t="inlineStr">
        <is>
          <t/>
        </is>
      </c>
      <c r="X314" s="2" t="inlineStr">
        <is>
          <t>administrative check</t>
        </is>
      </c>
      <c r="Y314" s="2" t="inlineStr">
        <is>
          <t>2</t>
        </is>
      </c>
      <c r="Z314" s="2" t="inlineStr">
        <is>
          <t/>
        </is>
      </c>
      <c r="AA314" t="inlineStr">
        <is>
          <t/>
        </is>
      </c>
      <c r="AB314" s="2" t="inlineStr">
        <is>
          <t>control administrativo</t>
        </is>
      </c>
      <c r="AC314" s="2" t="inlineStr">
        <is>
          <t>2</t>
        </is>
      </c>
      <c r="AD314" s="2" t="inlineStr">
        <is>
          <t/>
        </is>
      </c>
      <c r="AE314" t="inlineStr">
        <is>
          <t/>
        </is>
      </c>
      <c r="AF314" t="inlineStr">
        <is>
          <t/>
        </is>
      </c>
      <c r="AG314" t="inlineStr">
        <is>
          <t/>
        </is>
      </c>
      <c r="AH314" t="inlineStr">
        <is>
          <t/>
        </is>
      </c>
      <c r="AI314" t="inlineStr">
        <is>
          <t/>
        </is>
      </c>
      <c r="AJ314" t="inlineStr">
        <is>
          <t/>
        </is>
      </c>
      <c r="AK314" t="inlineStr">
        <is>
          <t/>
        </is>
      </c>
      <c r="AL314" t="inlineStr">
        <is>
          <t/>
        </is>
      </c>
      <c r="AM314" t="inlineStr">
        <is>
          <t/>
        </is>
      </c>
      <c r="AN314" s="2" t="inlineStr">
        <is>
          <t>contrôle administratif</t>
        </is>
      </c>
      <c r="AO314" s="2" t="inlineStr">
        <is>
          <t>2</t>
        </is>
      </c>
      <c r="AP314" s="2" t="inlineStr">
        <is>
          <t/>
        </is>
      </c>
      <c r="AQ314" t="inlineStr">
        <is>
          <t/>
        </is>
      </c>
      <c r="AR314" t="inlineStr">
        <is>
          <t/>
        </is>
      </c>
      <c r="AS314" t="inlineStr">
        <is>
          <t/>
        </is>
      </c>
      <c r="AT314" t="inlineStr">
        <is>
          <t/>
        </is>
      </c>
      <c r="AU314" t="inlineStr">
        <is>
          <t/>
        </is>
      </c>
      <c r="AV314" t="inlineStr">
        <is>
          <t/>
        </is>
      </c>
      <c r="AW314" t="inlineStr">
        <is>
          <t/>
        </is>
      </c>
      <c r="AX314" t="inlineStr">
        <is>
          <t/>
        </is>
      </c>
      <c r="AY314" t="inlineStr">
        <is>
          <t/>
        </is>
      </c>
      <c r="AZ314" s="2" t="inlineStr">
        <is>
          <t>adminisztratív ellenőrzés</t>
        </is>
      </c>
      <c r="BA314" s="2" t="inlineStr">
        <is>
          <t>2</t>
        </is>
      </c>
      <c r="BB314" s="2" t="inlineStr">
        <is>
          <t/>
        </is>
      </c>
      <c r="BC314" t="inlineStr">
        <is>
          <t/>
        </is>
      </c>
      <c r="BD314" s="2" t="inlineStr">
        <is>
          <t>controllo amministrativo</t>
        </is>
      </c>
      <c r="BE314" s="2" t="inlineStr">
        <is>
          <t>2</t>
        </is>
      </c>
      <c r="BF314" s="2" t="inlineStr">
        <is>
          <t/>
        </is>
      </c>
      <c r="BG314" t="inlineStr">
        <is>
          <t/>
        </is>
      </c>
      <c r="BH314" t="inlineStr">
        <is>
          <t/>
        </is>
      </c>
      <c r="BI314" t="inlineStr">
        <is>
          <t/>
        </is>
      </c>
      <c r="BJ314" t="inlineStr">
        <is>
          <t/>
        </is>
      </c>
      <c r="BK314" t="inlineStr">
        <is>
          <t/>
        </is>
      </c>
      <c r="BL314" t="inlineStr">
        <is>
          <t/>
        </is>
      </c>
      <c r="BM314" t="inlineStr">
        <is>
          <t/>
        </is>
      </c>
      <c r="BN314" t="inlineStr">
        <is>
          <t/>
        </is>
      </c>
      <c r="BO314" t="inlineStr">
        <is>
          <t/>
        </is>
      </c>
      <c r="BP314" t="inlineStr">
        <is>
          <t/>
        </is>
      </c>
      <c r="BQ314" t="inlineStr">
        <is>
          <t/>
        </is>
      </c>
      <c r="BR314" t="inlineStr">
        <is>
          <t/>
        </is>
      </c>
      <c r="BS314" t="inlineStr">
        <is>
          <t/>
        </is>
      </c>
      <c r="BT314" s="2" t="inlineStr">
        <is>
          <t>administratieve controle</t>
        </is>
      </c>
      <c r="BU314" s="2" t="inlineStr">
        <is>
          <t>2</t>
        </is>
      </c>
      <c r="BV314" s="2" t="inlineStr">
        <is>
          <t/>
        </is>
      </c>
      <c r="BW314" t="inlineStr">
        <is>
          <t/>
        </is>
      </c>
      <c r="BX314" t="inlineStr">
        <is>
          <t/>
        </is>
      </c>
      <c r="BY314" t="inlineStr">
        <is>
          <t/>
        </is>
      </c>
      <c r="BZ314" t="inlineStr">
        <is>
          <t/>
        </is>
      </c>
      <c r="CA314" t="inlineStr">
        <is>
          <t/>
        </is>
      </c>
      <c r="CB314" t="inlineStr">
        <is>
          <t/>
        </is>
      </c>
      <c r="CC314" t="inlineStr">
        <is>
          <t/>
        </is>
      </c>
      <c r="CD314" t="inlineStr">
        <is>
          <t/>
        </is>
      </c>
      <c r="CE314" t="inlineStr">
        <is>
          <t/>
        </is>
      </c>
      <c r="CF314" t="inlineStr">
        <is>
          <t/>
        </is>
      </c>
      <c r="CG314" t="inlineStr">
        <is>
          <t/>
        </is>
      </c>
      <c r="CH314" t="inlineStr">
        <is>
          <t/>
        </is>
      </c>
      <c r="CI314" t="inlineStr">
        <is>
          <t/>
        </is>
      </c>
      <c r="CJ314" t="inlineStr">
        <is>
          <t/>
        </is>
      </c>
      <c r="CK314" t="inlineStr">
        <is>
          <t/>
        </is>
      </c>
      <c r="CL314" t="inlineStr">
        <is>
          <t/>
        </is>
      </c>
      <c r="CM314" t="inlineStr">
        <is>
          <t/>
        </is>
      </c>
      <c r="CN314" t="inlineStr">
        <is>
          <t/>
        </is>
      </c>
      <c r="CO314" t="inlineStr">
        <is>
          <t/>
        </is>
      </c>
      <c r="CP314" t="inlineStr">
        <is>
          <t/>
        </is>
      </c>
      <c r="CQ314" t="inlineStr">
        <is>
          <t/>
        </is>
      </c>
      <c r="CR314" t="inlineStr">
        <is>
          <t/>
        </is>
      </c>
      <c r="CS314" t="inlineStr">
        <is>
          <t/>
        </is>
      </c>
      <c r="CT314" t="inlineStr">
        <is>
          <t/>
        </is>
      </c>
      <c r="CU314" t="inlineStr">
        <is>
          <t/>
        </is>
      </c>
    </row>
    <row r="315">
      <c r="A315" s="1" t="str">
        <f>HYPERLINK("https://iate.europa.eu/entry/result/3618307/all", "3618307")</f>
        <v>3618307</v>
      </c>
      <c r="B315" t="inlineStr">
        <is>
          <t>EUROPEAN UNION</t>
        </is>
      </c>
      <c r="C315" t="inlineStr">
        <is>
          <t>EUROPEAN UNION|European construction|European Union|common foreign and security policy</t>
        </is>
      </c>
      <c r="D315" t="inlineStr">
        <is>
          <t/>
        </is>
      </c>
      <c r="E315" t="inlineStr">
        <is>
          <t/>
        </is>
      </c>
      <c r="F315" t="inlineStr">
        <is>
          <t/>
        </is>
      </c>
      <c r="G315" t="inlineStr">
        <is>
          <t/>
        </is>
      </c>
      <c r="H315" t="inlineStr">
        <is>
          <t/>
        </is>
      </c>
      <c r="I315" t="inlineStr">
        <is>
          <t/>
        </is>
      </c>
      <c r="J315" t="inlineStr">
        <is>
          <t/>
        </is>
      </c>
      <c r="K315" t="inlineStr">
        <is>
          <t/>
        </is>
      </c>
      <c r="L315" t="inlineStr">
        <is>
          <t/>
        </is>
      </c>
      <c r="M315" t="inlineStr">
        <is>
          <t/>
        </is>
      </c>
      <c r="N315" t="inlineStr">
        <is>
          <t/>
        </is>
      </c>
      <c r="O315" t="inlineStr">
        <is>
          <t/>
        </is>
      </c>
      <c r="P315" s="2" t="inlineStr">
        <is>
          <t>Ausführungsfrist</t>
        </is>
      </c>
      <c r="Q315" s="2" t="inlineStr">
        <is>
          <t>2</t>
        </is>
      </c>
      <c r="R315" s="2" t="inlineStr">
        <is>
          <t/>
        </is>
      </c>
      <c r="S315" t="inlineStr">
        <is>
          <t/>
        </is>
      </c>
      <c r="T315" t="inlineStr">
        <is>
          <t/>
        </is>
      </c>
      <c r="U315" t="inlineStr">
        <is>
          <t/>
        </is>
      </c>
      <c r="V315" t="inlineStr">
        <is>
          <t/>
        </is>
      </c>
      <c r="W315" t="inlineStr">
        <is>
          <t/>
        </is>
      </c>
      <c r="X315" s="2" t="inlineStr">
        <is>
          <t>execution period</t>
        </is>
      </c>
      <c r="Y315" s="2" t="inlineStr">
        <is>
          <t>2</t>
        </is>
      </c>
      <c r="Z315" s="2" t="inlineStr">
        <is>
          <t/>
        </is>
      </c>
      <c r="AA315" t="inlineStr">
        <is>
          <t/>
        </is>
      </c>
      <c r="AB315" s="2" t="inlineStr">
        <is>
          <t>período de ejecución</t>
        </is>
      </c>
      <c r="AC315" s="2" t="inlineStr">
        <is>
          <t>2</t>
        </is>
      </c>
      <c r="AD315" s="2" t="inlineStr">
        <is>
          <t/>
        </is>
      </c>
      <c r="AE315" t="inlineStr">
        <is>
          <t/>
        </is>
      </c>
      <c r="AF315" t="inlineStr">
        <is>
          <t/>
        </is>
      </c>
      <c r="AG315" t="inlineStr">
        <is>
          <t/>
        </is>
      </c>
      <c r="AH315" t="inlineStr">
        <is>
          <t/>
        </is>
      </c>
      <c r="AI315" t="inlineStr">
        <is>
          <t/>
        </is>
      </c>
      <c r="AJ315" t="inlineStr">
        <is>
          <t/>
        </is>
      </c>
      <c r="AK315" t="inlineStr">
        <is>
          <t/>
        </is>
      </c>
      <c r="AL315" t="inlineStr">
        <is>
          <t/>
        </is>
      </c>
      <c r="AM315" t="inlineStr">
        <is>
          <t/>
        </is>
      </c>
      <c r="AN315" s="2" t="inlineStr">
        <is>
          <t>période d'exécution</t>
        </is>
      </c>
      <c r="AO315" s="2" t="inlineStr">
        <is>
          <t>2</t>
        </is>
      </c>
      <c r="AP315" s="2" t="inlineStr">
        <is>
          <t/>
        </is>
      </c>
      <c r="AQ315" t="inlineStr">
        <is>
          <t/>
        </is>
      </c>
      <c r="AR315" t="inlineStr">
        <is>
          <t/>
        </is>
      </c>
      <c r="AS315" t="inlineStr">
        <is>
          <t/>
        </is>
      </c>
      <c r="AT315" t="inlineStr">
        <is>
          <t/>
        </is>
      </c>
      <c r="AU315" t="inlineStr">
        <is>
          <t/>
        </is>
      </c>
      <c r="AV315" t="inlineStr">
        <is>
          <t/>
        </is>
      </c>
      <c r="AW315" t="inlineStr">
        <is>
          <t/>
        </is>
      </c>
      <c r="AX315" t="inlineStr">
        <is>
          <t/>
        </is>
      </c>
      <c r="AY315" t="inlineStr">
        <is>
          <t/>
        </is>
      </c>
      <c r="AZ315" s="2" t="inlineStr">
        <is>
          <t>végrehajtási időszak</t>
        </is>
      </c>
      <c r="BA315" s="2" t="inlineStr">
        <is>
          <t>2</t>
        </is>
      </c>
      <c r="BB315" s="2" t="inlineStr">
        <is>
          <t/>
        </is>
      </c>
      <c r="BC315" t="inlineStr">
        <is>
          <t/>
        </is>
      </c>
      <c r="BD315" s="2" t="inlineStr">
        <is>
          <t>periodo di esecuzione</t>
        </is>
      </c>
      <c r="BE315" s="2" t="inlineStr">
        <is>
          <t>2</t>
        </is>
      </c>
      <c r="BF315" s="2" t="inlineStr">
        <is>
          <t/>
        </is>
      </c>
      <c r="BG315" t="inlineStr">
        <is>
          <t/>
        </is>
      </c>
      <c r="BH315" t="inlineStr">
        <is>
          <t/>
        </is>
      </c>
      <c r="BI315" t="inlineStr">
        <is>
          <t/>
        </is>
      </c>
      <c r="BJ315" t="inlineStr">
        <is>
          <t/>
        </is>
      </c>
      <c r="BK315" t="inlineStr">
        <is>
          <t/>
        </is>
      </c>
      <c r="BL315" t="inlineStr">
        <is>
          <t/>
        </is>
      </c>
      <c r="BM315" t="inlineStr">
        <is>
          <t/>
        </is>
      </c>
      <c r="BN315" t="inlineStr">
        <is>
          <t/>
        </is>
      </c>
      <c r="BO315" t="inlineStr">
        <is>
          <t/>
        </is>
      </c>
      <c r="BP315" t="inlineStr">
        <is>
          <t/>
        </is>
      </c>
      <c r="BQ315" t="inlineStr">
        <is>
          <t/>
        </is>
      </c>
      <c r="BR315" t="inlineStr">
        <is>
          <t/>
        </is>
      </c>
      <c r="BS315" t="inlineStr">
        <is>
          <t/>
        </is>
      </c>
      <c r="BT315" s="2" t="inlineStr">
        <is>
          <t>uitvoeringstermijn</t>
        </is>
      </c>
      <c r="BU315" s="2" t="inlineStr">
        <is>
          <t>2</t>
        </is>
      </c>
      <c r="BV315" s="2" t="inlineStr">
        <is>
          <t/>
        </is>
      </c>
      <c r="BW315" t="inlineStr">
        <is>
          <t/>
        </is>
      </c>
      <c r="BX315" t="inlineStr">
        <is>
          <t/>
        </is>
      </c>
      <c r="BY315" t="inlineStr">
        <is>
          <t/>
        </is>
      </c>
      <c r="BZ315" t="inlineStr">
        <is>
          <t/>
        </is>
      </c>
      <c r="CA315" t="inlineStr">
        <is>
          <t/>
        </is>
      </c>
      <c r="CB315" t="inlineStr">
        <is>
          <t/>
        </is>
      </c>
      <c r="CC315" t="inlineStr">
        <is>
          <t/>
        </is>
      </c>
      <c r="CD315" t="inlineStr">
        <is>
          <t/>
        </is>
      </c>
      <c r="CE315" t="inlineStr">
        <is>
          <t/>
        </is>
      </c>
      <c r="CF315" t="inlineStr">
        <is>
          <t/>
        </is>
      </c>
      <c r="CG315" t="inlineStr">
        <is>
          <t/>
        </is>
      </c>
      <c r="CH315" t="inlineStr">
        <is>
          <t/>
        </is>
      </c>
      <c r="CI315" t="inlineStr">
        <is>
          <t/>
        </is>
      </c>
      <c r="CJ315" t="inlineStr">
        <is>
          <t/>
        </is>
      </c>
      <c r="CK315" t="inlineStr">
        <is>
          <t/>
        </is>
      </c>
      <c r="CL315" t="inlineStr">
        <is>
          <t/>
        </is>
      </c>
      <c r="CM315" t="inlineStr">
        <is>
          <t/>
        </is>
      </c>
      <c r="CN315" t="inlineStr">
        <is>
          <t/>
        </is>
      </c>
      <c r="CO315" t="inlineStr">
        <is>
          <t/>
        </is>
      </c>
      <c r="CP315" t="inlineStr">
        <is>
          <t/>
        </is>
      </c>
      <c r="CQ315" t="inlineStr">
        <is>
          <t/>
        </is>
      </c>
      <c r="CR315" t="inlineStr">
        <is>
          <t/>
        </is>
      </c>
      <c r="CS315" t="inlineStr">
        <is>
          <t/>
        </is>
      </c>
      <c r="CT315" t="inlineStr">
        <is>
          <t/>
        </is>
      </c>
      <c r="CU315" t="inlineStr">
        <is>
          <t/>
        </is>
      </c>
    </row>
    <row r="316">
      <c r="A316" s="1" t="str">
        <f>HYPERLINK("https://iate.europa.eu/entry/result/3618311/all", "3618311")</f>
        <v>3618311</v>
      </c>
      <c r="B316" t="inlineStr">
        <is>
          <t>EUROPEAN UNION</t>
        </is>
      </c>
      <c r="C316" t="inlineStr">
        <is>
          <t>EUROPEAN UNION|European construction|European Union|common foreign and security policy</t>
        </is>
      </c>
      <c r="D316" t="inlineStr">
        <is>
          <t/>
        </is>
      </c>
      <c r="E316" t="inlineStr">
        <is>
          <t/>
        </is>
      </c>
      <c r="F316" t="inlineStr">
        <is>
          <t/>
        </is>
      </c>
      <c r="G316" t="inlineStr">
        <is>
          <t/>
        </is>
      </c>
      <c r="H316" t="inlineStr">
        <is>
          <t/>
        </is>
      </c>
      <c r="I316" t="inlineStr">
        <is>
          <t/>
        </is>
      </c>
      <c r="J316" t="inlineStr">
        <is>
          <t/>
        </is>
      </c>
      <c r="K316" t="inlineStr">
        <is>
          <t/>
        </is>
      </c>
      <c r="L316" t="inlineStr">
        <is>
          <t/>
        </is>
      </c>
      <c r="M316" t="inlineStr">
        <is>
          <t/>
        </is>
      </c>
      <c r="N316" t="inlineStr">
        <is>
          <t/>
        </is>
      </c>
      <c r="O316" t="inlineStr">
        <is>
          <t/>
        </is>
      </c>
      <c r="P316" s="2" t="inlineStr">
        <is>
          <t>Strategie für die regionale Entwicklung</t>
        </is>
      </c>
      <c r="Q316" s="2" t="inlineStr">
        <is>
          <t>2</t>
        </is>
      </c>
      <c r="R316" s="2" t="inlineStr">
        <is>
          <t/>
        </is>
      </c>
      <c r="S316" t="inlineStr">
        <is>
          <t/>
        </is>
      </c>
      <c r="T316" t="inlineStr">
        <is>
          <t/>
        </is>
      </c>
      <c r="U316" t="inlineStr">
        <is>
          <t/>
        </is>
      </c>
      <c r="V316" t="inlineStr">
        <is>
          <t/>
        </is>
      </c>
      <c r="W316" t="inlineStr">
        <is>
          <t/>
        </is>
      </c>
      <c r="X316" s="2" t="inlineStr">
        <is>
          <t>regional development strategy</t>
        </is>
      </c>
      <c r="Y316" s="2" t="inlineStr">
        <is>
          <t>2</t>
        </is>
      </c>
      <c r="Z316" s="2" t="inlineStr">
        <is>
          <t/>
        </is>
      </c>
      <c r="AA316" t="inlineStr">
        <is>
          <t/>
        </is>
      </c>
      <c r="AB316" s="2" t="inlineStr">
        <is>
          <t>Estrategia de desarrollo regional</t>
        </is>
      </c>
      <c r="AC316" s="2" t="inlineStr">
        <is>
          <t>2</t>
        </is>
      </c>
      <c r="AD316" s="2" t="inlineStr">
        <is>
          <t/>
        </is>
      </c>
      <c r="AE316" t="inlineStr">
        <is>
          <t/>
        </is>
      </c>
      <c r="AF316" t="inlineStr">
        <is>
          <t/>
        </is>
      </c>
      <c r="AG316" t="inlineStr">
        <is>
          <t/>
        </is>
      </c>
      <c r="AH316" t="inlineStr">
        <is>
          <t/>
        </is>
      </c>
      <c r="AI316" t="inlineStr">
        <is>
          <t/>
        </is>
      </c>
      <c r="AJ316" t="inlineStr">
        <is>
          <t/>
        </is>
      </c>
      <c r="AK316" t="inlineStr">
        <is>
          <t/>
        </is>
      </c>
      <c r="AL316" t="inlineStr">
        <is>
          <t/>
        </is>
      </c>
      <c r="AM316" t="inlineStr">
        <is>
          <t/>
        </is>
      </c>
      <c r="AN316" s="2" t="inlineStr">
        <is>
          <t>politique de développement régional</t>
        </is>
      </c>
      <c r="AO316" s="2" t="inlineStr">
        <is>
          <t>2</t>
        </is>
      </c>
      <c r="AP316" s="2" t="inlineStr">
        <is>
          <t/>
        </is>
      </c>
      <c r="AQ316" t="inlineStr">
        <is>
          <t/>
        </is>
      </c>
      <c r="AR316" t="inlineStr">
        <is>
          <t/>
        </is>
      </c>
      <c r="AS316" t="inlineStr">
        <is>
          <t/>
        </is>
      </c>
      <c r="AT316" t="inlineStr">
        <is>
          <t/>
        </is>
      </c>
      <c r="AU316" t="inlineStr">
        <is>
          <t/>
        </is>
      </c>
      <c r="AV316" t="inlineStr">
        <is>
          <t/>
        </is>
      </c>
      <c r="AW316" t="inlineStr">
        <is>
          <t/>
        </is>
      </c>
      <c r="AX316" t="inlineStr">
        <is>
          <t/>
        </is>
      </c>
      <c r="AY316" t="inlineStr">
        <is>
          <t/>
        </is>
      </c>
      <c r="AZ316" s="2" t="inlineStr">
        <is>
          <t>regionális fejlesztési stratégia</t>
        </is>
      </c>
      <c r="BA316" s="2" t="inlineStr">
        <is>
          <t>2</t>
        </is>
      </c>
      <c r="BB316" s="2" t="inlineStr">
        <is>
          <t/>
        </is>
      </c>
      <c r="BC316" t="inlineStr">
        <is>
          <t/>
        </is>
      </c>
      <c r="BD316" s="2" t="inlineStr">
        <is>
          <t>Strategia di sviluppo regionale</t>
        </is>
      </c>
      <c r="BE316" s="2" t="inlineStr">
        <is>
          <t>2</t>
        </is>
      </c>
      <c r="BF316" s="2" t="inlineStr">
        <is>
          <t/>
        </is>
      </c>
      <c r="BG316" t="inlineStr">
        <is>
          <t/>
        </is>
      </c>
      <c r="BH316" t="inlineStr">
        <is>
          <t/>
        </is>
      </c>
      <c r="BI316" t="inlineStr">
        <is>
          <t/>
        </is>
      </c>
      <c r="BJ316" t="inlineStr">
        <is>
          <t/>
        </is>
      </c>
      <c r="BK316" t="inlineStr">
        <is>
          <t/>
        </is>
      </c>
      <c r="BL316" t="inlineStr">
        <is>
          <t/>
        </is>
      </c>
      <c r="BM316" t="inlineStr">
        <is>
          <t/>
        </is>
      </c>
      <c r="BN316" t="inlineStr">
        <is>
          <t/>
        </is>
      </c>
      <c r="BO316" t="inlineStr">
        <is>
          <t/>
        </is>
      </c>
      <c r="BP316" t="inlineStr">
        <is>
          <t/>
        </is>
      </c>
      <c r="BQ316" t="inlineStr">
        <is>
          <t/>
        </is>
      </c>
      <c r="BR316" t="inlineStr">
        <is>
          <t/>
        </is>
      </c>
      <c r="BS316" t="inlineStr">
        <is>
          <t/>
        </is>
      </c>
      <c r="BT316" s="2" t="inlineStr">
        <is>
          <t>staatsstrategie voor regionaal ontwikkelingsbeleid</t>
        </is>
      </c>
      <c r="BU316" s="2" t="inlineStr">
        <is>
          <t>2</t>
        </is>
      </c>
      <c r="BV316" s="2" t="inlineStr">
        <is>
          <t/>
        </is>
      </c>
      <c r="BW316" t="inlineStr">
        <is>
          <t/>
        </is>
      </c>
      <c r="BX316" t="inlineStr">
        <is>
          <t/>
        </is>
      </c>
      <c r="BY316" t="inlineStr">
        <is>
          <t/>
        </is>
      </c>
      <c r="BZ316" t="inlineStr">
        <is>
          <t/>
        </is>
      </c>
      <c r="CA316" t="inlineStr">
        <is>
          <t/>
        </is>
      </c>
      <c r="CB316" t="inlineStr">
        <is>
          <t/>
        </is>
      </c>
      <c r="CC316" t="inlineStr">
        <is>
          <t/>
        </is>
      </c>
      <c r="CD316" t="inlineStr">
        <is>
          <t/>
        </is>
      </c>
      <c r="CE316" t="inlineStr">
        <is>
          <t/>
        </is>
      </c>
      <c r="CF316" t="inlineStr">
        <is>
          <t/>
        </is>
      </c>
      <c r="CG316" t="inlineStr">
        <is>
          <t/>
        </is>
      </c>
      <c r="CH316" t="inlineStr">
        <is>
          <t/>
        </is>
      </c>
      <c r="CI316" t="inlineStr">
        <is>
          <t/>
        </is>
      </c>
      <c r="CJ316" t="inlineStr">
        <is>
          <t/>
        </is>
      </c>
      <c r="CK316" t="inlineStr">
        <is>
          <t/>
        </is>
      </c>
      <c r="CL316" t="inlineStr">
        <is>
          <t/>
        </is>
      </c>
      <c r="CM316" t="inlineStr">
        <is>
          <t/>
        </is>
      </c>
      <c r="CN316" t="inlineStr">
        <is>
          <t/>
        </is>
      </c>
      <c r="CO316" t="inlineStr">
        <is>
          <t/>
        </is>
      </c>
      <c r="CP316" t="inlineStr">
        <is>
          <t/>
        </is>
      </c>
      <c r="CQ316" t="inlineStr">
        <is>
          <t/>
        </is>
      </c>
      <c r="CR316" t="inlineStr">
        <is>
          <t/>
        </is>
      </c>
      <c r="CS316" t="inlineStr">
        <is>
          <t/>
        </is>
      </c>
      <c r="CT316" t="inlineStr">
        <is>
          <t/>
        </is>
      </c>
      <c r="CU316" t="inlineStr">
        <is>
          <t/>
        </is>
      </c>
    </row>
    <row r="317">
      <c r="A317" s="1" t="str">
        <f>HYPERLINK("https://iate.europa.eu/entry/result/3618440/all", "3618440")</f>
        <v>3618440</v>
      </c>
      <c r="B317" t="inlineStr">
        <is>
          <t>EUROPEAN UNION</t>
        </is>
      </c>
      <c r="C317" t="inlineStr">
        <is>
          <t>EUROPEAN UNION|European construction|European Union|common foreign and security policy</t>
        </is>
      </c>
      <c r="D317" t="inlineStr">
        <is>
          <t/>
        </is>
      </c>
      <c r="E317" t="inlineStr">
        <is>
          <t/>
        </is>
      </c>
      <c r="F317" t="inlineStr">
        <is>
          <t/>
        </is>
      </c>
      <c r="G317" t="inlineStr">
        <is>
          <t/>
        </is>
      </c>
      <c r="H317" t="inlineStr">
        <is>
          <t/>
        </is>
      </c>
      <c r="I317" t="inlineStr">
        <is>
          <t/>
        </is>
      </c>
      <c r="J317" t="inlineStr">
        <is>
          <t/>
        </is>
      </c>
      <c r="K317" t="inlineStr">
        <is>
          <t/>
        </is>
      </c>
      <c r="L317" t="inlineStr">
        <is>
          <t/>
        </is>
      </c>
      <c r="M317" t="inlineStr">
        <is>
          <t/>
        </is>
      </c>
      <c r="N317" t="inlineStr">
        <is>
          <t/>
        </is>
      </c>
      <c r="O317" t="inlineStr">
        <is>
          <t/>
        </is>
      </c>
      <c r="P317" s="2" t="inlineStr">
        <is>
          <t>strategische Prioritäten</t>
        </is>
      </c>
      <c r="Q317" s="2" t="inlineStr">
        <is>
          <t>2</t>
        </is>
      </c>
      <c r="R317" s="2" t="inlineStr">
        <is>
          <t/>
        </is>
      </c>
      <c r="S317" t="inlineStr">
        <is>
          <t/>
        </is>
      </c>
      <c r="T317" t="inlineStr">
        <is>
          <t/>
        </is>
      </c>
      <c r="U317" t="inlineStr">
        <is>
          <t/>
        </is>
      </c>
      <c r="V317" t="inlineStr">
        <is>
          <t/>
        </is>
      </c>
      <c r="W317" t="inlineStr">
        <is>
          <t/>
        </is>
      </c>
      <c r="X317" s="2" t="inlineStr">
        <is>
          <t>strategic priority</t>
        </is>
      </c>
      <c r="Y317" s="2" t="inlineStr">
        <is>
          <t>2</t>
        </is>
      </c>
      <c r="Z317" s="2" t="inlineStr">
        <is>
          <t/>
        </is>
      </c>
      <c r="AA317" t="inlineStr">
        <is>
          <t/>
        </is>
      </c>
      <c r="AB317" s="2" t="inlineStr">
        <is>
          <t>prioridades estratégicas</t>
        </is>
      </c>
      <c r="AC317" s="2" t="inlineStr">
        <is>
          <t>2</t>
        </is>
      </c>
      <c r="AD317" s="2" t="inlineStr">
        <is>
          <t/>
        </is>
      </c>
      <c r="AE317" t="inlineStr">
        <is>
          <t/>
        </is>
      </c>
      <c r="AF317" t="inlineStr">
        <is>
          <t/>
        </is>
      </c>
      <c r="AG317" t="inlineStr">
        <is>
          <t/>
        </is>
      </c>
      <c r="AH317" t="inlineStr">
        <is>
          <t/>
        </is>
      </c>
      <c r="AI317" t="inlineStr">
        <is>
          <t/>
        </is>
      </c>
      <c r="AJ317" t="inlineStr">
        <is>
          <t/>
        </is>
      </c>
      <c r="AK317" t="inlineStr">
        <is>
          <t/>
        </is>
      </c>
      <c r="AL317" t="inlineStr">
        <is>
          <t/>
        </is>
      </c>
      <c r="AM317" t="inlineStr">
        <is>
          <t/>
        </is>
      </c>
      <c r="AN317" s="2" t="inlineStr">
        <is>
          <t>priorités stratégiques</t>
        </is>
      </c>
      <c r="AO317" s="2" t="inlineStr">
        <is>
          <t>2</t>
        </is>
      </c>
      <c r="AP317" s="2" t="inlineStr">
        <is>
          <t/>
        </is>
      </c>
      <c r="AQ317" t="inlineStr">
        <is>
          <t/>
        </is>
      </c>
      <c r="AR317" t="inlineStr">
        <is>
          <t/>
        </is>
      </c>
      <c r="AS317" t="inlineStr">
        <is>
          <t/>
        </is>
      </c>
      <c r="AT317" t="inlineStr">
        <is>
          <t/>
        </is>
      </c>
      <c r="AU317" t="inlineStr">
        <is>
          <t/>
        </is>
      </c>
      <c r="AV317" t="inlineStr">
        <is>
          <t/>
        </is>
      </c>
      <c r="AW317" t="inlineStr">
        <is>
          <t/>
        </is>
      </c>
      <c r="AX317" t="inlineStr">
        <is>
          <t/>
        </is>
      </c>
      <c r="AY317" t="inlineStr">
        <is>
          <t/>
        </is>
      </c>
      <c r="AZ317" s="2" t="inlineStr">
        <is>
          <t>stratégiai prioritások</t>
        </is>
      </c>
      <c r="BA317" s="2" t="inlineStr">
        <is>
          <t>2</t>
        </is>
      </c>
      <c r="BB317" s="2" t="inlineStr">
        <is>
          <t/>
        </is>
      </c>
      <c r="BC317" t="inlineStr">
        <is>
          <t/>
        </is>
      </c>
      <c r="BD317" s="2" t="inlineStr">
        <is>
          <t>priorità strategiche</t>
        </is>
      </c>
      <c r="BE317" s="2" t="inlineStr">
        <is>
          <t>2</t>
        </is>
      </c>
      <c r="BF317" s="2" t="inlineStr">
        <is>
          <t/>
        </is>
      </c>
      <c r="BG317" t="inlineStr">
        <is>
          <t/>
        </is>
      </c>
      <c r="BH317" t="inlineStr">
        <is>
          <t/>
        </is>
      </c>
      <c r="BI317" t="inlineStr">
        <is>
          <t/>
        </is>
      </c>
      <c r="BJ317" t="inlineStr">
        <is>
          <t/>
        </is>
      </c>
      <c r="BK317" t="inlineStr">
        <is>
          <t/>
        </is>
      </c>
      <c r="BL317" t="inlineStr">
        <is>
          <t/>
        </is>
      </c>
      <c r="BM317" t="inlineStr">
        <is>
          <t/>
        </is>
      </c>
      <c r="BN317" t="inlineStr">
        <is>
          <t/>
        </is>
      </c>
      <c r="BO317" t="inlineStr">
        <is>
          <t/>
        </is>
      </c>
      <c r="BP317" t="inlineStr">
        <is>
          <t/>
        </is>
      </c>
      <c r="BQ317" t="inlineStr">
        <is>
          <t/>
        </is>
      </c>
      <c r="BR317" t="inlineStr">
        <is>
          <t/>
        </is>
      </c>
      <c r="BS317" t="inlineStr">
        <is>
          <t/>
        </is>
      </c>
      <c r="BT317" s="2" t="inlineStr">
        <is>
          <t>strategische prioriteiten</t>
        </is>
      </c>
      <c r="BU317" s="2" t="inlineStr">
        <is>
          <t>2</t>
        </is>
      </c>
      <c r="BV317" s="2" t="inlineStr">
        <is>
          <t/>
        </is>
      </c>
      <c r="BW317" t="inlineStr">
        <is>
          <t/>
        </is>
      </c>
      <c r="BX317" t="inlineStr">
        <is>
          <t/>
        </is>
      </c>
      <c r="BY317" t="inlineStr">
        <is>
          <t/>
        </is>
      </c>
      <c r="BZ317" t="inlineStr">
        <is>
          <t/>
        </is>
      </c>
      <c r="CA317" t="inlineStr">
        <is>
          <t/>
        </is>
      </c>
      <c r="CB317" t="inlineStr">
        <is>
          <t/>
        </is>
      </c>
      <c r="CC317" t="inlineStr">
        <is>
          <t/>
        </is>
      </c>
      <c r="CD317" t="inlineStr">
        <is>
          <t/>
        </is>
      </c>
      <c r="CE317" t="inlineStr">
        <is>
          <t/>
        </is>
      </c>
      <c r="CF317" t="inlineStr">
        <is>
          <t/>
        </is>
      </c>
      <c r="CG317" t="inlineStr">
        <is>
          <t/>
        </is>
      </c>
      <c r="CH317" t="inlineStr">
        <is>
          <t/>
        </is>
      </c>
      <c r="CI317" t="inlineStr">
        <is>
          <t/>
        </is>
      </c>
      <c r="CJ317" t="inlineStr">
        <is>
          <t/>
        </is>
      </c>
      <c r="CK317" t="inlineStr">
        <is>
          <t/>
        </is>
      </c>
      <c r="CL317" t="inlineStr">
        <is>
          <t/>
        </is>
      </c>
      <c r="CM317" t="inlineStr">
        <is>
          <t/>
        </is>
      </c>
      <c r="CN317" t="inlineStr">
        <is>
          <t/>
        </is>
      </c>
      <c r="CO317" t="inlineStr">
        <is>
          <t/>
        </is>
      </c>
      <c r="CP317" t="inlineStr">
        <is>
          <t/>
        </is>
      </c>
      <c r="CQ317" t="inlineStr">
        <is>
          <t/>
        </is>
      </c>
      <c r="CR317" t="inlineStr">
        <is>
          <t/>
        </is>
      </c>
      <c r="CS317" t="inlineStr">
        <is>
          <t/>
        </is>
      </c>
      <c r="CT317" t="inlineStr">
        <is>
          <t/>
        </is>
      </c>
      <c r="CU317" t="inlineStr">
        <is>
          <t/>
        </is>
      </c>
    </row>
    <row r="318">
      <c r="A318" s="1" t="str">
        <f>HYPERLINK("https://iate.europa.eu/entry/result/3618585/all", "3618585")</f>
        <v>3618585</v>
      </c>
      <c r="B318" t="inlineStr">
        <is>
          <t>EUROPEAN UNION</t>
        </is>
      </c>
      <c r="C318" t="inlineStr">
        <is>
          <t>EUROPEAN UNION|European construction|European Union|common foreign and security policy</t>
        </is>
      </c>
      <c r="D318" t="inlineStr">
        <is>
          <t/>
        </is>
      </c>
      <c r="E318" t="inlineStr">
        <is>
          <t/>
        </is>
      </c>
      <c r="F318" t="inlineStr">
        <is>
          <t/>
        </is>
      </c>
      <c r="G318" t="inlineStr">
        <is>
          <t/>
        </is>
      </c>
      <c r="H318" t="inlineStr">
        <is>
          <t/>
        </is>
      </c>
      <c r="I318" t="inlineStr">
        <is>
          <t/>
        </is>
      </c>
      <c r="J318" t="inlineStr">
        <is>
          <t/>
        </is>
      </c>
      <c r="K318" t="inlineStr">
        <is>
          <t/>
        </is>
      </c>
      <c r="L318" t="inlineStr">
        <is>
          <t/>
        </is>
      </c>
      <c r="M318" t="inlineStr">
        <is>
          <t/>
        </is>
      </c>
      <c r="N318" t="inlineStr">
        <is>
          <t/>
        </is>
      </c>
      <c r="O318" t="inlineStr">
        <is>
          <t/>
        </is>
      </c>
      <c r="P318" s="2" t="inlineStr">
        <is>
          <t>Kontrollunterlagen|
Unterlagen gesammelt während des Kontrollbesuches</t>
        </is>
      </c>
      <c r="Q318" s="2" t="inlineStr">
        <is>
          <t>2|
2</t>
        </is>
      </c>
      <c r="R318" s="2" t="inlineStr">
        <is>
          <t xml:space="preserve">|
</t>
        </is>
      </c>
      <c r="S318" t="inlineStr">
        <is>
          <t/>
        </is>
      </c>
      <c r="T318" t="inlineStr">
        <is>
          <t/>
        </is>
      </c>
      <c r="U318" t="inlineStr">
        <is>
          <t/>
        </is>
      </c>
      <c r="V318" t="inlineStr">
        <is>
          <t/>
        </is>
      </c>
      <c r="W318" t="inlineStr">
        <is>
          <t/>
        </is>
      </c>
      <c r="X318" s="2" t="inlineStr">
        <is>
          <t>verification evidence</t>
        </is>
      </c>
      <c r="Y318" s="2" t="inlineStr">
        <is>
          <t>2</t>
        </is>
      </c>
      <c r="Z318" s="2" t="inlineStr">
        <is>
          <t/>
        </is>
      </c>
      <c r="AA318" t="inlineStr">
        <is>
          <t>Term used in relation to the audit. Verification evidence is all information used by the Auditor in arriving at the factual findings, and it includes the information contained in the accounting records underlying the Financial Report and other information (financial and non-financial).</t>
        </is>
      </c>
      <c r="AB318" s="2" t="inlineStr">
        <is>
          <t>pruebas recogidas durante la inspección</t>
        </is>
      </c>
      <c r="AC318" s="2" t="inlineStr">
        <is>
          <t>2</t>
        </is>
      </c>
      <c r="AD318" s="2" t="inlineStr">
        <is>
          <t/>
        </is>
      </c>
      <c r="AE318" t="inlineStr">
        <is>
          <t/>
        </is>
      </c>
      <c r="AF318" t="inlineStr">
        <is>
          <t/>
        </is>
      </c>
      <c r="AG318" t="inlineStr">
        <is>
          <t/>
        </is>
      </c>
      <c r="AH318" t="inlineStr">
        <is>
          <t/>
        </is>
      </c>
      <c r="AI318" t="inlineStr">
        <is>
          <t/>
        </is>
      </c>
      <c r="AJ318" t="inlineStr">
        <is>
          <t/>
        </is>
      </c>
      <c r="AK318" t="inlineStr">
        <is>
          <t/>
        </is>
      </c>
      <c r="AL318" t="inlineStr">
        <is>
          <t/>
        </is>
      </c>
      <c r="AM318" t="inlineStr">
        <is>
          <t/>
        </is>
      </c>
      <c r="AN318" s="2" t="inlineStr">
        <is>
          <t>éléments de preuve recueillis pendant la vérification</t>
        </is>
      </c>
      <c r="AO318" s="2" t="inlineStr">
        <is>
          <t>2</t>
        </is>
      </c>
      <c r="AP318" s="2" t="inlineStr">
        <is>
          <t/>
        </is>
      </c>
      <c r="AQ318" t="inlineStr">
        <is>
          <t/>
        </is>
      </c>
      <c r="AR318" t="inlineStr">
        <is>
          <t/>
        </is>
      </c>
      <c r="AS318" t="inlineStr">
        <is>
          <t/>
        </is>
      </c>
      <c r="AT318" t="inlineStr">
        <is>
          <t/>
        </is>
      </c>
      <c r="AU318" t="inlineStr">
        <is>
          <t/>
        </is>
      </c>
      <c r="AV318" t="inlineStr">
        <is>
          <t/>
        </is>
      </c>
      <c r="AW318" t="inlineStr">
        <is>
          <t/>
        </is>
      </c>
      <c r="AX318" t="inlineStr">
        <is>
          <t/>
        </is>
      </c>
      <c r="AY318" t="inlineStr">
        <is>
          <t/>
        </is>
      </c>
      <c r="AZ318" s="2" t="inlineStr">
        <is>
          <t>ellenőrzés során összegyűjtött bizonyíték</t>
        </is>
      </c>
      <c r="BA318" s="2" t="inlineStr">
        <is>
          <t>2</t>
        </is>
      </c>
      <c r="BB318" s="2" t="inlineStr">
        <is>
          <t/>
        </is>
      </c>
      <c r="BC318" t="inlineStr">
        <is>
          <t/>
        </is>
      </c>
      <c r="BD318" s="2" t="inlineStr">
        <is>
          <t>elementi di prova raccolti in sede di verifica</t>
        </is>
      </c>
      <c r="BE318" s="2" t="inlineStr">
        <is>
          <t>2</t>
        </is>
      </c>
      <c r="BF318" s="2" t="inlineStr">
        <is>
          <t/>
        </is>
      </c>
      <c r="BG318" t="inlineStr">
        <is>
          <t/>
        </is>
      </c>
      <c r="BH318" t="inlineStr">
        <is>
          <t/>
        </is>
      </c>
      <c r="BI318" t="inlineStr">
        <is>
          <t/>
        </is>
      </c>
      <c r="BJ318" t="inlineStr">
        <is>
          <t/>
        </is>
      </c>
      <c r="BK318" t="inlineStr">
        <is>
          <t/>
        </is>
      </c>
      <c r="BL318" t="inlineStr">
        <is>
          <t/>
        </is>
      </c>
      <c r="BM318" t="inlineStr">
        <is>
          <t/>
        </is>
      </c>
      <c r="BN318" t="inlineStr">
        <is>
          <t/>
        </is>
      </c>
      <c r="BO318" t="inlineStr">
        <is>
          <t/>
        </is>
      </c>
      <c r="BP318" t="inlineStr">
        <is>
          <t/>
        </is>
      </c>
      <c r="BQ318" t="inlineStr">
        <is>
          <t/>
        </is>
      </c>
      <c r="BR318" t="inlineStr">
        <is>
          <t/>
        </is>
      </c>
      <c r="BS318" t="inlineStr">
        <is>
          <t/>
        </is>
      </c>
      <c r="BT318" s="2" t="inlineStr">
        <is>
          <t>bewijzen versameld bij de controle</t>
        </is>
      </c>
      <c r="BU318" s="2" t="inlineStr">
        <is>
          <t>2</t>
        </is>
      </c>
      <c r="BV318" s="2" t="inlineStr">
        <is>
          <t/>
        </is>
      </c>
      <c r="BW318" t="inlineStr">
        <is>
          <t/>
        </is>
      </c>
      <c r="BX318" t="inlineStr">
        <is>
          <t/>
        </is>
      </c>
      <c r="BY318" t="inlineStr">
        <is>
          <t/>
        </is>
      </c>
      <c r="BZ318" t="inlineStr">
        <is>
          <t/>
        </is>
      </c>
      <c r="CA318" t="inlineStr">
        <is>
          <t/>
        </is>
      </c>
      <c r="CB318" t="inlineStr">
        <is>
          <t/>
        </is>
      </c>
      <c r="CC318" t="inlineStr">
        <is>
          <t/>
        </is>
      </c>
      <c r="CD318" t="inlineStr">
        <is>
          <t/>
        </is>
      </c>
      <c r="CE318" t="inlineStr">
        <is>
          <t/>
        </is>
      </c>
      <c r="CF318" t="inlineStr">
        <is>
          <t/>
        </is>
      </c>
      <c r="CG318" t="inlineStr">
        <is>
          <t/>
        </is>
      </c>
      <c r="CH318" t="inlineStr">
        <is>
          <t/>
        </is>
      </c>
      <c r="CI318" t="inlineStr">
        <is>
          <t/>
        </is>
      </c>
      <c r="CJ318" t="inlineStr">
        <is>
          <t/>
        </is>
      </c>
      <c r="CK318" t="inlineStr">
        <is>
          <t/>
        </is>
      </c>
      <c r="CL318" t="inlineStr">
        <is>
          <t/>
        </is>
      </c>
      <c r="CM318" t="inlineStr">
        <is>
          <t/>
        </is>
      </c>
      <c r="CN318" t="inlineStr">
        <is>
          <t/>
        </is>
      </c>
      <c r="CO318" t="inlineStr">
        <is>
          <t/>
        </is>
      </c>
      <c r="CP318" t="inlineStr">
        <is>
          <t/>
        </is>
      </c>
      <c r="CQ318" t="inlineStr">
        <is>
          <t/>
        </is>
      </c>
      <c r="CR318" t="inlineStr">
        <is>
          <t/>
        </is>
      </c>
      <c r="CS318" t="inlineStr">
        <is>
          <t/>
        </is>
      </c>
      <c r="CT318" t="inlineStr">
        <is>
          <t/>
        </is>
      </c>
      <c r="CU318" t="inlineStr">
        <is>
          <t/>
        </is>
      </c>
    </row>
    <row r="319">
      <c r="A319" s="1" t="str">
        <f>HYPERLINK("https://iate.europa.eu/entry/result/3618332/all", "3618332")</f>
        <v>3618332</v>
      </c>
      <c r="B319" t="inlineStr">
        <is>
          <t>EUROPEAN UNION</t>
        </is>
      </c>
      <c r="C319" t="inlineStr">
        <is>
          <t>EUROPEAN UNION|European construction|European Union|common foreign and security policy</t>
        </is>
      </c>
      <c r="D319" t="inlineStr">
        <is>
          <t/>
        </is>
      </c>
      <c r="E319" t="inlineStr">
        <is>
          <t/>
        </is>
      </c>
      <c r="F319" t="inlineStr">
        <is>
          <t/>
        </is>
      </c>
      <c r="G319" t="inlineStr">
        <is>
          <t/>
        </is>
      </c>
      <c r="H319" t="inlineStr">
        <is>
          <t/>
        </is>
      </c>
      <c r="I319" t="inlineStr">
        <is>
          <t/>
        </is>
      </c>
      <c r="J319" t="inlineStr">
        <is>
          <t/>
        </is>
      </c>
      <c r="K319" t="inlineStr">
        <is>
          <t/>
        </is>
      </c>
      <c r="L319" t="inlineStr">
        <is>
          <t/>
        </is>
      </c>
      <c r="M319" t="inlineStr">
        <is>
          <t/>
        </is>
      </c>
      <c r="N319" t="inlineStr">
        <is>
          <t/>
        </is>
      </c>
      <c r="O319" t="inlineStr">
        <is>
          <t/>
        </is>
      </c>
      <c r="P319" s="2" t="inlineStr">
        <is>
          <t>Problembaum</t>
        </is>
      </c>
      <c r="Q319" s="2" t="inlineStr">
        <is>
          <t>2</t>
        </is>
      </c>
      <c r="R319" s="2" t="inlineStr">
        <is>
          <t/>
        </is>
      </c>
      <c r="S319" t="inlineStr">
        <is>
          <t/>
        </is>
      </c>
      <c r="T319" t="inlineStr">
        <is>
          <t/>
        </is>
      </c>
      <c r="U319" t="inlineStr">
        <is>
          <t/>
        </is>
      </c>
      <c r="V319" t="inlineStr">
        <is>
          <t/>
        </is>
      </c>
      <c r="W319" t="inlineStr">
        <is>
          <t/>
        </is>
      </c>
      <c r="X319" s="2" t="inlineStr">
        <is>
          <t>problem tree</t>
        </is>
      </c>
      <c r="Y319" s="2" t="inlineStr">
        <is>
          <t>2</t>
        </is>
      </c>
      <c r="Z319" s="2" t="inlineStr">
        <is>
          <t/>
        </is>
      </c>
      <c r="AA319" t="inlineStr">
        <is>
          <t>Visualisation of the problems in a form of a diagram to help analyse and clarify a cause-effect relationship between them.</t>
        </is>
      </c>
      <c r="AB319" s="2" t="inlineStr">
        <is>
          <t>árbol de problemas</t>
        </is>
      </c>
      <c r="AC319" s="2" t="inlineStr">
        <is>
          <t>2</t>
        </is>
      </c>
      <c r="AD319" s="2" t="inlineStr">
        <is>
          <t/>
        </is>
      </c>
      <c r="AE319" t="inlineStr">
        <is>
          <t/>
        </is>
      </c>
      <c r="AF319" t="inlineStr">
        <is>
          <t/>
        </is>
      </c>
      <c r="AG319" t="inlineStr">
        <is>
          <t/>
        </is>
      </c>
      <c r="AH319" t="inlineStr">
        <is>
          <t/>
        </is>
      </c>
      <c r="AI319" t="inlineStr">
        <is>
          <t/>
        </is>
      </c>
      <c r="AJ319" t="inlineStr">
        <is>
          <t/>
        </is>
      </c>
      <c r="AK319" t="inlineStr">
        <is>
          <t/>
        </is>
      </c>
      <c r="AL319" t="inlineStr">
        <is>
          <t/>
        </is>
      </c>
      <c r="AM319" t="inlineStr">
        <is>
          <t/>
        </is>
      </c>
      <c r="AN319" s="2" t="inlineStr">
        <is>
          <t>diagramme qui présente les principaux problèmes|
arbre des problèmes</t>
        </is>
      </c>
      <c r="AO319" s="2" t="inlineStr">
        <is>
          <t>2|
2</t>
        </is>
      </c>
      <c r="AP319" s="2" t="inlineStr">
        <is>
          <t xml:space="preserve">|
</t>
        </is>
      </c>
      <c r="AQ319" t="inlineStr">
        <is>
          <t/>
        </is>
      </c>
      <c r="AR319" t="inlineStr">
        <is>
          <t/>
        </is>
      </c>
      <c r="AS319" t="inlineStr">
        <is>
          <t/>
        </is>
      </c>
      <c r="AT319" t="inlineStr">
        <is>
          <t/>
        </is>
      </c>
      <c r="AU319" t="inlineStr">
        <is>
          <t/>
        </is>
      </c>
      <c r="AV319" t="inlineStr">
        <is>
          <t/>
        </is>
      </c>
      <c r="AW319" t="inlineStr">
        <is>
          <t/>
        </is>
      </c>
      <c r="AX319" t="inlineStr">
        <is>
          <t/>
        </is>
      </c>
      <c r="AY319" t="inlineStr">
        <is>
          <t/>
        </is>
      </c>
      <c r="AZ319" s="2" t="inlineStr">
        <is>
          <t>problémafa</t>
        </is>
      </c>
      <c r="BA319" s="2" t="inlineStr">
        <is>
          <t>2</t>
        </is>
      </c>
      <c r="BB319" s="2" t="inlineStr">
        <is>
          <t/>
        </is>
      </c>
      <c r="BC319" t="inlineStr">
        <is>
          <t/>
        </is>
      </c>
      <c r="BD319" s="2" t="inlineStr">
        <is>
          <t>diagramma dei problemi</t>
        </is>
      </c>
      <c r="BE319" s="2" t="inlineStr">
        <is>
          <t>2</t>
        </is>
      </c>
      <c r="BF319" s="2" t="inlineStr">
        <is>
          <t/>
        </is>
      </c>
      <c r="BG319" t="inlineStr">
        <is>
          <t/>
        </is>
      </c>
      <c r="BH319" t="inlineStr">
        <is>
          <t/>
        </is>
      </c>
      <c r="BI319" t="inlineStr">
        <is>
          <t/>
        </is>
      </c>
      <c r="BJ319" t="inlineStr">
        <is>
          <t/>
        </is>
      </c>
      <c r="BK319" t="inlineStr">
        <is>
          <t/>
        </is>
      </c>
      <c r="BL319" t="inlineStr">
        <is>
          <t/>
        </is>
      </c>
      <c r="BM319" t="inlineStr">
        <is>
          <t/>
        </is>
      </c>
      <c r="BN319" t="inlineStr">
        <is>
          <t/>
        </is>
      </c>
      <c r="BO319" t="inlineStr">
        <is>
          <t/>
        </is>
      </c>
      <c r="BP319" t="inlineStr">
        <is>
          <t/>
        </is>
      </c>
      <c r="BQ319" t="inlineStr">
        <is>
          <t/>
        </is>
      </c>
      <c r="BR319" t="inlineStr">
        <is>
          <t/>
        </is>
      </c>
      <c r="BS319" t="inlineStr">
        <is>
          <t/>
        </is>
      </c>
      <c r="BT319" s="2" t="inlineStr">
        <is>
          <t>probleemboom</t>
        </is>
      </c>
      <c r="BU319" s="2" t="inlineStr">
        <is>
          <t>2</t>
        </is>
      </c>
      <c r="BV319" s="2" t="inlineStr">
        <is>
          <t/>
        </is>
      </c>
      <c r="BW319" t="inlineStr">
        <is>
          <t/>
        </is>
      </c>
      <c r="BX319" t="inlineStr">
        <is>
          <t/>
        </is>
      </c>
      <c r="BY319" t="inlineStr">
        <is>
          <t/>
        </is>
      </c>
      <c r="BZ319" t="inlineStr">
        <is>
          <t/>
        </is>
      </c>
      <c r="CA319" t="inlineStr">
        <is>
          <t/>
        </is>
      </c>
      <c r="CB319" t="inlineStr">
        <is>
          <t/>
        </is>
      </c>
      <c r="CC319" t="inlineStr">
        <is>
          <t/>
        </is>
      </c>
      <c r="CD319" t="inlineStr">
        <is>
          <t/>
        </is>
      </c>
      <c r="CE319" t="inlineStr">
        <is>
          <t/>
        </is>
      </c>
      <c r="CF319" t="inlineStr">
        <is>
          <t/>
        </is>
      </c>
      <c r="CG319" t="inlineStr">
        <is>
          <t/>
        </is>
      </c>
      <c r="CH319" t="inlineStr">
        <is>
          <t/>
        </is>
      </c>
      <c r="CI319" t="inlineStr">
        <is>
          <t/>
        </is>
      </c>
      <c r="CJ319" t="inlineStr">
        <is>
          <t/>
        </is>
      </c>
      <c r="CK319" t="inlineStr">
        <is>
          <t/>
        </is>
      </c>
      <c r="CL319" t="inlineStr">
        <is>
          <t/>
        </is>
      </c>
      <c r="CM319" t="inlineStr">
        <is>
          <t/>
        </is>
      </c>
      <c r="CN319" t="inlineStr">
        <is>
          <t/>
        </is>
      </c>
      <c r="CO319" t="inlineStr">
        <is>
          <t/>
        </is>
      </c>
      <c r="CP319" t="inlineStr">
        <is>
          <t/>
        </is>
      </c>
      <c r="CQ319" t="inlineStr">
        <is>
          <t/>
        </is>
      </c>
      <c r="CR319" t="inlineStr">
        <is>
          <t/>
        </is>
      </c>
      <c r="CS319" t="inlineStr">
        <is>
          <t/>
        </is>
      </c>
      <c r="CT319" t="inlineStr">
        <is>
          <t/>
        </is>
      </c>
      <c r="CU319" t="inlineStr">
        <is>
          <t/>
        </is>
      </c>
    </row>
    <row r="320">
      <c r="A320" s="1" t="str">
        <f>HYPERLINK("https://iate.europa.eu/entry/result/3618460/all", "3618460")</f>
        <v>3618460</v>
      </c>
      <c r="B320" t="inlineStr">
        <is>
          <t>EUROPEAN UNION</t>
        </is>
      </c>
      <c r="C320" t="inlineStr">
        <is>
          <t>EUROPEAN UNION|European construction|European Union|common foreign and security policy</t>
        </is>
      </c>
      <c r="D320" t="inlineStr">
        <is>
          <t/>
        </is>
      </c>
      <c r="E320" t="inlineStr">
        <is>
          <t/>
        </is>
      </c>
      <c r="F320" t="inlineStr">
        <is>
          <t/>
        </is>
      </c>
      <c r="G320" t="inlineStr">
        <is>
          <t/>
        </is>
      </c>
      <c r="H320" t="inlineStr">
        <is>
          <t/>
        </is>
      </c>
      <c r="I320" t="inlineStr">
        <is>
          <t/>
        </is>
      </c>
      <c r="J320" t="inlineStr">
        <is>
          <t/>
        </is>
      </c>
      <c r="K320" t="inlineStr">
        <is>
          <t/>
        </is>
      </c>
      <c r="L320" t="inlineStr">
        <is>
          <t/>
        </is>
      </c>
      <c r="M320" t="inlineStr">
        <is>
          <t/>
        </is>
      </c>
      <c r="N320" t="inlineStr">
        <is>
          <t/>
        </is>
      </c>
      <c r="O320" t="inlineStr">
        <is>
          <t/>
        </is>
      </c>
      <c r="P320" s="2" t="inlineStr">
        <is>
          <t>Learning-by-doing erlernen|
berufspraktischer Ansatz</t>
        </is>
      </c>
      <c r="Q320" s="2" t="inlineStr">
        <is>
          <t>2|
2</t>
        </is>
      </c>
      <c r="R320" s="2" t="inlineStr">
        <is>
          <t xml:space="preserve">|
</t>
        </is>
      </c>
      <c r="S320" t="inlineStr">
        <is>
          <t/>
        </is>
      </c>
      <c r="T320" t="inlineStr">
        <is>
          <t/>
        </is>
      </c>
      <c r="U320" t="inlineStr">
        <is>
          <t/>
        </is>
      </c>
      <c r="V320" t="inlineStr">
        <is>
          <t/>
        </is>
      </c>
      <c r="W320" t="inlineStr">
        <is>
          <t/>
        </is>
      </c>
      <c r="X320" s="2" t="inlineStr">
        <is>
          <t>learning by doing</t>
        </is>
      </c>
      <c r="Y320" s="2" t="inlineStr">
        <is>
          <t>2</t>
        </is>
      </c>
      <c r="Z320" s="2" t="inlineStr">
        <is>
          <t/>
        </is>
      </c>
      <c r="AA320" t="inlineStr">
        <is>
          <t/>
        </is>
      </c>
      <c r="AB320" s="2" t="inlineStr">
        <is>
          <t>aprendizaje por la práctica</t>
        </is>
      </c>
      <c r="AC320" s="2" t="inlineStr">
        <is>
          <t>2</t>
        </is>
      </c>
      <c r="AD320" s="2" t="inlineStr">
        <is>
          <t/>
        </is>
      </c>
      <c r="AE320" t="inlineStr">
        <is>
          <t/>
        </is>
      </c>
      <c r="AF320" t="inlineStr">
        <is>
          <t/>
        </is>
      </c>
      <c r="AG320" t="inlineStr">
        <is>
          <t/>
        </is>
      </c>
      <c r="AH320" t="inlineStr">
        <is>
          <t/>
        </is>
      </c>
      <c r="AI320" t="inlineStr">
        <is>
          <t/>
        </is>
      </c>
      <c r="AJ320" t="inlineStr">
        <is>
          <t/>
        </is>
      </c>
      <c r="AK320" t="inlineStr">
        <is>
          <t/>
        </is>
      </c>
      <c r="AL320" t="inlineStr">
        <is>
          <t/>
        </is>
      </c>
      <c r="AM320" t="inlineStr">
        <is>
          <t/>
        </is>
      </c>
      <c r="AN320" s="2" t="inlineStr">
        <is>
          <t>apprentissage par l’expérience|
apprentissage par la pratique|
apprentissage sur le tas</t>
        </is>
      </c>
      <c r="AO320" s="2" t="inlineStr">
        <is>
          <t>2|
2|
2</t>
        </is>
      </c>
      <c r="AP320" s="2" t="inlineStr">
        <is>
          <t xml:space="preserve">|
|
</t>
        </is>
      </c>
      <c r="AQ320" t="inlineStr">
        <is>
          <t/>
        </is>
      </c>
      <c r="AR320" t="inlineStr">
        <is>
          <t/>
        </is>
      </c>
      <c r="AS320" t="inlineStr">
        <is>
          <t/>
        </is>
      </c>
      <c r="AT320" t="inlineStr">
        <is>
          <t/>
        </is>
      </c>
      <c r="AU320" t="inlineStr">
        <is>
          <t/>
        </is>
      </c>
      <c r="AV320" t="inlineStr">
        <is>
          <t/>
        </is>
      </c>
      <c r="AW320" t="inlineStr">
        <is>
          <t/>
        </is>
      </c>
      <c r="AX320" t="inlineStr">
        <is>
          <t/>
        </is>
      </c>
      <c r="AY320" t="inlineStr">
        <is>
          <t/>
        </is>
      </c>
      <c r="AZ320" s="2" t="inlineStr">
        <is>
          <t>cselekedve tanulás</t>
        </is>
      </c>
      <c r="BA320" s="2" t="inlineStr">
        <is>
          <t>2</t>
        </is>
      </c>
      <c r="BB320" s="2" t="inlineStr">
        <is>
          <t/>
        </is>
      </c>
      <c r="BC320" t="inlineStr">
        <is>
          <t/>
        </is>
      </c>
      <c r="BD320" s="2" t="inlineStr">
        <is>
          <t>apprendimento sul campo</t>
        </is>
      </c>
      <c r="BE320" s="2" t="inlineStr">
        <is>
          <t>2</t>
        </is>
      </c>
      <c r="BF320" s="2" t="inlineStr">
        <is>
          <t/>
        </is>
      </c>
      <c r="BG320" t="inlineStr">
        <is>
          <t/>
        </is>
      </c>
      <c r="BH320" t="inlineStr">
        <is>
          <t/>
        </is>
      </c>
      <c r="BI320" t="inlineStr">
        <is>
          <t/>
        </is>
      </c>
      <c r="BJ320" t="inlineStr">
        <is>
          <t/>
        </is>
      </c>
      <c r="BK320" t="inlineStr">
        <is>
          <t/>
        </is>
      </c>
      <c r="BL320" t="inlineStr">
        <is>
          <t/>
        </is>
      </c>
      <c r="BM320" t="inlineStr">
        <is>
          <t/>
        </is>
      </c>
      <c r="BN320" t="inlineStr">
        <is>
          <t/>
        </is>
      </c>
      <c r="BO320" t="inlineStr">
        <is>
          <t/>
        </is>
      </c>
      <c r="BP320" t="inlineStr">
        <is>
          <t/>
        </is>
      </c>
      <c r="BQ320" t="inlineStr">
        <is>
          <t/>
        </is>
      </c>
      <c r="BR320" t="inlineStr">
        <is>
          <t/>
        </is>
      </c>
      <c r="BS320" t="inlineStr">
        <is>
          <t/>
        </is>
      </c>
      <c r="BT320" s="2" t="inlineStr">
        <is>
          <t>al doende leren</t>
        </is>
      </c>
      <c r="BU320" s="2" t="inlineStr">
        <is>
          <t>2</t>
        </is>
      </c>
      <c r="BV320" s="2" t="inlineStr">
        <is>
          <t/>
        </is>
      </c>
      <c r="BW320" t="inlineStr">
        <is>
          <t/>
        </is>
      </c>
      <c r="BX320" t="inlineStr">
        <is>
          <t/>
        </is>
      </c>
      <c r="BY320" t="inlineStr">
        <is>
          <t/>
        </is>
      </c>
      <c r="BZ320" t="inlineStr">
        <is>
          <t/>
        </is>
      </c>
      <c r="CA320" t="inlineStr">
        <is>
          <t/>
        </is>
      </c>
      <c r="CB320" t="inlineStr">
        <is>
          <t/>
        </is>
      </c>
      <c r="CC320" t="inlineStr">
        <is>
          <t/>
        </is>
      </c>
      <c r="CD320" t="inlineStr">
        <is>
          <t/>
        </is>
      </c>
      <c r="CE320" t="inlineStr">
        <is>
          <t/>
        </is>
      </c>
      <c r="CF320" t="inlineStr">
        <is>
          <t/>
        </is>
      </c>
      <c r="CG320" t="inlineStr">
        <is>
          <t/>
        </is>
      </c>
      <c r="CH320" t="inlineStr">
        <is>
          <t/>
        </is>
      </c>
      <c r="CI320" t="inlineStr">
        <is>
          <t/>
        </is>
      </c>
      <c r="CJ320" t="inlineStr">
        <is>
          <t/>
        </is>
      </c>
      <c r="CK320" t="inlineStr">
        <is>
          <t/>
        </is>
      </c>
      <c r="CL320" t="inlineStr">
        <is>
          <t/>
        </is>
      </c>
      <c r="CM320" t="inlineStr">
        <is>
          <t/>
        </is>
      </c>
      <c r="CN320" t="inlineStr">
        <is>
          <t/>
        </is>
      </c>
      <c r="CO320" t="inlineStr">
        <is>
          <t/>
        </is>
      </c>
      <c r="CP320" t="inlineStr">
        <is>
          <t/>
        </is>
      </c>
      <c r="CQ320" t="inlineStr">
        <is>
          <t/>
        </is>
      </c>
      <c r="CR320" t="inlineStr">
        <is>
          <t/>
        </is>
      </c>
      <c r="CS320" t="inlineStr">
        <is>
          <t/>
        </is>
      </c>
      <c r="CT320" t="inlineStr">
        <is>
          <t/>
        </is>
      </c>
      <c r="CU320" t="inlineStr">
        <is>
          <t/>
        </is>
      </c>
    </row>
    <row r="321">
      <c r="A321" s="1" t="str">
        <f>HYPERLINK("https://iate.europa.eu/entry/result/3618336/all", "3618336")</f>
        <v>3618336</v>
      </c>
      <c r="B321" t="inlineStr">
        <is>
          <t>EUROPEAN UNION</t>
        </is>
      </c>
      <c r="C321" t="inlineStr">
        <is>
          <t>EUROPEAN UNION|European construction|European Union|common foreign and security policy</t>
        </is>
      </c>
      <c r="D321" t="inlineStr">
        <is>
          <t/>
        </is>
      </c>
      <c r="E321" t="inlineStr">
        <is>
          <t/>
        </is>
      </c>
      <c r="F321" t="inlineStr">
        <is>
          <t/>
        </is>
      </c>
      <c r="G321" t="inlineStr">
        <is>
          <t/>
        </is>
      </c>
      <c r="H321" t="inlineStr">
        <is>
          <t/>
        </is>
      </c>
      <c r="I321" t="inlineStr">
        <is>
          <t/>
        </is>
      </c>
      <c r="J321" t="inlineStr">
        <is>
          <t/>
        </is>
      </c>
      <c r="K321" t="inlineStr">
        <is>
          <t/>
        </is>
      </c>
      <c r="L321" t="inlineStr">
        <is>
          <t/>
        </is>
      </c>
      <c r="M321" t="inlineStr">
        <is>
          <t/>
        </is>
      </c>
      <c r="N321" t="inlineStr">
        <is>
          <t/>
        </is>
      </c>
      <c r="O321" t="inlineStr">
        <is>
          <t/>
        </is>
      </c>
      <c r="P321" s="2" t="inlineStr">
        <is>
          <t>auf der Auswahlliste aufgeführten Bewerber</t>
        </is>
      </c>
      <c r="Q321" s="2" t="inlineStr">
        <is>
          <t>2</t>
        </is>
      </c>
      <c r="R321" s="2" t="inlineStr">
        <is>
          <t/>
        </is>
      </c>
      <c r="S321" t="inlineStr">
        <is>
          <t/>
        </is>
      </c>
      <c r="T321" t="inlineStr">
        <is>
          <t/>
        </is>
      </c>
      <c r="U321" t="inlineStr">
        <is>
          <t/>
        </is>
      </c>
      <c r="V321" t="inlineStr">
        <is>
          <t/>
        </is>
      </c>
      <c r="W321" t="inlineStr">
        <is>
          <t/>
        </is>
      </c>
      <c r="X321" s="2" t="inlineStr">
        <is>
          <t>pre-selected applicant</t>
        </is>
      </c>
      <c r="Y321" s="2" t="inlineStr">
        <is>
          <t>2</t>
        </is>
      </c>
      <c r="Z321" s="2" t="inlineStr">
        <is>
          <t/>
        </is>
      </c>
      <c r="AA321" t="inlineStr">
        <is>
          <t/>
        </is>
      </c>
      <c r="AB321" s="2" t="inlineStr">
        <is>
          <t>candidatos seleccionados</t>
        </is>
      </c>
      <c r="AC321" s="2" t="inlineStr">
        <is>
          <t>2</t>
        </is>
      </c>
      <c r="AD321" s="2" t="inlineStr">
        <is>
          <t/>
        </is>
      </c>
      <c r="AE321" t="inlineStr">
        <is>
          <t/>
        </is>
      </c>
      <c r="AF321" t="inlineStr">
        <is>
          <t/>
        </is>
      </c>
      <c r="AG321" t="inlineStr">
        <is>
          <t/>
        </is>
      </c>
      <c r="AH321" t="inlineStr">
        <is>
          <t/>
        </is>
      </c>
      <c r="AI321" t="inlineStr">
        <is>
          <t/>
        </is>
      </c>
      <c r="AJ321" t="inlineStr">
        <is>
          <t/>
        </is>
      </c>
      <c r="AK321" t="inlineStr">
        <is>
          <t/>
        </is>
      </c>
      <c r="AL321" t="inlineStr">
        <is>
          <t/>
        </is>
      </c>
      <c r="AM321" t="inlineStr">
        <is>
          <t/>
        </is>
      </c>
      <c r="AN321" s="2" t="inlineStr">
        <is>
          <t>candidats présélectionnés</t>
        </is>
      </c>
      <c r="AO321" s="2" t="inlineStr">
        <is>
          <t>2</t>
        </is>
      </c>
      <c r="AP321" s="2" t="inlineStr">
        <is>
          <t/>
        </is>
      </c>
      <c r="AQ321" t="inlineStr">
        <is>
          <t/>
        </is>
      </c>
      <c r="AR321" t="inlineStr">
        <is>
          <t/>
        </is>
      </c>
      <c r="AS321" t="inlineStr">
        <is>
          <t/>
        </is>
      </c>
      <c r="AT321" t="inlineStr">
        <is>
          <t/>
        </is>
      </c>
      <c r="AU321" t="inlineStr">
        <is>
          <t/>
        </is>
      </c>
      <c r="AV321" t="inlineStr">
        <is>
          <t/>
        </is>
      </c>
      <c r="AW321" t="inlineStr">
        <is>
          <t/>
        </is>
      </c>
      <c r="AX321" t="inlineStr">
        <is>
          <t/>
        </is>
      </c>
      <c r="AY321" t="inlineStr">
        <is>
          <t/>
        </is>
      </c>
      <c r="AZ321" s="2" t="inlineStr">
        <is>
          <t>az előválasztáson túljutott pályázók</t>
        </is>
      </c>
      <c r="BA321" s="2" t="inlineStr">
        <is>
          <t>2</t>
        </is>
      </c>
      <c r="BB321" s="2" t="inlineStr">
        <is>
          <t/>
        </is>
      </c>
      <c r="BC321" t="inlineStr">
        <is>
          <t/>
        </is>
      </c>
      <c r="BD321" s="2" t="inlineStr">
        <is>
          <t>candidati selezionati</t>
        </is>
      </c>
      <c r="BE321" s="2" t="inlineStr">
        <is>
          <t>2</t>
        </is>
      </c>
      <c r="BF321" s="2" t="inlineStr">
        <is>
          <t/>
        </is>
      </c>
      <c r="BG321" t="inlineStr">
        <is>
          <t/>
        </is>
      </c>
      <c r="BH321" t="inlineStr">
        <is>
          <t/>
        </is>
      </c>
      <c r="BI321" t="inlineStr">
        <is>
          <t/>
        </is>
      </c>
      <c r="BJ321" t="inlineStr">
        <is>
          <t/>
        </is>
      </c>
      <c r="BK321" t="inlineStr">
        <is>
          <t/>
        </is>
      </c>
      <c r="BL321" t="inlineStr">
        <is>
          <t/>
        </is>
      </c>
      <c r="BM321" t="inlineStr">
        <is>
          <t/>
        </is>
      </c>
      <c r="BN321" t="inlineStr">
        <is>
          <t/>
        </is>
      </c>
      <c r="BO321" t="inlineStr">
        <is>
          <t/>
        </is>
      </c>
      <c r="BP321" t="inlineStr">
        <is>
          <t/>
        </is>
      </c>
      <c r="BQ321" t="inlineStr">
        <is>
          <t/>
        </is>
      </c>
      <c r="BR321" t="inlineStr">
        <is>
          <t/>
        </is>
      </c>
      <c r="BS321" t="inlineStr">
        <is>
          <t/>
        </is>
      </c>
      <c r="BT321" s="2" t="inlineStr">
        <is>
          <t>voorgeselecteerde kandidaten</t>
        </is>
      </c>
      <c r="BU321" s="2" t="inlineStr">
        <is>
          <t>2</t>
        </is>
      </c>
      <c r="BV321" s="2" t="inlineStr">
        <is>
          <t/>
        </is>
      </c>
      <c r="BW321" t="inlineStr">
        <is>
          <t/>
        </is>
      </c>
      <c r="BX321" t="inlineStr">
        <is>
          <t/>
        </is>
      </c>
      <c r="BY321" t="inlineStr">
        <is>
          <t/>
        </is>
      </c>
      <c r="BZ321" t="inlineStr">
        <is>
          <t/>
        </is>
      </c>
      <c r="CA321" t="inlineStr">
        <is>
          <t/>
        </is>
      </c>
      <c r="CB321" t="inlineStr">
        <is>
          <t/>
        </is>
      </c>
      <c r="CC321" t="inlineStr">
        <is>
          <t/>
        </is>
      </c>
      <c r="CD321" t="inlineStr">
        <is>
          <t/>
        </is>
      </c>
      <c r="CE321" t="inlineStr">
        <is>
          <t/>
        </is>
      </c>
      <c r="CF321" t="inlineStr">
        <is>
          <t/>
        </is>
      </c>
      <c r="CG321" t="inlineStr">
        <is>
          <t/>
        </is>
      </c>
      <c r="CH321" t="inlineStr">
        <is>
          <t/>
        </is>
      </c>
      <c r="CI321" t="inlineStr">
        <is>
          <t/>
        </is>
      </c>
      <c r="CJ321" t="inlineStr">
        <is>
          <t/>
        </is>
      </c>
      <c r="CK321" t="inlineStr">
        <is>
          <t/>
        </is>
      </c>
      <c r="CL321" t="inlineStr">
        <is>
          <t/>
        </is>
      </c>
      <c r="CM321" t="inlineStr">
        <is>
          <t/>
        </is>
      </c>
      <c r="CN321" t="inlineStr">
        <is>
          <t/>
        </is>
      </c>
      <c r="CO321" t="inlineStr">
        <is>
          <t/>
        </is>
      </c>
      <c r="CP321" t="inlineStr">
        <is>
          <t/>
        </is>
      </c>
      <c r="CQ321" t="inlineStr">
        <is>
          <t/>
        </is>
      </c>
      <c r="CR321" t="inlineStr">
        <is>
          <t/>
        </is>
      </c>
      <c r="CS321" t="inlineStr">
        <is>
          <t/>
        </is>
      </c>
      <c r="CT321" t="inlineStr">
        <is>
          <t/>
        </is>
      </c>
      <c r="CU321" t="inlineStr">
        <is>
          <t/>
        </is>
      </c>
    </row>
    <row r="322">
      <c r="A322" s="1" t="str">
        <f>HYPERLINK("https://iate.europa.eu/entry/result/3618464/all", "3618464")</f>
        <v>3618464</v>
      </c>
      <c r="B322" t="inlineStr">
        <is>
          <t>EUROPEAN UNION</t>
        </is>
      </c>
      <c r="C322" t="inlineStr">
        <is>
          <t>EUROPEAN UNION|European construction|European Union|common foreign and security policy</t>
        </is>
      </c>
      <c r="D322" t="inlineStr">
        <is>
          <t/>
        </is>
      </c>
      <c r="E322" t="inlineStr">
        <is>
          <t/>
        </is>
      </c>
      <c r="F322" t="inlineStr">
        <is>
          <t/>
        </is>
      </c>
      <c r="G322" t="inlineStr">
        <is>
          <t/>
        </is>
      </c>
      <c r="H322" t="inlineStr">
        <is>
          <t/>
        </is>
      </c>
      <c r="I322" t="inlineStr">
        <is>
          <t/>
        </is>
      </c>
      <c r="J322" t="inlineStr">
        <is>
          <t/>
        </is>
      </c>
      <c r="K322" t="inlineStr">
        <is>
          <t/>
        </is>
      </c>
      <c r="L322" t="inlineStr">
        <is>
          <t/>
        </is>
      </c>
      <c r="M322" t="inlineStr">
        <is>
          <t/>
        </is>
      </c>
      <c r="N322" t="inlineStr">
        <is>
          <t/>
        </is>
      </c>
      <c r="O322" t="inlineStr">
        <is>
          <t/>
        </is>
      </c>
      <c r="P322" s="2" t="inlineStr">
        <is>
          <t>Mandat</t>
        </is>
      </c>
      <c r="Q322" s="2" t="inlineStr">
        <is>
          <t>2</t>
        </is>
      </c>
      <c r="R322" s="2" t="inlineStr">
        <is>
          <t/>
        </is>
      </c>
      <c r="S322" t="inlineStr">
        <is>
          <t/>
        </is>
      </c>
      <c r="T322" t="inlineStr">
        <is>
          <t/>
        </is>
      </c>
      <c r="U322" t="inlineStr">
        <is>
          <t/>
        </is>
      </c>
      <c r="V322" t="inlineStr">
        <is>
          <t/>
        </is>
      </c>
      <c r="W322" t="inlineStr">
        <is>
          <t/>
        </is>
      </c>
      <c r="X322" s="2" t="inlineStr">
        <is>
          <t>mandate</t>
        </is>
      </c>
      <c r="Y322" s="2" t="inlineStr">
        <is>
          <t>2</t>
        </is>
      </c>
      <c r="Z322" s="2" t="inlineStr">
        <is>
          <t/>
        </is>
      </c>
      <c r="AA322" t="inlineStr">
        <is>
          <t/>
        </is>
      </c>
      <c r="AB322" s="2" t="inlineStr">
        <is>
          <t>mandato</t>
        </is>
      </c>
      <c r="AC322" s="2" t="inlineStr">
        <is>
          <t>2</t>
        </is>
      </c>
      <c r="AD322" s="2" t="inlineStr">
        <is>
          <t/>
        </is>
      </c>
      <c r="AE322" t="inlineStr">
        <is>
          <t/>
        </is>
      </c>
      <c r="AF322" t="inlineStr">
        <is>
          <t/>
        </is>
      </c>
      <c r="AG322" t="inlineStr">
        <is>
          <t/>
        </is>
      </c>
      <c r="AH322" t="inlineStr">
        <is>
          <t/>
        </is>
      </c>
      <c r="AI322" t="inlineStr">
        <is>
          <t/>
        </is>
      </c>
      <c r="AJ322" t="inlineStr">
        <is>
          <t/>
        </is>
      </c>
      <c r="AK322" t="inlineStr">
        <is>
          <t/>
        </is>
      </c>
      <c r="AL322" t="inlineStr">
        <is>
          <t/>
        </is>
      </c>
      <c r="AM322" t="inlineStr">
        <is>
          <t/>
        </is>
      </c>
      <c r="AN322" s="2" t="inlineStr">
        <is>
          <t>mandat</t>
        </is>
      </c>
      <c r="AO322" s="2" t="inlineStr">
        <is>
          <t>2</t>
        </is>
      </c>
      <c r="AP322" s="2" t="inlineStr">
        <is>
          <t/>
        </is>
      </c>
      <c r="AQ322" t="inlineStr">
        <is>
          <t/>
        </is>
      </c>
      <c r="AR322" t="inlineStr">
        <is>
          <t/>
        </is>
      </c>
      <c r="AS322" t="inlineStr">
        <is>
          <t/>
        </is>
      </c>
      <c r="AT322" t="inlineStr">
        <is>
          <t/>
        </is>
      </c>
      <c r="AU322" t="inlineStr">
        <is>
          <t/>
        </is>
      </c>
      <c r="AV322" t="inlineStr">
        <is>
          <t/>
        </is>
      </c>
      <c r="AW322" t="inlineStr">
        <is>
          <t/>
        </is>
      </c>
      <c r="AX322" t="inlineStr">
        <is>
          <t/>
        </is>
      </c>
      <c r="AY322" t="inlineStr">
        <is>
          <t/>
        </is>
      </c>
      <c r="AZ322" s="2" t="inlineStr">
        <is>
          <t>mandátum</t>
        </is>
      </c>
      <c r="BA322" s="2" t="inlineStr">
        <is>
          <t>2</t>
        </is>
      </c>
      <c r="BB322" s="2" t="inlineStr">
        <is>
          <t/>
        </is>
      </c>
      <c r="BC322" t="inlineStr">
        <is>
          <t/>
        </is>
      </c>
      <c r="BD322" s="2" t="inlineStr">
        <is>
          <t>mandato</t>
        </is>
      </c>
      <c r="BE322" s="2" t="inlineStr">
        <is>
          <t>2</t>
        </is>
      </c>
      <c r="BF322" s="2" t="inlineStr">
        <is>
          <t/>
        </is>
      </c>
      <c r="BG322" t="inlineStr">
        <is>
          <t/>
        </is>
      </c>
      <c r="BH322" t="inlineStr">
        <is>
          <t/>
        </is>
      </c>
      <c r="BI322" t="inlineStr">
        <is>
          <t/>
        </is>
      </c>
      <c r="BJ322" t="inlineStr">
        <is>
          <t/>
        </is>
      </c>
      <c r="BK322" t="inlineStr">
        <is>
          <t/>
        </is>
      </c>
      <c r="BL322" t="inlineStr">
        <is>
          <t/>
        </is>
      </c>
      <c r="BM322" t="inlineStr">
        <is>
          <t/>
        </is>
      </c>
      <c r="BN322" t="inlineStr">
        <is>
          <t/>
        </is>
      </c>
      <c r="BO322" t="inlineStr">
        <is>
          <t/>
        </is>
      </c>
      <c r="BP322" t="inlineStr">
        <is>
          <t/>
        </is>
      </c>
      <c r="BQ322" t="inlineStr">
        <is>
          <t/>
        </is>
      </c>
      <c r="BR322" t="inlineStr">
        <is>
          <t/>
        </is>
      </c>
      <c r="BS322" t="inlineStr">
        <is>
          <t/>
        </is>
      </c>
      <c r="BT322" s="2" t="inlineStr">
        <is>
          <t>mandaat</t>
        </is>
      </c>
      <c r="BU322" s="2" t="inlineStr">
        <is>
          <t>2</t>
        </is>
      </c>
      <c r="BV322" s="2" t="inlineStr">
        <is>
          <t/>
        </is>
      </c>
      <c r="BW322" t="inlineStr">
        <is>
          <t/>
        </is>
      </c>
      <c r="BX322" t="inlineStr">
        <is>
          <t/>
        </is>
      </c>
      <c r="BY322" t="inlineStr">
        <is>
          <t/>
        </is>
      </c>
      <c r="BZ322" t="inlineStr">
        <is>
          <t/>
        </is>
      </c>
      <c r="CA322" t="inlineStr">
        <is>
          <t/>
        </is>
      </c>
      <c r="CB322" t="inlineStr">
        <is>
          <t/>
        </is>
      </c>
      <c r="CC322" t="inlineStr">
        <is>
          <t/>
        </is>
      </c>
      <c r="CD322" t="inlineStr">
        <is>
          <t/>
        </is>
      </c>
      <c r="CE322" t="inlineStr">
        <is>
          <t/>
        </is>
      </c>
      <c r="CF322" t="inlineStr">
        <is>
          <t/>
        </is>
      </c>
      <c r="CG322" t="inlineStr">
        <is>
          <t/>
        </is>
      </c>
      <c r="CH322" t="inlineStr">
        <is>
          <t/>
        </is>
      </c>
      <c r="CI322" t="inlineStr">
        <is>
          <t/>
        </is>
      </c>
      <c r="CJ322" t="inlineStr">
        <is>
          <t/>
        </is>
      </c>
      <c r="CK322" t="inlineStr">
        <is>
          <t/>
        </is>
      </c>
      <c r="CL322" t="inlineStr">
        <is>
          <t/>
        </is>
      </c>
      <c r="CM322" t="inlineStr">
        <is>
          <t/>
        </is>
      </c>
      <c r="CN322" t="inlineStr">
        <is>
          <t/>
        </is>
      </c>
      <c r="CO322" t="inlineStr">
        <is>
          <t/>
        </is>
      </c>
      <c r="CP322" t="inlineStr">
        <is>
          <t/>
        </is>
      </c>
      <c r="CQ322" t="inlineStr">
        <is>
          <t/>
        </is>
      </c>
      <c r="CR322" t="inlineStr">
        <is>
          <t/>
        </is>
      </c>
      <c r="CS322" t="inlineStr">
        <is>
          <t/>
        </is>
      </c>
      <c r="CT322" t="inlineStr">
        <is>
          <t/>
        </is>
      </c>
      <c r="CU322" t="inlineStr">
        <is>
          <t/>
        </is>
      </c>
    </row>
    <row r="323">
      <c r="A323" s="1" t="str">
        <f>HYPERLINK("https://iate.europa.eu/entry/result/3618323/all", "3618323")</f>
        <v>3618323</v>
      </c>
      <c r="B323" t="inlineStr">
        <is>
          <t>EUROPEAN UNION</t>
        </is>
      </c>
      <c r="C323" t="inlineStr">
        <is>
          <t>EUROPEAN UNION|European construction|European Union|common foreign and security policy</t>
        </is>
      </c>
      <c r="D323" t="inlineStr">
        <is>
          <t/>
        </is>
      </c>
      <c r="E323" t="inlineStr">
        <is>
          <t/>
        </is>
      </c>
      <c r="F323" t="inlineStr">
        <is>
          <t/>
        </is>
      </c>
      <c r="G323" t="inlineStr">
        <is>
          <t/>
        </is>
      </c>
      <c r="H323" t="inlineStr">
        <is>
          <t/>
        </is>
      </c>
      <c r="I323" t="inlineStr">
        <is>
          <t/>
        </is>
      </c>
      <c r="J323" t="inlineStr">
        <is>
          <t/>
        </is>
      </c>
      <c r="K323" t="inlineStr">
        <is>
          <t/>
        </is>
      </c>
      <c r="L323" t="inlineStr">
        <is>
          <t/>
        </is>
      </c>
      <c r="M323" t="inlineStr">
        <is>
          <t/>
        </is>
      </c>
      <c r="N323" t="inlineStr">
        <is>
          <t/>
        </is>
      </c>
      <c r="O323" t="inlineStr">
        <is>
          <t/>
        </is>
      </c>
      <c r="P323" s="2" t="inlineStr">
        <is>
          <t>offline PADOR-Formular</t>
        </is>
      </c>
      <c r="Q323" s="2" t="inlineStr">
        <is>
          <t>2</t>
        </is>
      </c>
      <c r="R323" s="2" t="inlineStr">
        <is>
          <t/>
        </is>
      </c>
      <c r="S323" t="inlineStr">
        <is>
          <t/>
        </is>
      </c>
      <c r="T323" t="inlineStr">
        <is>
          <t/>
        </is>
      </c>
      <c r="U323" t="inlineStr">
        <is>
          <t/>
        </is>
      </c>
      <c r="V323" t="inlineStr">
        <is>
          <t/>
        </is>
      </c>
      <c r="W323" t="inlineStr">
        <is>
          <t/>
        </is>
      </c>
      <c r="X323" s="2" t="inlineStr">
        <is>
          <t>PADOR off-line form</t>
        </is>
      </c>
      <c r="Y323" s="2" t="inlineStr">
        <is>
          <t>2</t>
        </is>
      </c>
      <c r="Z323" s="2" t="inlineStr">
        <is>
          <t/>
        </is>
      </c>
      <c r="AA323" t="inlineStr">
        <is>
          <t/>
        </is>
      </c>
      <c r="AB323" t="inlineStr">
        <is>
          <t/>
        </is>
      </c>
      <c r="AC323" t="inlineStr">
        <is>
          <t/>
        </is>
      </c>
      <c r="AD323" t="inlineStr">
        <is>
          <t/>
        </is>
      </c>
      <c r="AE323" t="inlineStr">
        <is>
          <t/>
        </is>
      </c>
      <c r="AF323" t="inlineStr">
        <is>
          <t/>
        </is>
      </c>
      <c r="AG323" t="inlineStr">
        <is>
          <t/>
        </is>
      </c>
      <c r="AH323" t="inlineStr">
        <is>
          <t/>
        </is>
      </c>
      <c r="AI323" t="inlineStr">
        <is>
          <t/>
        </is>
      </c>
      <c r="AJ323" t="inlineStr">
        <is>
          <t/>
        </is>
      </c>
      <c r="AK323" t="inlineStr">
        <is>
          <t/>
        </is>
      </c>
      <c r="AL323" t="inlineStr">
        <is>
          <t/>
        </is>
      </c>
      <c r="AM323" t="inlineStr">
        <is>
          <t/>
        </is>
      </c>
      <c r="AN323" s="2" t="inlineStr">
        <is>
          <t>formulaire PADOR hors ligne</t>
        </is>
      </c>
      <c r="AO323" s="2" t="inlineStr">
        <is>
          <t>2</t>
        </is>
      </c>
      <c r="AP323" s="2" t="inlineStr">
        <is>
          <t/>
        </is>
      </c>
      <c r="AQ323" t="inlineStr">
        <is>
          <t/>
        </is>
      </c>
      <c r="AR323" t="inlineStr">
        <is>
          <t/>
        </is>
      </c>
      <c r="AS323" t="inlineStr">
        <is>
          <t/>
        </is>
      </c>
      <c r="AT323" t="inlineStr">
        <is>
          <t/>
        </is>
      </c>
      <c r="AU323" t="inlineStr">
        <is>
          <t/>
        </is>
      </c>
      <c r="AV323" t="inlineStr">
        <is>
          <t/>
        </is>
      </c>
      <c r="AW323" t="inlineStr">
        <is>
          <t/>
        </is>
      </c>
      <c r="AX323" t="inlineStr">
        <is>
          <t/>
        </is>
      </c>
      <c r="AY323" t="inlineStr">
        <is>
          <t/>
        </is>
      </c>
      <c r="AZ323" s="2" t="inlineStr">
        <is>
          <t>offline PADOR formanyomtatvány</t>
        </is>
      </c>
      <c r="BA323" s="2" t="inlineStr">
        <is>
          <t>2</t>
        </is>
      </c>
      <c r="BB323" s="2" t="inlineStr">
        <is>
          <t/>
        </is>
      </c>
      <c r="BC323" t="inlineStr">
        <is>
          <t/>
        </is>
      </c>
      <c r="BD323" s="2" t="inlineStr">
        <is>
          <t>modulo PADOR offline</t>
        </is>
      </c>
      <c r="BE323" s="2" t="inlineStr">
        <is>
          <t>2</t>
        </is>
      </c>
      <c r="BF323" s="2" t="inlineStr">
        <is>
          <t/>
        </is>
      </c>
      <c r="BG323" t="inlineStr">
        <is>
          <t/>
        </is>
      </c>
      <c r="BH323" t="inlineStr">
        <is>
          <t/>
        </is>
      </c>
      <c r="BI323" t="inlineStr">
        <is>
          <t/>
        </is>
      </c>
      <c r="BJ323" t="inlineStr">
        <is>
          <t/>
        </is>
      </c>
      <c r="BK323" t="inlineStr">
        <is>
          <t/>
        </is>
      </c>
      <c r="BL323" t="inlineStr">
        <is>
          <t/>
        </is>
      </c>
      <c r="BM323" t="inlineStr">
        <is>
          <t/>
        </is>
      </c>
      <c r="BN323" t="inlineStr">
        <is>
          <t/>
        </is>
      </c>
      <c r="BO323" t="inlineStr">
        <is>
          <t/>
        </is>
      </c>
      <c r="BP323" t="inlineStr">
        <is>
          <t/>
        </is>
      </c>
      <c r="BQ323" t="inlineStr">
        <is>
          <t/>
        </is>
      </c>
      <c r="BR323" t="inlineStr">
        <is>
          <t/>
        </is>
      </c>
      <c r="BS323" t="inlineStr">
        <is>
          <t/>
        </is>
      </c>
      <c r="BT323" s="2" t="inlineStr">
        <is>
          <t>offline PADOR formulier</t>
        </is>
      </c>
      <c r="BU323" s="2" t="inlineStr">
        <is>
          <t>2</t>
        </is>
      </c>
      <c r="BV323" s="2" t="inlineStr">
        <is>
          <t/>
        </is>
      </c>
      <c r="BW323" t="inlineStr">
        <is>
          <t/>
        </is>
      </c>
      <c r="BX323" t="inlineStr">
        <is>
          <t/>
        </is>
      </c>
      <c r="BY323" t="inlineStr">
        <is>
          <t/>
        </is>
      </c>
      <c r="BZ323" t="inlineStr">
        <is>
          <t/>
        </is>
      </c>
      <c r="CA323" t="inlineStr">
        <is>
          <t/>
        </is>
      </c>
      <c r="CB323" t="inlineStr">
        <is>
          <t/>
        </is>
      </c>
      <c r="CC323" t="inlineStr">
        <is>
          <t/>
        </is>
      </c>
      <c r="CD323" t="inlineStr">
        <is>
          <t/>
        </is>
      </c>
      <c r="CE323" t="inlineStr">
        <is>
          <t/>
        </is>
      </c>
      <c r="CF323" t="inlineStr">
        <is>
          <t/>
        </is>
      </c>
      <c r="CG323" t="inlineStr">
        <is>
          <t/>
        </is>
      </c>
      <c r="CH323" t="inlineStr">
        <is>
          <t/>
        </is>
      </c>
      <c r="CI323" t="inlineStr">
        <is>
          <t/>
        </is>
      </c>
      <c r="CJ323" t="inlineStr">
        <is>
          <t/>
        </is>
      </c>
      <c r="CK323" t="inlineStr">
        <is>
          <t/>
        </is>
      </c>
      <c r="CL323" t="inlineStr">
        <is>
          <t/>
        </is>
      </c>
      <c r="CM323" t="inlineStr">
        <is>
          <t/>
        </is>
      </c>
      <c r="CN323" t="inlineStr">
        <is>
          <t/>
        </is>
      </c>
      <c r="CO323" t="inlineStr">
        <is>
          <t/>
        </is>
      </c>
      <c r="CP323" t="inlineStr">
        <is>
          <t/>
        </is>
      </c>
      <c r="CQ323" t="inlineStr">
        <is>
          <t/>
        </is>
      </c>
      <c r="CR323" t="inlineStr">
        <is>
          <t/>
        </is>
      </c>
      <c r="CS323" t="inlineStr">
        <is>
          <t/>
        </is>
      </c>
      <c r="CT323" t="inlineStr">
        <is>
          <t/>
        </is>
      </c>
      <c r="CU323" t="inlineStr">
        <is>
          <t/>
        </is>
      </c>
    </row>
    <row r="324">
      <c r="A324" s="1" t="str">
        <f>HYPERLINK("https://iate.europa.eu/entry/result/3618452/all", "3618452")</f>
        <v>3618452</v>
      </c>
      <c r="B324" t="inlineStr">
        <is>
          <t>EUROPEAN UNION</t>
        </is>
      </c>
      <c r="C324" t="inlineStr">
        <is>
          <t>EUROPEAN UNION|European construction|European Union|common foreign and security policy</t>
        </is>
      </c>
      <c r="D324" t="inlineStr">
        <is>
          <t/>
        </is>
      </c>
      <c r="E324" t="inlineStr">
        <is>
          <t/>
        </is>
      </c>
      <c r="F324" t="inlineStr">
        <is>
          <t/>
        </is>
      </c>
      <c r="G324" t="inlineStr">
        <is>
          <t/>
        </is>
      </c>
      <c r="H324" t="inlineStr">
        <is>
          <t/>
        </is>
      </c>
      <c r="I324" t="inlineStr">
        <is>
          <t/>
        </is>
      </c>
      <c r="J324" t="inlineStr">
        <is>
          <t/>
        </is>
      </c>
      <c r="K324" t="inlineStr">
        <is>
          <t/>
        </is>
      </c>
      <c r="L324" t="inlineStr">
        <is>
          <t/>
        </is>
      </c>
      <c r="M324" t="inlineStr">
        <is>
          <t/>
        </is>
      </c>
      <c r="N324" t="inlineStr">
        <is>
          <t/>
        </is>
      </c>
      <c r="O324" t="inlineStr">
        <is>
          <t/>
        </is>
      </c>
      <c r="P324" t="inlineStr">
        <is>
          <t/>
        </is>
      </c>
      <c r="Q324" t="inlineStr">
        <is>
          <t/>
        </is>
      </c>
      <c r="R324" t="inlineStr">
        <is>
          <t/>
        </is>
      </c>
      <c r="S324" t="inlineStr">
        <is>
          <t/>
        </is>
      </c>
      <c r="T324" t="inlineStr">
        <is>
          <t/>
        </is>
      </c>
      <c r="U324" t="inlineStr">
        <is>
          <t/>
        </is>
      </c>
      <c r="V324" t="inlineStr">
        <is>
          <t/>
        </is>
      </c>
      <c r="W324" t="inlineStr">
        <is>
          <t/>
        </is>
      </c>
      <c r="X324" s="2" t="inlineStr">
        <is>
          <t>level of partner’s involvement</t>
        </is>
      </c>
      <c r="Y324" s="2" t="inlineStr">
        <is>
          <t>2</t>
        </is>
      </c>
      <c r="Z324" s="2" t="inlineStr">
        <is>
          <t/>
        </is>
      </c>
      <c r="AA324" t="inlineStr">
        <is>
          <t/>
        </is>
      </c>
      <c r="AB324" s="2" t="inlineStr">
        <is>
          <t>nivel de participación dos socios</t>
        </is>
      </c>
      <c r="AC324" s="2" t="inlineStr">
        <is>
          <t>2</t>
        </is>
      </c>
      <c r="AD324" s="2" t="inlineStr">
        <is>
          <t/>
        </is>
      </c>
      <c r="AE324" t="inlineStr">
        <is>
          <t/>
        </is>
      </c>
      <c r="AF324" t="inlineStr">
        <is>
          <t/>
        </is>
      </c>
      <c r="AG324" t="inlineStr">
        <is>
          <t/>
        </is>
      </c>
      <c r="AH324" t="inlineStr">
        <is>
          <t/>
        </is>
      </c>
      <c r="AI324" t="inlineStr">
        <is>
          <t/>
        </is>
      </c>
      <c r="AJ324" t="inlineStr">
        <is>
          <t/>
        </is>
      </c>
      <c r="AK324" t="inlineStr">
        <is>
          <t/>
        </is>
      </c>
      <c r="AL324" t="inlineStr">
        <is>
          <t/>
        </is>
      </c>
      <c r="AM324" t="inlineStr">
        <is>
          <t/>
        </is>
      </c>
      <c r="AN324" t="inlineStr">
        <is>
          <t/>
        </is>
      </c>
      <c r="AO324" t="inlineStr">
        <is>
          <t/>
        </is>
      </c>
      <c r="AP324" t="inlineStr">
        <is>
          <t/>
        </is>
      </c>
      <c r="AQ324" t="inlineStr">
        <is>
          <t/>
        </is>
      </c>
      <c r="AR324" t="inlineStr">
        <is>
          <t/>
        </is>
      </c>
      <c r="AS324" t="inlineStr">
        <is>
          <t/>
        </is>
      </c>
      <c r="AT324" t="inlineStr">
        <is>
          <t/>
        </is>
      </c>
      <c r="AU324" t="inlineStr">
        <is>
          <t/>
        </is>
      </c>
      <c r="AV324" t="inlineStr">
        <is>
          <t/>
        </is>
      </c>
      <c r="AW324" t="inlineStr">
        <is>
          <t/>
        </is>
      </c>
      <c r="AX324" t="inlineStr">
        <is>
          <t/>
        </is>
      </c>
      <c r="AY324" t="inlineStr">
        <is>
          <t/>
        </is>
      </c>
      <c r="AZ324" s="2" t="inlineStr">
        <is>
          <t>partnerek részvételének szintje</t>
        </is>
      </c>
      <c r="BA324" s="2" t="inlineStr">
        <is>
          <t>2</t>
        </is>
      </c>
      <c r="BB324" s="2" t="inlineStr">
        <is>
          <t/>
        </is>
      </c>
      <c r="BC324" t="inlineStr">
        <is>
          <t/>
        </is>
      </c>
      <c r="BD324" s="2" t="inlineStr">
        <is>
          <t>grado di coinvolgimento del socio</t>
        </is>
      </c>
      <c r="BE324" s="2" t="inlineStr">
        <is>
          <t>2</t>
        </is>
      </c>
      <c r="BF324" s="2" t="inlineStr">
        <is>
          <t/>
        </is>
      </c>
      <c r="BG324" t="inlineStr">
        <is>
          <t/>
        </is>
      </c>
      <c r="BH324" t="inlineStr">
        <is>
          <t/>
        </is>
      </c>
      <c r="BI324" t="inlineStr">
        <is>
          <t/>
        </is>
      </c>
      <c r="BJ324" t="inlineStr">
        <is>
          <t/>
        </is>
      </c>
      <c r="BK324" t="inlineStr">
        <is>
          <t/>
        </is>
      </c>
      <c r="BL324" t="inlineStr">
        <is>
          <t/>
        </is>
      </c>
      <c r="BM324" t="inlineStr">
        <is>
          <t/>
        </is>
      </c>
      <c r="BN324" t="inlineStr">
        <is>
          <t/>
        </is>
      </c>
      <c r="BO324" t="inlineStr">
        <is>
          <t/>
        </is>
      </c>
      <c r="BP324" t="inlineStr">
        <is>
          <t/>
        </is>
      </c>
      <c r="BQ324" t="inlineStr">
        <is>
          <t/>
        </is>
      </c>
      <c r="BR324" t="inlineStr">
        <is>
          <t/>
        </is>
      </c>
      <c r="BS324" t="inlineStr">
        <is>
          <t/>
        </is>
      </c>
      <c r="BT324" t="inlineStr">
        <is>
          <t/>
        </is>
      </c>
      <c r="BU324" t="inlineStr">
        <is>
          <t/>
        </is>
      </c>
      <c r="BV324" t="inlineStr">
        <is>
          <t/>
        </is>
      </c>
      <c r="BW324" t="inlineStr">
        <is>
          <t/>
        </is>
      </c>
      <c r="BX324" t="inlineStr">
        <is>
          <t/>
        </is>
      </c>
      <c r="BY324" t="inlineStr">
        <is>
          <t/>
        </is>
      </c>
      <c r="BZ324" t="inlineStr">
        <is>
          <t/>
        </is>
      </c>
      <c r="CA324" t="inlineStr">
        <is>
          <t/>
        </is>
      </c>
      <c r="CB324" t="inlineStr">
        <is>
          <t/>
        </is>
      </c>
      <c r="CC324" t="inlineStr">
        <is>
          <t/>
        </is>
      </c>
      <c r="CD324" t="inlineStr">
        <is>
          <t/>
        </is>
      </c>
      <c r="CE324" t="inlineStr">
        <is>
          <t/>
        </is>
      </c>
      <c r="CF324" t="inlineStr">
        <is>
          <t/>
        </is>
      </c>
      <c r="CG324" t="inlineStr">
        <is>
          <t/>
        </is>
      </c>
      <c r="CH324" t="inlineStr">
        <is>
          <t/>
        </is>
      </c>
      <c r="CI324" t="inlineStr">
        <is>
          <t/>
        </is>
      </c>
      <c r="CJ324" t="inlineStr">
        <is>
          <t/>
        </is>
      </c>
      <c r="CK324" t="inlineStr">
        <is>
          <t/>
        </is>
      </c>
      <c r="CL324" t="inlineStr">
        <is>
          <t/>
        </is>
      </c>
      <c r="CM324" t="inlineStr">
        <is>
          <t/>
        </is>
      </c>
      <c r="CN324" t="inlineStr">
        <is>
          <t/>
        </is>
      </c>
      <c r="CO324" t="inlineStr">
        <is>
          <t/>
        </is>
      </c>
      <c r="CP324" t="inlineStr">
        <is>
          <t/>
        </is>
      </c>
      <c r="CQ324" t="inlineStr">
        <is>
          <t/>
        </is>
      </c>
      <c r="CR324" t="inlineStr">
        <is>
          <t/>
        </is>
      </c>
      <c r="CS324" t="inlineStr">
        <is>
          <t/>
        </is>
      </c>
      <c r="CT324" t="inlineStr">
        <is>
          <t/>
        </is>
      </c>
      <c r="CU324" t="inlineStr">
        <is>
          <t/>
        </is>
      </c>
    </row>
    <row r="325">
      <c r="A325" s="1" t="str">
        <f>HYPERLINK("https://iate.europa.eu/entry/result/3618456/all", "3618456")</f>
        <v>3618456</v>
      </c>
      <c r="B325" t="inlineStr">
        <is>
          <t>EUROPEAN UNION</t>
        </is>
      </c>
      <c r="C325" t="inlineStr">
        <is>
          <t>EUROPEAN UNION|European construction|European Union|common foreign and security policy</t>
        </is>
      </c>
      <c r="D325" t="inlineStr">
        <is>
          <t/>
        </is>
      </c>
      <c r="E325" t="inlineStr">
        <is>
          <t/>
        </is>
      </c>
      <c r="F325" t="inlineStr">
        <is>
          <t/>
        </is>
      </c>
      <c r="G325" t="inlineStr">
        <is>
          <t/>
        </is>
      </c>
      <c r="H325" t="inlineStr">
        <is>
          <t/>
        </is>
      </c>
      <c r="I325" t="inlineStr">
        <is>
          <t/>
        </is>
      </c>
      <c r="J325" t="inlineStr">
        <is>
          <t/>
        </is>
      </c>
      <c r="K325" t="inlineStr">
        <is>
          <t/>
        </is>
      </c>
      <c r="L325" t="inlineStr">
        <is>
          <t/>
        </is>
      </c>
      <c r="M325" t="inlineStr">
        <is>
          <t/>
        </is>
      </c>
      <c r="N325" t="inlineStr">
        <is>
          <t/>
        </is>
      </c>
      <c r="O325" t="inlineStr">
        <is>
          <t/>
        </is>
      </c>
      <c r="P325" s="2" t="inlineStr">
        <is>
          <t>Rechtsträger-Datei-Nummer</t>
        </is>
      </c>
      <c r="Q325" s="2" t="inlineStr">
        <is>
          <t>2</t>
        </is>
      </c>
      <c r="R325" s="2" t="inlineStr">
        <is>
          <t/>
        </is>
      </c>
      <c r="S325" t="inlineStr">
        <is>
          <t/>
        </is>
      </c>
      <c r="T325" t="inlineStr">
        <is>
          <t/>
        </is>
      </c>
      <c r="U325" t="inlineStr">
        <is>
          <t/>
        </is>
      </c>
      <c r="V325" t="inlineStr">
        <is>
          <t/>
        </is>
      </c>
      <c r="W325" t="inlineStr">
        <is>
          <t/>
        </is>
      </c>
      <c r="X325" s="2" t="inlineStr">
        <is>
          <t>legal entity file number</t>
        </is>
      </c>
      <c r="Y325" s="2" t="inlineStr">
        <is>
          <t>2</t>
        </is>
      </c>
      <c r="Z325" s="2" t="inlineStr">
        <is>
          <t/>
        </is>
      </c>
      <c r="AA325" t="inlineStr">
        <is>
          <t/>
        </is>
      </c>
      <c r="AB325" s="2" t="inlineStr">
        <is>
          <t>número de fichero de entidades jurídicas</t>
        </is>
      </c>
      <c r="AC325" s="2" t="inlineStr">
        <is>
          <t>2</t>
        </is>
      </c>
      <c r="AD325" s="2" t="inlineStr">
        <is>
          <t/>
        </is>
      </c>
      <c r="AE325" t="inlineStr">
        <is>
          <t/>
        </is>
      </c>
      <c r="AF325" t="inlineStr">
        <is>
          <t/>
        </is>
      </c>
      <c r="AG325" t="inlineStr">
        <is>
          <t/>
        </is>
      </c>
      <c r="AH325" t="inlineStr">
        <is>
          <t/>
        </is>
      </c>
      <c r="AI325" t="inlineStr">
        <is>
          <t/>
        </is>
      </c>
      <c r="AJ325" t="inlineStr">
        <is>
          <t/>
        </is>
      </c>
      <c r="AK325" t="inlineStr">
        <is>
          <t/>
        </is>
      </c>
      <c r="AL325" t="inlineStr">
        <is>
          <t/>
        </is>
      </c>
      <c r="AM325" t="inlineStr">
        <is>
          <t/>
        </is>
      </c>
      <c r="AN325" s="2" t="inlineStr">
        <is>
          <t>numéro de fichier des entités légales</t>
        </is>
      </c>
      <c r="AO325" s="2" t="inlineStr">
        <is>
          <t>2</t>
        </is>
      </c>
      <c r="AP325" s="2" t="inlineStr">
        <is>
          <t/>
        </is>
      </c>
      <c r="AQ325" t="inlineStr">
        <is>
          <t/>
        </is>
      </c>
      <c r="AR325" t="inlineStr">
        <is>
          <t/>
        </is>
      </c>
      <c r="AS325" t="inlineStr">
        <is>
          <t/>
        </is>
      </c>
      <c r="AT325" t="inlineStr">
        <is>
          <t/>
        </is>
      </c>
      <c r="AU325" t="inlineStr">
        <is>
          <t/>
        </is>
      </c>
      <c r="AV325" t="inlineStr">
        <is>
          <t/>
        </is>
      </c>
      <c r="AW325" t="inlineStr">
        <is>
          <t/>
        </is>
      </c>
      <c r="AX325" t="inlineStr">
        <is>
          <t/>
        </is>
      </c>
      <c r="AY325" t="inlineStr">
        <is>
          <t/>
        </is>
      </c>
      <c r="AZ325" t="inlineStr">
        <is>
          <t/>
        </is>
      </c>
      <c r="BA325" t="inlineStr">
        <is>
          <t/>
        </is>
      </c>
      <c r="BB325" t="inlineStr">
        <is>
          <t/>
        </is>
      </c>
      <c r="BC325" t="inlineStr">
        <is>
          <t/>
        </is>
      </c>
      <c r="BD325" s="2" t="inlineStr">
        <is>
          <t>numero di schedario delle persone giuridiche</t>
        </is>
      </c>
      <c r="BE325" s="2" t="inlineStr">
        <is>
          <t>2</t>
        </is>
      </c>
      <c r="BF325" s="2" t="inlineStr">
        <is>
          <t/>
        </is>
      </c>
      <c r="BG325" t="inlineStr">
        <is>
          <t/>
        </is>
      </c>
      <c r="BH325" t="inlineStr">
        <is>
          <t/>
        </is>
      </c>
      <c r="BI325" t="inlineStr">
        <is>
          <t/>
        </is>
      </c>
      <c r="BJ325" t="inlineStr">
        <is>
          <t/>
        </is>
      </c>
      <c r="BK325" t="inlineStr">
        <is>
          <t/>
        </is>
      </c>
      <c r="BL325" t="inlineStr">
        <is>
          <t/>
        </is>
      </c>
      <c r="BM325" t="inlineStr">
        <is>
          <t/>
        </is>
      </c>
      <c r="BN325" t="inlineStr">
        <is>
          <t/>
        </is>
      </c>
      <c r="BO325" t="inlineStr">
        <is>
          <t/>
        </is>
      </c>
      <c r="BP325" t="inlineStr">
        <is>
          <t/>
        </is>
      </c>
      <c r="BQ325" t="inlineStr">
        <is>
          <t/>
        </is>
      </c>
      <c r="BR325" t="inlineStr">
        <is>
          <t/>
        </is>
      </c>
      <c r="BS325" t="inlineStr">
        <is>
          <t/>
        </is>
      </c>
      <c r="BT325" t="inlineStr">
        <is>
          <t/>
        </is>
      </c>
      <c r="BU325" t="inlineStr">
        <is>
          <t/>
        </is>
      </c>
      <c r="BV325" t="inlineStr">
        <is>
          <t/>
        </is>
      </c>
      <c r="BW325" t="inlineStr">
        <is>
          <t/>
        </is>
      </c>
      <c r="BX325" t="inlineStr">
        <is>
          <t/>
        </is>
      </c>
      <c r="BY325" t="inlineStr">
        <is>
          <t/>
        </is>
      </c>
      <c r="BZ325" t="inlineStr">
        <is>
          <t/>
        </is>
      </c>
      <c r="CA325" t="inlineStr">
        <is>
          <t/>
        </is>
      </c>
      <c r="CB325" t="inlineStr">
        <is>
          <t/>
        </is>
      </c>
      <c r="CC325" t="inlineStr">
        <is>
          <t/>
        </is>
      </c>
      <c r="CD325" t="inlineStr">
        <is>
          <t/>
        </is>
      </c>
      <c r="CE325" t="inlineStr">
        <is>
          <t/>
        </is>
      </c>
      <c r="CF325" t="inlineStr">
        <is>
          <t/>
        </is>
      </c>
      <c r="CG325" t="inlineStr">
        <is>
          <t/>
        </is>
      </c>
      <c r="CH325" t="inlineStr">
        <is>
          <t/>
        </is>
      </c>
      <c r="CI325" t="inlineStr">
        <is>
          <t/>
        </is>
      </c>
      <c r="CJ325" t="inlineStr">
        <is>
          <t/>
        </is>
      </c>
      <c r="CK325" t="inlineStr">
        <is>
          <t/>
        </is>
      </c>
      <c r="CL325" t="inlineStr">
        <is>
          <t/>
        </is>
      </c>
      <c r="CM325" t="inlineStr">
        <is>
          <t/>
        </is>
      </c>
      <c r="CN325" t="inlineStr">
        <is>
          <t/>
        </is>
      </c>
      <c r="CO325" t="inlineStr">
        <is>
          <t/>
        </is>
      </c>
      <c r="CP325" t="inlineStr">
        <is>
          <t/>
        </is>
      </c>
      <c r="CQ325" t="inlineStr">
        <is>
          <t/>
        </is>
      </c>
      <c r="CR325" t="inlineStr">
        <is>
          <t/>
        </is>
      </c>
      <c r="CS325" t="inlineStr">
        <is>
          <t/>
        </is>
      </c>
      <c r="CT325" t="inlineStr">
        <is>
          <t/>
        </is>
      </c>
      <c r="CU325" t="inlineStr">
        <is>
          <t/>
        </is>
      </c>
    </row>
    <row r="326">
      <c r="A326" s="1" t="str">
        <f>HYPERLINK("https://iate.europa.eu/entry/result/3561713/all", "3561713")</f>
        <v>3561713</v>
      </c>
      <c r="B326" t="inlineStr">
        <is>
          <t>GEOGRAPHY;ENVIRONMENT</t>
        </is>
      </c>
      <c r="C326" t="inlineStr">
        <is>
          <t>GEOGRAPHY|Europe|Eastern Europe;ENVIRONMENT|natural environment|geophysical environment|watercourse</t>
        </is>
      </c>
      <c r="D326" t="inlineStr">
        <is>
          <t/>
        </is>
      </c>
      <c r="E326" t="inlineStr">
        <is>
          <t/>
        </is>
      </c>
      <c r="F326" t="inlineStr">
        <is>
          <t/>
        </is>
      </c>
      <c r="G326" t="inlineStr">
        <is>
          <t/>
        </is>
      </c>
      <c r="H326" t="inlineStr">
        <is>
          <t/>
        </is>
      </c>
      <c r="I326" t="inlineStr">
        <is>
          <t/>
        </is>
      </c>
      <c r="J326" t="inlineStr">
        <is>
          <t/>
        </is>
      </c>
      <c r="K326" t="inlineStr">
        <is>
          <t/>
        </is>
      </c>
      <c r="L326" t="inlineStr">
        <is>
          <t/>
        </is>
      </c>
      <c r="M326" t="inlineStr">
        <is>
          <t/>
        </is>
      </c>
      <c r="N326" t="inlineStr">
        <is>
          <t/>
        </is>
      </c>
      <c r="O326" t="inlineStr">
        <is>
          <t/>
        </is>
      </c>
      <c r="P326" t="inlineStr">
        <is>
          <t/>
        </is>
      </c>
      <c r="Q326" t="inlineStr">
        <is>
          <t/>
        </is>
      </c>
      <c r="R326" t="inlineStr">
        <is>
          <t/>
        </is>
      </c>
      <c r="S326" t="inlineStr">
        <is>
          <t/>
        </is>
      </c>
      <c r="T326" t="inlineStr">
        <is>
          <t/>
        </is>
      </c>
      <c r="U326" t="inlineStr">
        <is>
          <t/>
        </is>
      </c>
      <c r="V326" t="inlineStr">
        <is>
          <t/>
        </is>
      </c>
      <c r="W326" t="inlineStr">
        <is>
          <t/>
        </is>
      </c>
      <c r="X326" s="2" t="inlineStr">
        <is>
          <t>Nistru|
Nistru/Dniestr|
Dnyestr|
Dniester|
Nistrul|
Tyras|
Dnestr|
Dniestr/Nistru|
Dnistr/Nistru|
Nistru/Dnistr|
Dnister|
Dnistr</t>
        </is>
      </c>
      <c r="Y326" s="2" t="inlineStr">
        <is>
          <t>1|
1|
1|
3|
1|
1|
1|
1|
1|
1|
1|
1</t>
        </is>
      </c>
      <c r="Z326" s="2" t="inlineStr">
        <is>
          <t xml:space="preserve">|
|
|
|
|
|
|
|
|
|
|
</t>
        </is>
      </c>
      <c r="AA326" t="inlineStr">
        <is>
          <t>river that rises in Ukraine and flows through Moldova before re-entering Ukraine and discharging into the Black Sea</t>
        </is>
      </c>
      <c r="AB326" t="inlineStr">
        <is>
          <t/>
        </is>
      </c>
      <c r="AC326" t="inlineStr">
        <is>
          <t/>
        </is>
      </c>
      <c r="AD326" t="inlineStr">
        <is>
          <t/>
        </is>
      </c>
      <c r="AE326" t="inlineStr">
        <is>
          <t/>
        </is>
      </c>
      <c r="AF326" t="inlineStr">
        <is>
          <t/>
        </is>
      </c>
      <c r="AG326" t="inlineStr">
        <is>
          <t/>
        </is>
      </c>
      <c r="AH326" t="inlineStr">
        <is>
          <t/>
        </is>
      </c>
      <c r="AI326" t="inlineStr">
        <is>
          <t/>
        </is>
      </c>
      <c r="AJ326" t="inlineStr">
        <is>
          <t/>
        </is>
      </c>
      <c r="AK326" t="inlineStr">
        <is>
          <t/>
        </is>
      </c>
      <c r="AL326" t="inlineStr">
        <is>
          <t/>
        </is>
      </c>
      <c r="AM326" t="inlineStr">
        <is>
          <t/>
        </is>
      </c>
      <c r="AN326" s="2" t="inlineStr">
        <is>
          <t>Dniestr</t>
        </is>
      </c>
      <c r="AO326" s="2" t="inlineStr">
        <is>
          <t>3</t>
        </is>
      </c>
      <c r="AP326" s="2" t="inlineStr">
        <is>
          <t/>
        </is>
      </c>
      <c r="AQ326" t="inlineStr">
        <is>
          <t>fleuve d'Europe de l'Est, qui a sa source en Ukraine occidentale, s'écoule à travers la Moldavie puis à nouveau en Ukraine et se jette dans la mer Noire</t>
        </is>
      </c>
      <c r="AR326" t="inlineStr">
        <is>
          <t/>
        </is>
      </c>
      <c r="AS326" t="inlineStr">
        <is>
          <t/>
        </is>
      </c>
      <c r="AT326" t="inlineStr">
        <is>
          <t/>
        </is>
      </c>
      <c r="AU326" t="inlineStr">
        <is>
          <t/>
        </is>
      </c>
      <c r="AV326" t="inlineStr">
        <is>
          <t/>
        </is>
      </c>
      <c r="AW326" t="inlineStr">
        <is>
          <t/>
        </is>
      </c>
      <c r="AX326" t="inlineStr">
        <is>
          <t/>
        </is>
      </c>
      <c r="AY326" t="inlineStr">
        <is>
          <t/>
        </is>
      </c>
      <c r="AZ326" s="2" t="inlineStr">
        <is>
          <t>Dnyeszter</t>
        </is>
      </c>
      <c r="BA326" s="2" t="inlineStr">
        <is>
          <t>3</t>
        </is>
      </c>
      <c r="BB326" s="2" t="inlineStr">
        <is>
          <t/>
        </is>
      </c>
      <c r="BC326" t="inlineStr">
        <is>
          <t>folyó Ukrajna és Moldova területén</t>
        </is>
      </c>
      <c r="BD326" t="inlineStr">
        <is>
          <t/>
        </is>
      </c>
      <c r="BE326" t="inlineStr">
        <is>
          <t/>
        </is>
      </c>
      <c r="BF326" t="inlineStr">
        <is>
          <t/>
        </is>
      </c>
      <c r="BG326" t="inlineStr">
        <is>
          <t/>
        </is>
      </c>
      <c r="BH326" t="inlineStr">
        <is>
          <t/>
        </is>
      </c>
      <c r="BI326" t="inlineStr">
        <is>
          <t/>
        </is>
      </c>
      <c r="BJ326" t="inlineStr">
        <is>
          <t/>
        </is>
      </c>
      <c r="BK326" t="inlineStr">
        <is>
          <t/>
        </is>
      </c>
      <c r="BL326" s="2" t="inlineStr">
        <is>
          <t>Dņestra</t>
        </is>
      </c>
      <c r="BM326" s="2" t="inlineStr">
        <is>
          <t>3</t>
        </is>
      </c>
      <c r="BN326" s="2" t="inlineStr">
        <is>
          <t/>
        </is>
      </c>
      <c r="BO326" t="inlineStr">
        <is>
          <t/>
        </is>
      </c>
      <c r="BP326" t="inlineStr">
        <is>
          <t/>
        </is>
      </c>
      <c r="BQ326" t="inlineStr">
        <is>
          <t/>
        </is>
      </c>
      <c r="BR326" t="inlineStr">
        <is>
          <t/>
        </is>
      </c>
      <c r="BS326" t="inlineStr">
        <is>
          <t/>
        </is>
      </c>
      <c r="BT326" t="inlineStr">
        <is>
          <t/>
        </is>
      </c>
      <c r="BU326" t="inlineStr">
        <is>
          <t/>
        </is>
      </c>
      <c r="BV326" t="inlineStr">
        <is>
          <t/>
        </is>
      </c>
      <c r="BW326" t="inlineStr">
        <is>
          <t/>
        </is>
      </c>
      <c r="BX326" s="2" t="inlineStr">
        <is>
          <t>Dniestr</t>
        </is>
      </c>
      <c r="BY326" s="2" t="inlineStr">
        <is>
          <t>3</t>
        </is>
      </c>
      <c r="BZ326" s="2" t="inlineStr">
        <is>
          <t/>
        </is>
      </c>
      <c r="CA326" t="inlineStr">
        <is>
          <t>rzeka we wschodniej części Europy, na Ukrainie i w Mołdawii, uchodząca do Morza Czarnego</t>
        </is>
      </c>
      <c r="CB326" s="2" t="inlineStr">
        <is>
          <t>Dniestre</t>
        </is>
      </c>
      <c r="CC326" s="2" t="inlineStr">
        <is>
          <t>3</t>
        </is>
      </c>
      <c r="CD326" s="2" t="inlineStr">
        <is>
          <t/>
        </is>
      </c>
      <c r="CE326" t="inlineStr">
        <is>
          <t>Rio da Europa Oriental com uma extensão total de 1362 km, nasce na Ucrânia, próximo da fronteira com a Polónia e flui em direção ao mar Negro.</t>
        </is>
      </c>
      <c r="CF326" s="2" t="inlineStr">
        <is>
          <t>Nistru</t>
        </is>
      </c>
      <c r="CG326" s="2" t="inlineStr">
        <is>
          <t>1</t>
        </is>
      </c>
      <c r="CH326" s="2" t="inlineStr">
        <is>
          <t/>
        </is>
      </c>
      <c r="CI326" t="inlineStr">
        <is>
          <t/>
        </is>
      </c>
      <c r="CJ326" t="inlineStr">
        <is>
          <t/>
        </is>
      </c>
      <c r="CK326" t="inlineStr">
        <is>
          <t/>
        </is>
      </c>
      <c r="CL326" t="inlineStr">
        <is>
          <t/>
        </is>
      </c>
      <c r="CM326" t="inlineStr">
        <is>
          <t/>
        </is>
      </c>
      <c r="CN326" t="inlineStr">
        <is>
          <t/>
        </is>
      </c>
      <c r="CO326" t="inlineStr">
        <is>
          <t/>
        </is>
      </c>
      <c r="CP326" t="inlineStr">
        <is>
          <t/>
        </is>
      </c>
      <c r="CQ326" t="inlineStr">
        <is>
          <t/>
        </is>
      </c>
      <c r="CR326" s="2" t="inlineStr">
        <is>
          <t>Dnestr</t>
        </is>
      </c>
      <c r="CS326" s="2" t="inlineStr">
        <is>
          <t>3</t>
        </is>
      </c>
      <c r="CT326" s="2" t="inlineStr">
        <is>
          <t/>
        </is>
      </c>
      <c r="CU326" t="inlineStr">
        <is>
          <t/>
        </is>
      </c>
    </row>
    <row r="327">
      <c r="A327" s="1" t="str">
        <f>HYPERLINK("https://iate.europa.eu/entry/result/1381299/all", "1381299")</f>
        <v>1381299</v>
      </c>
      <c r="B327" t="inlineStr">
        <is>
          <t>EDUCATION AND COMMUNICATIONS</t>
        </is>
      </c>
      <c r="C327" t="inlineStr">
        <is>
          <t>EDUCATION AND COMMUNICATIONS|information technology and data processing|data processing;EDUCATION AND COMMUNICATIONS|communications|communications systems;EDUCATION AND COMMUNICATIONS|information technology and data processing</t>
        </is>
      </c>
      <c r="D327" t="inlineStr">
        <is>
          <t/>
        </is>
      </c>
      <c r="E327" t="inlineStr">
        <is>
          <t/>
        </is>
      </c>
      <c r="F327" t="inlineStr">
        <is>
          <t/>
        </is>
      </c>
      <c r="G327" t="inlineStr">
        <is>
          <t/>
        </is>
      </c>
      <c r="H327" t="inlineStr">
        <is>
          <t/>
        </is>
      </c>
      <c r="I327" t="inlineStr">
        <is>
          <t/>
        </is>
      </c>
      <c r="J327" t="inlineStr">
        <is>
          <t/>
        </is>
      </c>
      <c r="K327" t="inlineStr">
        <is>
          <t/>
        </is>
      </c>
      <c r="L327" s="2" t="inlineStr">
        <is>
          <t>kontrol ved hjælp af lagret program</t>
        </is>
      </c>
      <c r="M327" s="2" t="inlineStr">
        <is>
          <t>3</t>
        </is>
      </c>
      <c r="N327" s="2" t="inlineStr">
        <is>
          <t/>
        </is>
      </c>
      <c r="O327" t="inlineStr">
        <is>
          <t/>
        </is>
      </c>
      <c r="P327" s="2" t="inlineStr">
        <is>
          <t>SPS|
speicherprogrammierte Steuerung|
Programmsteuerung</t>
        </is>
      </c>
      <c r="Q327" s="2" t="inlineStr">
        <is>
          <t>3|
3|
3</t>
        </is>
      </c>
      <c r="R327" s="2" t="inlineStr">
        <is>
          <t xml:space="preserve">|
|
</t>
        </is>
      </c>
      <c r="S327" t="inlineStr">
        <is>
          <t/>
        </is>
      </c>
      <c r="T327" s="2" t="inlineStr">
        <is>
          <t>μεταγωγή ελέγχου αποθηκευμένου προγράμματος|
μεταγωγή SPC</t>
        </is>
      </c>
      <c r="U327" s="2" t="inlineStr">
        <is>
          <t>3|
3</t>
        </is>
      </c>
      <c r="V327" s="2" t="inlineStr">
        <is>
          <t xml:space="preserve">|
</t>
        </is>
      </c>
      <c r="W327" t="inlineStr">
        <is>
          <t/>
        </is>
      </c>
      <c r="X327" s="2" t="inlineStr">
        <is>
          <t>stored program control|
SPC</t>
        </is>
      </c>
      <c r="Y327" s="2" t="inlineStr">
        <is>
          <t>3|
3</t>
        </is>
      </c>
      <c r="Z327" s="2" t="inlineStr">
        <is>
          <t xml:space="preserve">|
</t>
        </is>
      </c>
      <c r="AA327" t="inlineStr">
        <is>
          <t>control of a telephone exchange by means of a set of instructions which are stored and can be modified</t>
        </is>
      </c>
      <c r="AB327" s="2" t="inlineStr">
        <is>
          <t>control por programa|
control por soporte lógico</t>
        </is>
      </c>
      <c r="AC327" s="2" t="inlineStr">
        <is>
          <t>3|
3</t>
        </is>
      </c>
      <c r="AD327" s="2" t="inlineStr">
        <is>
          <t xml:space="preserve">|
</t>
        </is>
      </c>
      <c r="AE327" t="inlineStr">
        <is>
          <t/>
        </is>
      </c>
      <c r="AF327" t="inlineStr">
        <is>
          <t/>
        </is>
      </c>
      <c r="AG327" t="inlineStr">
        <is>
          <t/>
        </is>
      </c>
      <c r="AH327" t="inlineStr">
        <is>
          <t/>
        </is>
      </c>
      <c r="AI327" t="inlineStr">
        <is>
          <t/>
        </is>
      </c>
      <c r="AJ327" s="2" t="inlineStr">
        <is>
          <t>puhelinvaihteen toiminnan ohjaus tietokoneohjelmalla</t>
        </is>
      </c>
      <c r="AK327" s="2" t="inlineStr">
        <is>
          <t>3</t>
        </is>
      </c>
      <c r="AL327" s="2" t="inlineStr">
        <is>
          <t/>
        </is>
      </c>
      <c r="AM327" t="inlineStr">
        <is>
          <t/>
        </is>
      </c>
      <c r="AN327" s="2" t="inlineStr">
        <is>
          <t>CPE|
commande par programme enregistré|
commande par logiciel</t>
        </is>
      </c>
      <c r="AO327" s="2" t="inlineStr">
        <is>
          <t>3|
3|
3</t>
        </is>
      </c>
      <c r="AP327" s="2" t="inlineStr">
        <is>
          <t xml:space="preserve">|
|
</t>
        </is>
      </c>
      <c r="AQ327" t="inlineStr">
        <is>
          <t>type d'architecture dans laquelle les fonctions de commande sont essentiellement enregistrées dans la mémoire d'un ou plusieurs ordinateurs</t>
        </is>
      </c>
      <c r="AR327" s="2" t="inlineStr">
        <is>
          <t>rialú le ríomhchlár stóráilte</t>
        </is>
      </c>
      <c r="AS327" s="2" t="inlineStr">
        <is>
          <t>3</t>
        </is>
      </c>
      <c r="AT327" s="2" t="inlineStr">
        <is>
          <t/>
        </is>
      </c>
      <c r="AU327" t="inlineStr">
        <is>
          <t/>
        </is>
      </c>
      <c r="AV327" t="inlineStr">
        <is>
          <t/>
        </is>
      </c>
      <c r="AW327" t="inlineStr">
        <is>
          <t/>
        </is>
      </c>
      <c r="AX327" t="inlineStr">
        <is>
          <t/>
        </is>
      </c>
      <c r="AY327" t="inlineStr">
        <is>
          <t/>
        </is>
      </c>
      <c r="AZ327" s="2" t="inlineStr">
        <is>
          <t>TPV|
tároltprogram-vezérlés</t>
        </is>
      </c>
      <c r="BA327" s="2" t="inlineStr">
        <is>
          <t>3|
3</t>
        </is>
      </c>
      <c r="BB327" s="2" t="inlineStr">
        <is>
          <t xml:space="preserve">|
</t>
        </is>
      </c>
      <c r="BC327" t="inlineStr">
        <is>
          <t>telefonközpont vezérlése tárolt és módosítható utasításkészlet segítségével</t>
        </is>
      </c>
      <c r="BD327" s="2" t="inlineStr">
        <is>
          <t>controllo da programma</t>
        </is>
      </c>
      <c r="BE327" s="2" t="inlineStr">
        <is>
          <t>3</t>
        </is>
      </c>
      <c r="BF327" s="2" t="inlineStr">
        <is>
          <t/>
        </is>
      </c>
      <c r="BG327" t="inlineStr">
        <is>
          <t/>
        </is>
      </c>
      <c r="BH327" t="inlineStr">
        <is>
          <t/>
        </is>
      </c>
      <c r="BI327" t="inlineStr">
        <is>
          <t/>
        </is>
      </c>
      <c r="BJ327" t="inlineStr">
        <is>
          <t/>
        </is>
      </c>
      <c r="BK327" t="inlineStr">
        <is>
          <t/>
        </is>
      </c>
      <c r="BL327" t="inlineStr">
        <is>
          <t/>
        </is>
      </c>
      <c r="BM327" t="inlineStr">
        <is>
          <t/>
        </is>
      </c>
      <c r="BN327" t="inlineStr">
        <is>
          <t/>
        </is>
      </c>
      <c r="BO327" t="inlineStr">
        <is>
          <t/>
        </is>
      </c>
      <c r="BP327" t="inlineStr">
        <is>
          <t/>
        </is>
      </c>
      <c r="BQ327" t="inlineStr">
        <is>
          <t/>
        </is>
      </c>
      <c r="BR327" t="inlineStr">
        <is>
          <t/>
        </is>
      </c>
      <c r="BS327" t="inlineStr">
        <is>
          <t/>
        </is>
      </c>
      <c r="BT327" s="2" t="inlineStr">
        <is>
          <t>programmabesturing|
besturing met opgeslagen programma</t>
        </is>
      </c>
      <c r="BU327" s="2" t="inlineStr">
        <is>
          <t>3|
3</t>
        </is>
      </c>
      <c r="BV327" s="2" t="inlineStr">
        <is>
          <t xml:space="preserve">|
</t>
        </is>
      </c>
      <c r="BW327" t="inlineStr">
        <is>
          <t/>
        </is>
      </c>
      <c r="BX327" s="2" t="inlineStr">
        <is>
          <t>sterowanie programowe</t>
        </is>
      </c>
      <c r="BY327" s="2" t="inlineStr">
        <is>
          <t>3</t>
        </is>
      </c>
      <c r="BZ327" s="2" t="inlineStr">
        <is>
          <t/>
        </is>
      </c>
      <c r="CA327" t="inlineStr">
        <is>
          <t>sterowanie przebiegu procesu zgodnie z założonym wcześniej programem</t>
        </is>
      </c>
      <c r="CB327" s="2" t="inlineStr">
        <is>
          <t>controlo por &lt;i&gt;software&lt;/i&gt;</t>
        </is>
      </c>
      <c r="CC327" s="2" t="inlineStr">
        <is>
          <t>3</t>
        </is>
      </c>
      <c r="CD327" s="2" t="inlineStr">
        <is>
          <t/>
        </is>
      </c>
      <c r="CE327" t="inlineStr">
        <is>
          <t/>
        </is>
      </c>
      <c r="CF327" t="inlineStr">
        <is>
          <t/>
        </is>
      </c>
      <c r="CG327" t="inlineStr">
        <is>
          <t/>
        </is>
      </c>
      <c r="CH327" t="inlineStr">
        <is>
          <t/>
        </is>
      </c>
      <c r="CI327" t="inlineStr">
        <is>
          <t/>
        </is>
      </c>
      <c r="CJ327" t="inlineStr">
        <is>
          <t/>
        </is>
      </c>
      <c r="CK327" t="inlineStr">
        <is>
          <t/>
        </is>
      </c>
      <c r="CL327" t="inlineStr">
        <is>
          <t/>
        </is>
      </c>
      <c r="CM327" t="inlineStr">
        <is>
          <t/>
        </is>
      </c>
      <c r="CN327" t="inlineStr">
        <is>
          <t/>
        </is>
      </c>
      <c r="CO327" t="inlineStr">
        <is>
          <t/>
        </is>
      </c>
      <c r="CP327" t="inlineStr">
        <is>
          <t/>
        </is>
      </c>
      <c r="CQ327" t="inlineStr">
        <is>
          <t/>
        </is>
      </c>
      <c r="CR327" s="2" t="inlineStr">
        <is>
          <t>programstyrning|
programminnesstyrning</t>
        </is>
      </c>
      <c r="CS327" s="2" t="inlineStr">
        <is>
          <t>3|
3</t>
        </is>
      </c>
      <c r="CT327" s="2" t="inlineStr">
        <is>
          <t xml:space="preserve">|
</t>
        </is>
      </c>
      <c r="CU327" t="inlineStr">
        <is>
          <t/>
        </is>
      </c>
    </row>
    <row r="328">
      <c r="A328" s="1" t="str">
        <f>HYPERLINK("https://iate.europa.eu/entry/result/3528155/all", "3528155")</f>
        <v>3528155</v>
      </c>
      <c r="B328" t="inlineStr">
        <is>
          <t>EUROPEAN UNION;INTERNATIONAL RELATIONS</t>
        </is>
      </c>
      <c r="C328" t="inlineStr">
        <is>
          <t>EUROPEAN UNION|EU institutions and European civil service|EU institution|European Commission;INTERNATIONAL RELATIONS|cooperation policy</t>
        </is>
      </c>
      <c r="D328" s="2" t="inlineStr">
        <is>
          <t>ГД „Международно сътрудничество и развитие“|
генерална дирекция „Международно сътрудничество и развитие“</t>
        </is>
      </c>
      <c r="E328" s="2" t="inlineStr">
        <is>
          <t>4|
4</t>
        </is>
      </c>
      <c r="F328" s="2" t="inlineStr">
        <is>
          <t xml:space="preserve">|
</t>
        </is>
      </c>
      <c r="G328" t="inlineStr">
        <is>
          <t/>
        </is>
      </c>
      <c r="H328" s="2" t="inlineStr">
        <is>
          <t>Generální ředitelství pro mezinárodní spolupráci a rozvoj|
GŘ pro mezinárodní spolupráci a rozvoj</t>
        </is>
      </c>
      <c r="I328" s="2" t="inlineStr">
        <is>
          <t>4|
4</t>
        </is>
      </c>
      <c r="J328" s="2" t="inlineStr">
        <is>
          <t xml:space="preserve">|
</t>
        </is>
      </c>
      <c r="K328" t="inlineStr">
        <is>
          <t>&lt;i&gt;generální ředitelství&lt;/i&gt; [ &lt;a href="/entry/result/1162180/all" id="ENTRY_TO_ENTRY_CONVERTER" target="_blank"&gt;IATE:1162180&lt;/a&gt; ] &lt;i&gt;Evropské komise&lt;/i&gt; [ &lt;a href="/entry/result/956044/all" id="ENTRY_TO_ENTRY_CONVERTER" target="_blank"&gt;IATE:956044&lt;/a&gt; ] zřízené na přelomu let 2014 a 2015 a odpovědné za tvorbu evropské politiky v oblasti mezinárodní spolupráce a rozvoje a poskytování pomoci ve světě</t>
        </is>
      </c>
      <c r="L328" s="2" t="inlineStr">
        <is>
          <t>GD for Internationalt Samarbejde og Udvikling|
Generaldirektoratet for Internationalt Samarbejde og Udvikling</t>
        </is>
      </c>
      <c r="M328" s="2" t="inlineStr">
        <is>
          <t>4|
4</t>
        </is>
      </c>
      <c r="N328" s="2" t="inlineStr">
        <is>
          <t xml:space="preserve">|
</t>
        </is>
      </c>
      <c r="O328" t="inlineStr">
        <is>
          <t/>
        </is>
      </c>
      <c r="P328" s="2" t="inlineStr">
        <is>
          <t>GD Internationale Zusammenarbeit und Entwicklung|
Generaldirektion Internationale Zusammenarbeit und Entwicklung</t>
        </is>
      </c>
      <c r="Q328" s="2" t="inlineStr">
        <is>
          <t>4|
4</t>
        </is>
      </c>
      <c r="R328" s="2" t="inlineStr">
        <is>
          <t xml:space="preserve">|
</t>
        </is>
      </c>
      <c r="S328" t="inlineStr">
        <is>
          <t/>
        </is>
      </c>
      <c r="T328" s="2" t="inlineStr">
        <is>
          <t>Γενική Διεύθυνση Διεθνούς Συνεργασίας και Ανάπτυξης|
ΓΔ Διεθνούς Συνεργασίας και Ανάπτυξης|
DEVCO</t>
        </is>
      </c>
      <c r="U328" s="2" t="inlineStr">
        <is>
          <t>3|
3|
3</t>
        </is>
      </c>
      <c r="V328" s="2" t="inlineStr">
        <is>
          <t xml:space="preserve">|
|
</t>
        </is>
      </c>
      <c r="W328" t="inlineStr">
        <is>
          <t/>
        </is>
      </c>
      <c r="X328" s="2" t="inlineStr">
        <is>
          <t>EuropeAid Development and Co-operation|
Directorate-General for Development and Cooperation — EuropeAid|
EuropeAid Development and Cooperation DG|
Directorate-General for International Cooperation and Development|
DG International Cooperation and Development|
Directorate-General for EuropeAid Development and Cooperation|
Directorate-General for Development and Cooperation — EuropeAid|
EuropeAid Development and Cooperation Directorate-General|
EuropeAid|
DG Development and Cooperation — EuropeAid</t>
        </is>
      </c>
      <c r="Y328" s="2" t="inlineStr">
        <is>
          <t>1|
3|
3|
3|
4|
1|
1|
3|
3|
3</t>
        </is>
      </c>
      <c r="Z328" s="2" t="inlineStr">
        <is>
          <t>|
obsolete|
obsolete|
|
|
|
|
obsolete|
obsolete|
obsolete</t>
        </is>
      </c>
      <c r="AA328" t="inlineStr">
        <is>
          <t>&lt;i&gt;directorate-general&lt;/i&gt; [ &lt;a href="/entry/result/1162180/all" id="ENTRY_TO_ENTRY_CONVERTER" target="_blank"&gt;IATE:1162180&lt;/a&gt; ] of the European Commission responsible for designing European development policy and delivering aid throughout the world</t>
        </is>
      </c>
      <c r="AB328" s="2" t="inlineStr">
        <is>
          <t>DEVCO|
DG Cooperación Internacional y Desarrollo|
Dirección General de Cooperación Internacional y Desarrollo</t>
        </is>
      </c>
      <c r="AC328" s="2" t="inlineStr">
        <is>
          <t>4|
4|
4</t>
        </is>
      </c>
      <c r="AD328" s="2" t="inlineStr">
        <is>
          <t xml:space="preserve">|
|
</t>
        </is>
      </c>
      <c r="AE328" t="inlineStr">
        <is>
          <t/>
        </is>
      </c>
      <c r="AF328" s="2" t="inlineStr">
        <is>
          <t>rahvusvahelise koostöö ja arengu peadirektoraat</t>
        </is>
      </c>
      <c r="AG328" s="2" t="inlineStr">
        <is>
          <t>3</t>
        </is>
      </c>
      <c r="AH328" s="2" t="inlineStr">
        <is>
          <t/>
        </is>
      </c>
      <c r="AI328" t="inlineStr">
        <is>
          <t/>
        </is>
      </c>
      <c r="AJ328" s="2" t="inlineStr">
        <is>
          <t>kansainvälisen yhteistyön ja kehitysasioiden pääosasto</t>
        </is>
      </c>
      <c r="AK328" s="2" t="inlineStr">
        <is>
          <t>3</t>
        </is>
      </c>
      <c r="AL328" s="2" t="inlineStr">
        <is>
          <t/>
        </is>
      </c>
      <c r="AM328" t="inlineStr">
        <is>
          <t/>
        </is>
      </c>
      <c r="AN328" s="2" t="inlineStr">
        <is>
          <t>DG Coopération internationale et développement|
direction générale de la coopération internationale et du développement</t>
        </is>
      </c>
      <c r="AO328" s="2" t="inlineStr">
        <is>
          <t>4|
4</t>
        </is>
      </c>
      <c r="AP328" s="2" t="inlineStr">
        <is>
          <t xml:space="preserve">|
</t>
        </is>
      </c>
      <c r="AQ328" t="inlineStr">
        <is>
          <t/>
        </is>
      </c>
      <c r="AR328" s="2" t="inlineStr">
        <is>
          <t>an Ard-Stiúrthóireacht um Chomhar Idirnáisiúnta agus Forbairt|
DEVCO|
AS um Chomhar Idirnáisiúnta agus Forbairt</t>
        </is>
      </c>
      <c r="AS328" s="2" t="inlineStr">
        <is>
          <t>3|
3|
3</t>
        </is>
      </c>
      <c r="AT328" s="2" t="inlineStr">
        <is>
          <t xml:space="preserve">|
|
</t>
        </is>
      </c>
      <c r="AU328" t="inlineStr">
        <is>
          <t/>
        </is>
      </c>
      <c r="AV328" s="2" t="inlineStr">
        <is>
          <t>GU za međunarodnu suradnju i razvoj|
Glavna uprava za međunarodnu suradnju i razvoj</t>
        </is>
      </c>
      <c r="AW328" s="2" t="inlineStr">
        <is>
          <t>3|
3</t>
        </is>
      </c>
      <c r="AX328" s="2" t="inlineStr">
        <is>
          <t xml:space="preserve">|
</t>
        </is>
      </c>
      <c r="AY328" t="inlineStr">
        <is>
          <t/>
        </is>
      </c>
      <c r="AZ328" s="2" t="inlineStr">
        <is>
          <t>A Nemzetközi Együttműködés és a Fejlesztés Főigazgatósága</t>
        </is>
      </c>
      <c r="BA328" s="2" t="inlineStr">
        <is>
          <t>4</t>
        </is>
      </c>
      <c r="BB328" s="2" t="inlineStr">
        <is>
          <t/>
        </is>
      </c>
      <c r="BC328" t="inlineStr">
        <is>
          <t>az Európai Bizottság fejlesztéspolitikáért és nemzetközi segítségnyújtásért felelős főigazgatósága</t>
        </is>
      </c>
      <c r="BD328" s="2" t="inlineStr">
        <is>
          <t>DG Cooperazione internazionale e sviluppo|
direzione generale della Cooperazione internazionale e dello sviluppo</t>
        </is>
      </c>
      <c r="BE328" s="2" t="inlineStr">
        <is>
          <t>3|
3</t>
        </is>
      </c>
      <c r="BF328" s="2" t="inlineStr">
        <is>
          <t xml:space="preserve">|
</t>
        </is>
      </c>
      <c r="BG328" t="inlineStr">
        <is>
          <t>direzione generale&lt;sup&gt;1&lt;/sup&gt; della Commissione europea preposta all’elaborazione di politiche per lo sviluppo nel quadro della cooperazione internazionale e che fornisce aiuti a livello mondiale&lt;p&gt;&lt;sup&gt;1&lt;/sup&gt; direzione generale [ &lt;a href="/entry/result/1162180/all" id="ENTRY_TO_ENTRY_CONVERTER" target="_blank"&gt;IATE:1162180&lt;/a&gt; ]&lt;/p&gt;</t>
        </is>
      </c>
      <c r="BH328" s="2" t="inlineStr">
        <is>
          <t>Tarptautinio bendradarbiavimo ir vystymosi GD|
Tarptautinio bendradarbiavimo ir vystymosi generalinis direktoratas</t>
        </is>
      </c>
      <c r="BI328" s="2" t="inlineStr">
        <is>
          <t>3|
3</t>
        </is>
      </c>
      <c r="BJ328" s="2" t="inlineStr">
        <is>
          <t xml:space="preserve">|
</t>
        </is>
      </c>
      <c r="BK328" t="inlineStr">
        <is>
          <t/>
        </is>
      </c>
      <c r="BL328" s="2" t="inlineStr">
        <is>
          <t>Starptautiskās sadarbības un attīstības ģenerāldirektorāts|
Starptautiskās sadarbības un attīstības ĢD</t>
        </is>
      </c>
      <c r="BM328" s="2" t="inlineStr">
        <is>
          <t>3|
3</t>
        </is>
      </c>
      <c r="BN328" s="2" t="inlineStr">
        <is>
          <t xml:space="preserve">|
</t>
        </is>
      </c>
      <c r="BO328" t="inlineStr">
        <is>
          <t/>
        </is>
      </c>
      <c r="BP328" s="2" t="inlineStr">
        <is>
          <t>Direttorat Ġenerali għall-Kooperazzjoni Internazzjonali u l-Iżvilupp|
DĠ Kooperazzjoni Internazzjonali u Żvilupp</t>
        </is>
      </c>
      <c r="BQ328" s="2" t="inlineStr">
        <is>
          <t>4|
4</t>
        </is>
      </c>
      <c r="BR328" s="2" t="inlineStr">
        <is>
          <t xml:space="preserve">|
</t>
        </is>
      </c>
      <c r="BS328" t="inlineStr">
        <is>
          <t>direttorat ġenerali [ &lt;a href="/entry/result/1162180/all" id="ENTRY_TO_ENTRY_CONVERTER" target="_blank"&gt;IATE:1162180&lt;/a&gt; ] tal-Kummissjoni Ewropea [ &lt;a href="/entry/result/956044/all" id="ENTRY_TO_ENTRY_CONVERTER" target="_blank"&gt;IATE:956044&lt;/a&gt; ] inkarigat mit-tfassil tal-politika tal-UE dwar l-iżvilupp u t-twassil tal-għajnuna madwar id-dinja</t>
        </is>
      </c>
      <c r="BT328" s="2" t="inlineStr">
        <is>
          <t>DG Internationale Samenwerking en Ontwikkeling|
directoraat-generaal Internationale Samenwerking en Ontwikkeling</t>
        </is>
      </c>
      <c r="BU328" s="2" t="inlineStr">
        <is>
          <t>4|
4</t>
        </is>
      </c>
      <c r="BV328" s="2" t="inlineStr">
        <is>
          <t xml:space="preserve">|
</t>
        </is>
      </c>
      <c r="BW328" t="inlineStr">
        <is>
          <t/>
        </is>
      </c>
      <c r="BX328" s="2" t="inlineStr">
        <is>
          <t>DG ds. Współpracy Międzynarodowej i Rozwoju|
Dyrekcja Generalna ds. Współpracy Międzynarodowej i Rozwoju</t>
        </is>
      </c>
      <c r="BY328" s="2" t="inlineStr">
        <is>
          <t>3|
3</t>
        </is>
      </c>
      <c r="BZ328" s="2" t="inlineStr">
        <is>
          <t xml:space="preserve">|
</t>
        </is>
      </c>
      <c r="CA328" t="inlineStr">
        <is>
          <t/>
        </is>
      </c>
      <c r="CB328" s="2" t="inlineStr">
        <is>
          <t>DG Cooperação Internacional e Desenvolvimento|
Direção-Geral da Cooperação Internacional e do Desenvolvimento</t>
        </is>
      </c>
      <c r="CC328" s="2" t="inlineStr">
        <is>
          <t>3|
3</t>
        </is>
      </c>
      <c r="CD328" s="2" t="inlineStr">
        <is>
          <t xml:space="preserve">|
</t>
        </is>
      </c>
      <c r="CE328" t="inlineStr">
        <is>
          <t/>
        </is>
      </c>
      <c r="CF328" s="2" t="inlineStr">
        <is>
          <t>DG Cooperare Internațională și Dezvoltare|
Direcția Generală Cooperare Internațională și Dezvoltare</t>
        </is>
      </c>
      <c r="CG328" s="2" t="inlineStr">
        <is>
          <t>4|
4</t>
        </is>
      </c>
      <c r="CH328" s="2" t="inlineStr">
        <is>
          <t xml:space="preserve">|
</t>
        </is>
      </c>
      <c r="CI328" t="inlineStr">
        <is>
          <t/>
        </is>
      </c>
      <c r="CJ328" s="2" t="inlineStr">
        <is>
          <t>GR pre medzinárodnú spoluprácu a rozvoj|
Generálne riaditeľstvo pre medzinárodnú spoluprácu a rozvoj</t>
        </is>
      </c>
      <c r="CK328" s="2" t="inlineStr">
        <is>
          <t>4|
4</t>
        </is>
      </c>
      <c r="CL328" s="2" t="inlineStr">
        <is>
          <t xml:space="preserve">|
</t>
        </is>
      </c>
      <c r="CM328" t="inlineStr">
        <is>
          <t>generálne riaditeľstvo Európskej komisie zodpovedné za politiku v oblasti rozvoja a za poskytovanie medzinárodnej pomoci</t>
        </is>
      </c>
      <c r="CN328" s="2" t="inlineStr">
        <is>
          <t>Generalni direktorat za mednarodno sodelovanje in razvoj|
GD za mednarodno sodelovanje in razvoj</t>
        </is>
      </c>
      <c r="CO328" s="2" t="inlineStr">
        <is>
          <t>3|
3</t>
        </is>
      </c>
      <c r="CP328" s="2" t="inlineStr">
        <is>
          <t xml:space="preserve">|
</t>
        </is>
      </c>
      <c r="CQ328" t="inlineStr">
        <is>
          <t>generalni direktorat [ &lt;a href="/entry/result/1162180/all" id="ENTRY_TO_ENTRY_CONVERTER" target="_blank"&gt;IATE:1162180&lt;/a&gt; ] Evropske komisije [ &lt;a href="/entry/result/956044/all" id="ENTRY_TO_ENTRY_CONVERTER" target="_blank"&gt;IATE:956044&lt;/a&gt; ] , pristojen za oblikovanje razvojnih politik EU in zagotavljanje pomoči s programi in projekti po svetu</t>
        </is>
      </c>
      <c r="CR328" s="2" t="inlineStr">
        <is>
          <t>GD Internationellt samarbete och utveckling|
generaldirektoratet för internationellt samarbete och utveckling</t>
        </is>
      </c>
      <c r="CS328" s="2" t="inlineStr">
        <is>
          <t>3|
3</t>
        </is>
      </c>
      <c r="CT328" s="2" t="inlineStr">
        <is>
          <t xml:space="preserve">|
</t>
        </is>
      </c>
      <c r="CU328" t="inlineStr">
        <is>
          <t/>
        </is>
      </c>
    </row>
    <row r="329">
      <c r="A329" s="1" t="str">
        <f>HYPERLINK("https://iate.europa.eu/entry/result/767662/all", "767662")</f>
        <v>767662</v>
      </c>
      <c r="B329" t="inlineStr">
        <is>
          <t>TRADE</t>
        </is>
      </c>
      <c r="C329" t="inlineStr">
        <is>
          <t>TRADE|trade policy|public contract</t>
        </is>
      </c>
      <c r="D329" s="2" t="inlineStr">
        <is>
          <t>възлагащ орган</t>
        </is>
      </c>
      <c r="E329" s="2" t="inlineStr">
        <is>
          <t>4</t>
        </is>
      </c>
      <c r="F329" s="2" t="inlineStr">
        <is>
          <t/>
        </is>
      </c>
      <c r="G329" t="inlineStr">
        <is>
          <t/>
        </is>
      </c>
      <c r="H329" s="2" t="inlineStr">
        <is>
          <t>veřejný zadavatel</t>
        </is>
      </c>
      <c r="I329" s="2" t="inlineStr">
        <is>
          <t>3</t>
        </is>
      </c>
      <c r="J329" s="2" t="inlineStr">
        <is>
          <t/>
        </is>
      </c>
      <c r="K329" t="inlineStr">
        <is>
          <t>stát, regionální nebo místní orgán, veřejnoprávní subjekt, sdružení tvořené jedním či více takovými orgány či jedním nebo více veřejnoprávními subjekty</t>
        </is>
      </c>
      <c r="L329" s="2" t="inlineStr">
        <is>
          <t>ordregivende myndighed|
udbydende myndighed</t>
        </is>
      </c>
      <c r="M329" s="2" t="inlineStr">
        <is>
          <t>4|
4</t>
        </is>
      </c>
      <c r="N329" s="2" t="inlineStr">
        <is>
          <t xml:space="preserve">|
</t>
        </is>
      </c>
      <c r="O329" t="inlineStr">
        <is>
          <t>"Som "ordregivende myndigheder" betragtes staten, regionale el. lokale myndigheder, offentligretlige organer og sammenslutninger af en el. flere af disse myndigheder el. et el. flere af disse offentligretlige organer."</t>
        </is>
      </c>
      <c r="P329" s="2" t="inlineStr">
        <is>
          <t>Auftraggeber|
ausschreibende Stelle|
Vergabebehörde|
öffentlicher Auftraggeber|
Vergabestelle</t>
        </is>
      </c>
      <c r="Q329" s="2" t="inlineStr">
        <is>
          <t>3|
3|
3|
4|
3</t>
        </is>
      </c>
      <c r="R329" s="2" t="inlineStr">
        <is>
          <t xml:space="preserve">|
|
|
|
</t>
        </is>
      </c>
      <c r="S329" t="inlineStr">
        <is>
          <t>Staat, Gebietskörperschaft, Einrichtung des öffentlichen Rechts oder Verband, der aus einer oder mehreren dieser Körperschaften oder Einrichtungen des öffentlichen Rechts besteht</t>
        </is>
      </c>
      <c r="T329" s="2" t="inlineStr">
        <is>
          <t>επιτροπή διαγωνισμού|
αναθέτουσα αρχή</t>
        </is>
      </c>
      <c r="U329" s="2" t="inlineStr">
        <is>
          <t>3|
4</t>
        </is>
      </c>
      <c r="V329" s="2" t="inlineStr">
        <is>
          <t xml:space="preserve">|
</t>
        </is>
      </c>
      <c r="W329" t="inlineStr">
        <is>
          <t>Ως "αναθέτουσες αρχές" νοούνται: το κράτος, οι αρχές τοπικής αυτοδιοίκησης, οι οργανισμοί δημοσίου δικαίου και οι ενώσεις μίας ή περισσότερων από αυτές τις αρχές ή ενός ή περισσότερων από αυτούς τους οργανισμούς δημοσίου δικαίου.</t>
        </is>
      </c>
      <c r="X329" s="2" t="inlineStr">
        <is>
          <t>contracting authority|
awarding authority</t>
        </is>
      </c>
      <c r="Y329" s="2" t="inlineStr">
        <is>
          <t>3|
1</t>
        </is>
      </c>
      <c r="Z329" s="2" t="inlineStr">
        <is>
          <t xml:space="preserve">|
</t>
        </is>
      </c>
      <c r="AA329" t="inlineStr">
        <is>
          <t>State, regional or local authority, body governed by public law 
&lt;sup&gt;1&lt;/sup&gt; or association formed by one or more such authorities or one or more such bodies governed by public law 
&lt;p&gt;&lt;sup&gt;1&lt;/sup&gt; body governed by public law [ &lt;a href="/entry/result/838067/all" id="ENTRY_TO_ENTRY_CONVERTER" target="_blank"&gt;IATE:838067&lt;/a&gt; ]&lt;/p&gt;</t>
        </is>
      </c>
      <c r="AB329" s="2" t="inlineStr">
        <is>
          <t>órgano de contratación|
poder adjudicador</t>
        </is>
      </c>
      <c r="AC329" s="2" t="inlineStr">
        <is>
          <t>3|
4</t>
        </is>
      </c>
      <c r="AD329" s="2" t="inlineStr">
        <is>
          <t xml:space="preserve">|
</t>
        </is>
      </c>
      <c r="AE329" t="inlineStr">
        <is>
          <t>En el contexto de la &lt;a href="https://iate.europa.eu/entry/result/784211/es" target="_blank"&gt;contratación pública&lt;/a&gt;, el Estado, las autoridades regionales o locales, los organismos de Derecho público o las asociaciones formadas por uno o varios de dichos poderes o uno o varios de dichos organismos de Derecho público.</t>
        </is>
      </c>
      <c r="AF329" s="2" t="inlineStr">
        <is>
          <t>avaliku sektori hankija</t>
        </is>
      </c>
      <c r="AG329" s="2" t="inlineStr">
        <is>
          <t>3</t>
        </is>
      </c>
      <c r="AH329" s="2" t="inlineStr">
        <is>
          <t/>
        </is>
      </c>
      <c r="AI329" t="inlineStr">
        <is>
          <t>riik, piirkondlik või kohalik omavalitsus, avalik-õiguslik isik, ühe või mitme sellise omavalitsuse või avalik-õigusliku isiku moodustatud ühendus</t>
        </is>
      </c>
      <c r="AJ329" s="2" t="inlineStr">
        <is>
          <t>hankintaviranomainen</t>
        </is>
      </c>
      <c r="AK329" s="2" t="inlineStr">
        <is>
          <t>3</t>
        </is>
      </c>
      <c r="AL329" s="2" t="inlineStr">
        <is>
          <t/>
        </is>
      </c>
      <c r="AM329" t="inlineStr">
        <is>
          <t>valtio, alueellinen tai paikallinen viranomainen, julkisoikeudellisia laitos, yhden tai useamman edellä tarkoitetun viranomaisen tai julkisoikeudellisen laitoksen muodostama yhteenliittymä</t>
        </is>
      </c>
      <c r="AN329" s="2" t="inlineStr">
        <is>
          <t>pouvoir adjudicateur</t>
        </is>
      </c>
      <c r="AO329" s="2" t="inlineStr">
        <is>
          <t>3</t>
        </is>
      </c>
      <c r="AP329" s="2" t="inlineStr">
        <is>
          <t/>
        </is>
      </c>
      <c r="AQ329" t="inlineStr">
        <is>
          <t>l’État, les autorités régionales ou locales, les organismes de droit public ou les associations formées par une ou plusieurs de ces autorités ou un ou plusieurs de ces organismes de droit public</t>
        </is>
      </c>
      <c r="AR329" s="2" t="inlineStr">
        <is>
          <t>údarás conarthach</t>
        </is>
      </c>
      <c r="AS329" s="2" t="inlineStr">
        <is>
          <t>3</t>
        </is>
      </c>
      <c r="AT329" s="2" t="inlineStr">
        <is>
          <t/>
        </is>
      </c>
      <c r="AU329" t="inlineStr">
        <is>
          <t/>
        </is>
      </c>
      <c r="AV329" s="2" t="inlineStr">
        <is>
          <t>javni naručitelj</t>
        </is>
      </c>
      <c r="AW329" s="2" t="inlineStr">
        <is>
          <t>3</t>
        </is>
      </c>
      <c r="AX329" s="2" t="inlineStr">
        <is>
          <t/>
        </is>
      </c>
      <c r="AY329" t="inlineStr">
        <is>
          <t/>
        </is>
      </c>
      <c r="AZ329" s="2" t="inlineStr">
        <is>
          <t>ajánlatkérő szerv|
ajánlatkérő</t>
        </is>
      </c>
      <c r="BA329" s="2" t="inlineStr">
        <is>
          <t>4|
4</t>
        </is>
      </c>
      <c r="BB329" s="2" t="inlineStr">
        <is>
          <t xml:space="preserve">|
</t>
        </is>
      </c>
      <c r="BC329" t="inlineStr">
        <is>
          <t>Az állam, a területi vagy a települési önkormányzat, a közjogi intézmények, egy vagy több ilyen szerv, illetőleg közjogi intézmény által létrehozott társulás.</t>
        </is>
      </c>
      <c r="BD329" s="2" t="inlineStr">
        <is>
          <t>amministrazione appaltante|
amministrazione aggiudicatrice</t>
        </is>
      </c>
      <c r="BE329" s="2" t="inlineStr">
        <is>
          <t>3|
4</t>
        </is>
      </c>
      <c r="BF329" s="2" t="inlineStr">
        <is>
          <t xml:space="preserve">|
</t>
        </is>
      </c>
      <c r="BG329" t="inlineStr">
        <is>
          <t>lo Stato, le autorità regionali o locali, gli organismi di diritto pubblico o le associazioni costituite da uno o più di tali autorità o da uno o più di tali organismi di diritto pubblico</t>
        </is>
      </c>
      <c r="BH329" s="2" t="inlineStr">
        <is>
          <t>perkančioji organizacija</t>
        </is>
      </c>
      <c r="BI329" s="2" t="inlineStr">
        <is>
          <t>4</t>
        </is>
      </c>
      <c r="BJ329" s="2" t="inlineStr">
        <is>
          <t/>
        </is>
      </c>
      <c r="BK329" t="inlineStr">
        <is>
          <t>valstybės, regioninės ar vietos valdžios institucijos, viešosios teisės reguliuojamos organizacijos bei iš vienos ar kelių tokių institucijų arba viešosios teisės reguliuojamų organizacijų sudarytos asociacijos</t>
        </is>
      </c>
      <c r="BL329" s="2" t="inlineStr">
        <is>
          <t>līgumslēdzēja iestāde</t>
        </is>
      </c>
      <c r="BM329" s="2" t="inlineStr">
        <is>
          <t>3</t>
        </is>
      </c>
      <c r="BN329" s="2" t="inlineStr">
        <is>
          <t/>
        </is>
      </c>
      <c r="BO329" t="inlineStr">
        <is>
          <t>Valsts, reģionu vai vietējo pašvaldību iestādes, publisko tiesību subjekti, apvienības, kurās ietilpst viena vai vairākas šādas iestādes vai viens vai vairāki šādi publisko tiesību subjekti</t>
        </is>
      </c>
      <c r="BP329" s="2" t="inlineStr">
        <is>
          <t>awtorità kontraenti</t>
        </is>
      </c>
      <c r="BQ329" s="2" t="inlineStr">
        <is>
          <t>3</t>
        </is>
      </c>
      <c r="BR329" s="2" t="inlineStr">
        <is>
          <t/>
        </is>
      </c>
      <c r="BS329" t="inlineStr">
        <is>
          <t/>
        </is>
      </c>
      <c r="BT329" s="2" t="inlineStr">
        <is>
          <t>aanbestedende overheidsdienst|
aanbestedende dienst</t>
        </is>
      </c>
      <c r="BU329" s="2" t="inlineStr">
        <is>
          <t>3|
3</t>
        </is>
      </c>
      <c r="BV329" s="2" t="inlineStr">
        <is>
          <t xml:space="preserve">|
</t>
        </is>
      </c>
      <c r="BW329" t="inlineStr">
        <is>
          <t>"Als "aanbestedende diensten" worden aangemerkt de staat, de territoriale lichamen, publiekrechtelijke instellingen en verenigingen gevormd door een of meer van deze lichamen of een of meer van deze publiekrechtelijke instellingen."</t>
        </is>
      </c>
      <c r="BX329" s="2" t="inlineStr">
        <is>
          <t>instytucja zamawiająca</t>
        </is>
      </c>
      <c r="BY329" s="2" t="inlineStr">
        <is>
          <t>3</t>
        </is>
      </c>
      <c r="BZ329" s="2" t="inlineStr">
        <is>
          <t/>
        </is>
      </c>
      <c r="CA329" t="inlineStr">
        <is>
          <t/>
        </is>
      </c>
      <c r="CB329" s="2" t="inlineStr">
        <is>
          <t>autoridade adjudicante</t>
        </is>
      </c>
      <c r="CC329" s="2" t="inlineStr">
        <is>
          <t>3</t>
        </is>
      </c>
      <c r="CD329" s="2" t="inlineStr">
        <is>
          <t/>
        </is>
      </c>
      <c r="CE329" t="inlineStr">
        <is>
          <t>Autoridade estatal, regional ou local, organismos de direito público e associações formadas por uma ou mais dessas autoridades ou organismos de direito público</t>
        </is>
      </c>
      <c r="CF329" s="2" t="inlineStr">
        <is>
          <t>autoritate contractantă</t>
        </is>
      </c>
      <c r="CG329" s="2" t="inlineStr">
        <is>
          <t>3</t>
        </is>
      </c>
      <c r="CH329" s="2" t="inlineStr">
        <is>
          <t/>
        </is>
      </c>
      <c r="CI329" t="inlineStr">
        <is>
          <t>"Autorități contractante" înseamnă statul, colectivitățile teritoriale, organismele de drept public și asociațiile formate din una sau mai multe din aceste colectivități sau unul sau mai multe organisme de drept public.</t>
        </is>
      </c>
      <c r="CJ329" s="2" t="inlineStr">
        <is>
          <t>verejný obstarávateľ</t>
        </is>
      </c>
      <c r="CK329" s="2" t="inlineStr">
        <is>
          <t>3</t>
        </is>
      </c>
      <c r="CL329" s="2" t="inlineStr">
        <is>
          <t/>
        </is>
      </c>
      <c r="CM329" t="inlineStr">
        <is>
          <t>štátny, regionálny alebo miestny orgán, inštitúcia, ktorá sa spravuje verejným právom, združenie vytvorené jedným alebo niekoľkými takýmito orgánmi alebo jednou alebo viacerými takýmito inštitúciami, ktoré sa spravujú verejným právom</t>
        </is>
      </c>
      <c r="CN329" s="2" t="inlineStr">
        <is>
          <t>naročnik|
javni naročnik</t>
        </is>
      </c>
      <c r="CO329" s="2" t="inlineStr">
        <is>
          <t>3|
3</t>
        </is>
      </c>
      <c r="CP329" s="2" t="inlineStr">
        <is>
          <t xml:space="preserve">|
</t>
        </is>
      </c>
      <c r="CQ329" t="inlineStr">
        <is>
          <t>državni, regionalni ali lokalni organi, osebe javnega prava ter združenja, ki jih ustanovi bodisi eden ali več organov bodisi ena ali več oseb javnega prava</t>
        </is>
      </c>
      <c r="CR329" s="2" t="inlineStr">
        <is>
          <t>upphandlande myndighet</t>
        </is>
      </c>
      <c r="CS329" s="2" t="inlineStr">
        <is>
          <t>3</t>
        </is>
      </c>
      <c r="CT329" s="2" t="inlineStr">
        <is>
          <t/>
        </is>
      </c>
      <c r="CU329"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2022-08-08T13:45:08Z</dcterms:created>
  <dc:creator>Apache POI</dc:creator>
</cp:coreProperties>
</file>