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0" fillId="0" borderId="0" xfId="0">
      <alignment wrapText="true"/>
    </xf>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BG</t>
        </is>
      </c>
      <c r="E1" t="inlineStr">
        <is>
          <t>RELIABILITY_BG</t>
        </is>
      </c>
      <c r="F1" t="inlineStr">
        <is>
          <t>EVALUATION_BG</t>
        </is>
      </c>
      <c r="G1" t="inlineStr">
        <is>
          <t>DEFINITION_BG</t>
        </is>
      </c>
      <c r="H1" t="inlineStr">
        <is>
          <t>CS</t>
        </is>
      </c>
      <c r="I1" t="inlineStr">
        <is>
          <t>RELIABILITY_CS</t>
        </is>
      </c>
      <c r="J1" t="inlineStr">
        <is>
          <t>EVALUATION_CS</t>
        </is>
      </c>
      <c r="K1" t="inlineStr">
        <is>
          <t>DEFINITION_CS</t>
        </is>
      </c>
      <c r="L1" t="inlineStr">
        <is>
          <t>DA</t>
        </is>
      </c>
      <c r="M1" t="inlineStr">
        <is>
          <t>RELIABILITY_DA</t>
        </is>
      </c>
      <c r="N1" t="inlineStr">
        <is>
          <t>EVALUATION_DA</t>
        </is>
      </c>
      <c r="O1" t="inlineStr">
        <is>
          <t>DEFINITION_DA</t>
        </is>
      </c>
      <c r="P1" t="inlineStr">
        <is>
          <t>DE</t>
        </is>
      </c>
      <c r="Q1" t="inlineStr">
        <is>
          <t>RELIABILITY_DE</t>
        </is>
      </c>
      <c r="R1" t="inlineStr">
        <is>
          <t>EVALUATION_DE</t>
        </is>
      </c>
      <c r="S1" t="inlineStr">
        <is>
          <t>DEFINITION_DE</t>
        </is>
      </c>
      <c r="T1" t="inlineStr">
        <is>
          <t>EL</t>
        </is>
      </c>
      <c r="U1" t="inlineStr">
        <is>
          <t>RELIABILITY_EL</t>
        </is>
      </c>
      <c r="V1" t="inlineStr">
        <is>
          <t>EVALUATION_EL</t>
        </is>
      </c>
      <c r="W1" t="inlineStr">
        <is>
          <t>DEFINITION_EL</t>
        </is>
      </c>
      <c r="X1" t="inlineStr">
        <is>
          <t>EN</t>
        </is>
      </c>
      <c r="Y1" t="inlineStr">
        <is>
          <t>RELIABILITY_EN</t>
        </is>
      </c>
      <c r="Z1" t="inlineStr">
        <is>
          <t>EVALUATION_EN</t>
        </is>
      </c>
      <c r="AA1" t="inlineStr">
        <is>
          <t>DEFINITION_EN</t>
        </is>
      </c>
      <c r="AB1" t="inlineStr">
        <is>
          <t>ES</t>
        </is>
      </c>
      <c r="AC1" t="inlineStr">
        <is>
          <t>RELIABILITY_ES</t>
        </is>
      </c>
      <c r="AD1" t="inlineStr">
        <is>
          <t>EVALUATION_ES</t>
        </is>
      </c>
      <c r="AE1" t="inlineStr">
        <is>
          <t>DEFINITION_ES</t>
        </is>
      </c>
      <c r="AF1" t="inlineStr">
        <is>
          <t>ET</t>
        </is>
      </c>
      <c r="AG1" t="inlineStr">
        <is>
          <t>RELIABILITY_ET</t>
        </is>
      </c>
      <c r="AH1" t="inlineStr">
        <is>
          <t>EVALUATION_ET</t>
        </is>
      </c>
      <c r="AI1" t="inlineStr">
        <is>
          <t>DEFINITION_ET</t>
        </is>
      </c>
      <c r="AJ1" t="inlineStr">
        <is>
          <t>FI</t>
        </is>
      </c>
      <c r="AK1" t="inlineStr">
        <is>
          <t>RELIABILITY_FI</t>
        </is>
      </c>
      <c r="AL1" t="inlineStr">
        <is>
          <t>EVALUATION_FI</t>
        </is>
      </c>
      <c r="AM1" t="inlineStr">
        <is>
          <t>DEFINITION_FI</t>
        </is>
      </c>
      <c r="AN1" t="inlineStr">
        <is>
          <t>FR</t>
        </is>
      </c>
      <c r="AO1" t="inlineStr">
        <is>
          <t>RELIABILITY_FR</t>
        </is>
      </c>
      <c r="AP1" t="inlineStr">
        <is>
          <t>EVALUATION_FR</t>
        </is>
      </c>
      <c r="AQ1" t="inlineStr">
        <is>
          <t>DEFINITION_FR</t>
        </is>
      </c>
      <c r="AR1" t="inlineStr">
        <is>
          <t>GA</t>
        </is>
      </c>
      <c r="AS1" t="inlineStr">
        <is>
          <t>RELIABILITY_GA</t>
        </is>
      </c>
      <c r="AT1" t="inlineStr">
        <is>
          <t>EVALUATION_GA</t>
        </is>
      </c>
      <c r="AU1" t="inlineStr">
        <is>
          <t>DEFINITION_GA</t>
        </is>
      </c>
      <c r="AV1" t="inlineStr">
        <is>
          <t>HR</t>
        </is>
      </c>
      <c r="AW1" t="inlineStr">
        <is>
          <t>RELIABILITY_HR</t>
        </is>
      </c>
      <c r="AX1" t="inlineStr">
        <is>
          <t>EVALUATION_HR</t>
        </is>
      </c>
      <c r="AY1" t="inlineStr">
        <is>
          <t>DEFINITION_HR</t>
        </is>
      </c>
      <c r="AZ1" t="inlineStr">
        <is>
          <t>HU</t>
        </is>
      </c>
      <c r="BA1" t="inlineStr">
        <is>
          <t>RELIABILITY_HU</t>
        </is>
      </c>
      <c r="BB1" t="inlineStr">
        <is>
          <t>EVALUATION_HU</t>
        </is>
      </c>
      <c r="BC1" t="inlineStr">
        <is>
          <t>DEFINITION_HU</t>
        </is>
      </c>
      <c r="BD1" t="inlineStr">
        <is>
          <t>IT</t>
        </is>
      </c>
      <c r="BE1" t="inlineStr">
        <is>
          <t>RELIABILITY_IT</t>
        </is>
      </c>
      <c r="BF1" t="inlineStr">
        <is>
          <t>EVALUATION_IT</t>
        </is>
      </c>
      <c r="BG1" t="inlineStr">
        <is>
          <t>DEFINITION_IT</t>
        </is>
      </c>
      <c r="BH1" t="inlineStr">
        <is>
          <t>LT</t>
        </is>
      </c>
      <c r="BI1" t="inlineStr">
        <is>
          <t>RELIABILITY_LT</t>
        </is>
      </c>
      <c r="BJ1" t="inlineStr">
        <is>
          <t>EVALUATION_LT</t>
        </is>
      </c>
      <c r="BK1" t="inlineStr">
        <is>
          <t>DEFINITION_LT</t>
        </is>
      </c>
      <c r="BL1" t="inlineStr">
        <is>
          <t>LV</t>
        </is>
      </c>
      <c r="BM1" t="inlineStr">
        <is>
          <t>RELIABILITY_LV</t>
        </is>
      </c>
      <c r="BN1" t="inlineStr">
        <is>
          <t>EVALUATION_LV</t>
        </is>
      </c>
      <c r="BO1" t="inlineStr">
        <is>
          <t>DEFINITION_LV</t>
        </is>
      </c>
      <c r="BP1" t="inlineStr">
        <is>
          <t>MT</t>
        </is>
      </c>
      <c r="BQ1" t="inlineStr">
        <is>
          <t>RELIABILITY_MT</t>
        </is>
      </c>
      <c r="BR1" t="inlineStr">
        <is>
          <t>EVALUATION_MT</t>
        </is>
      </c>
      <c r="BS1" t="inlineStr">
        <is>
          <t>DEFINITION_MT</t>
        </is>
      </c>
      <c r="BT1" t="inlineStr">
        <is>
          <t>NL</t>
        </is>
      </c>
      <c r="BU1" t="inlineStr">
        <is>
          <t>RELIABILITY_NL</t>
        </is>
      </c>
      <c r="BV1" t="inlineStr">
        <is>
          <t>EVALUATION_NL</t>
        </is>
      </c>
      <c r="BW1" t="inlineStr">
        <is>
          <t>DEFINITION_NL</t>
        </is>
      </c>
      <c r="BX1" t="inlineStr">
        <is>
          <t>PL</t>
        </is>
      </c>
      <c r="BY1" t="inlineStr">
        <is>
          <t>RELIABILITY_PL</t>
        </is>
      </c>
      <c r="BZ1" t="inlineStr">
        <is>
          <t>EVALUATION_PL</t>
        </is>
      </c>
      <c r="CA1" t="inlineStr">
        <is>
          <t>DEFINITION_PL</t>
        </is>
      </c>
      <c r="CB1" t="inlineStr">
        <is>
          <t>PT</t>
        </is>
      </c>
      <c r="CC1" t="inlineStr">
        <is>
          <t>RELIABILITY_PT</t>
        </is>
      </c>
      <c r="CD1" t="inlineStr">
        <is>
          <t>EVALUATION_PT</t>
        </is>
      </c>
      <c r="CE1" t="inlineStr">
        <is>
          <t>DEFINITION_PT</t>
        </is>
      </c>
      <c r="CF1" t="inlineStr">
        <is>
          <t>RO</t>
        </is>
      </c>
      <c r="CG1" t="inlineStr">
        <is>
          <t>RELIABILITY_RO</t>
        </is>
      </c>
      <c r="CH1" t="inlineStr">
        <is>
          <t>EVALUATION_RO</t>
        </is>
      </c>
      <c r="CI1" t="inlineStr">
        <is>
          <t>DEFINITION_RO</t>
        </is>
      </c>
      <c r="CJ1" t="inlineStr">
        <is>
          <t>SK</t>
        </is>
      </c>
      <c r="CK1" t="inlineStr">
        <is>
          <t>RELIABILITY_SK</t>
        </is>
      </c>
      <c r="CL1" t="inlineStr">
        <is>
          <t>EVALUATION_SK</t>
        </is>
      </c>
      <c r="CM1" t="inlineStr">
        <is>
          <t>DEFINITION_SK</t>
        </is>
      </c>
      <c r="CN1" t="inlineStr">
        <is>
          <t>SL</t>
        </is>
      </c>
      <c r="CO1" t="inlineStr">
        <is>
          <t>RELIABILITY_SL</t>
        </is>
      </c>
      <c r="CP1" t="inlineStr">
        <is>
          <t>EVALUATION_SL</t>
        </is>
      </c>
      <c r="CQ1" t="inlineStr">
        <is>
          <t>DEFINITION_SL</t>
        </is>
      </c>
      <c r="CR1" t="inlineStr">
        <is>
          <t>SV</t>
        </is>
      </c>
      <c r="CS1" t="inlineStr">
        <is>
          <t>RELIABILITY_SV</t>
        </is>
      </c>
      <c r="CT1" t="inlineStr">
        <is>
          <t>EVALUATION_SV</t>
        </is>
      </c>
      <c r="CU1" t="inlineStr">
        <is>
          <t>DEFINITION_SV</t>
        </is>
      </c>
    </row>
    <row r="2">
      <c r="A2" s="1" t="str">
        <f>HYPERLINK("https://iate.europa.eu/entry/result/2233421/all", "2233421")</f>
        <v>2233421</v>
      </c>
      <c r="B2" t="inlineStr">
        <is>
          <t>SOCIAL QUESTIONS</t>
        </is>
      </c>
      <c r="C2" t="inlineStr">
        <is>
          <t>SOCIAL QUESTIONS|health</t>
        </is>
      </c>
      <c r="D2" s="2" t="inlineStr">
        <is>
          <t>извънредна ситуация от международно значение, свързана с общественото здраве</t>
        </is>
      </c>
      <c r="E2" s="2" t="inlineStr">
        <is>
          <t>3</t>
        </is>
      </c>
      <c r="F2" s="2" t="inlineStr">
        <is>
          <t/>
        </is>
      </c>
      <c r="G2" t="inlineStr">
        <is>
          <t/>
        </is>
      </c>
      <c r="H2" s="2" t="inlineStr">
        <is>
          <t>ohrožení veřejného zdraví mezinárodního významu|
mimořádná situace v oblasti veřejného zdraví mezinárodního významu</t>
        </is>
      </c>
      <c r="I2" s="2" t="inlineStr">
        <is>
          <t>3|
3</t>
        </is>
      </c>
      <c r="J2" s="2" t="inlineStr">
        <is>
          <t>|
preferred</t>
        </is>
      </c>
      <c r="K2" t="inlineStr">
        <is>
          <t>mimořádná událost, která se vyznačuje tím, že podle Mezinárodních zdravotnických předpisů představuje riziko z hlediska veřejného zdraví pro jiné státy prostřednictvím šíření nákazy v mezinárodním měřítku a potenciálně vyžaduje koordinovanou mezinárodní reakci</t>
        </is>
      </c>
      <c r="L2" s="2" t="inlineStr">
        <is>
          <t>potentiel folkesundhedsmæssig risiko af international betydning|
folkesundhedsmæssig krisesituation af international betydning|
PHEIC|
folkesundhedsmæssig krise af international betydning</t>
        </is>
      </c>
      <c r="M2" s="2" t="inlineStr">
        <is>
          <t>2|
3|
3|
3</t>
        </is>
      </c>
      <c r="N2" s="2" t="inlineStr">
        <is>
          <t xml:space="preserve">|
|
|
</t>
        </is>
      </c>
      <c r="O2" t="inlineStr">
        <is>
          <t>&lt;div&gt;ekstraordinær begivenhed, som er fastslået som foreskrevet i det internationale sundhedsregulativ: &lt;br&gt;&lt;/div&gt;&lt;div&gt;(i) idet den udgør en folkesundhedsmæssig risiko for andre
stater gennem international sygdomsspredning, og &lt;br&gt;&lt;/div&gt;&lt;div&gt;(ii) idet den potentielt
kræver en koordineret international indsats&lt;/div&gt;</t>
        </is>
      </c>
      <c r="P2" s="2" t="inlineStr">
        <is>
          <t>gesundheitliche Notlage von internationaler Tragweite</t>
        </is>
      </c>
      <c r="Q2" s="2" t="inlineStr">
        <is>
          <t>3</t>
        </is>
      </c>
      <c r="R2" s="2" t="inlineStr">
        <is>
          <t/>
        </is>
      </c>
      <c r="S2" t="inlineStr">
        <is>
          <t>ein außergewöhnliches Ereignis, das, wie in den Internationalen Gesundheitsvorschriften vorgesehen, durch die grenzüberschreitende Ausbreitung von Krankheiten eine Gefahr für die öffentliche Gesundheit in anderen Staaten darstellt und möglicherweise eine abgestimmte internationale Reaktion erfordert</t>
        </is>
      </c>
      <c r="T2" s="2" t="inlineStr">
        <is>
          <t>κατάσταση έκτακτης ανάγκης για τη δημόσια υγεία σε διεθνές επίπεδο|
κατάσταση διεθνούς έκτακτης ανάγκης για τη δημόσια υγεία|
έκτακτη κατάσταση διεθνούς ενδιαφέροντος στον τομέα της δημόσιας υγείας|
κατάσταση έκτακτης ανάγκης διεθνούς ενδιαφέροντος για τη δημόσια υγεία</t>
        </is>
      </c>
      <c r="U2" s="2" t="inlineStr">
        <is>
          <t>3|
3|
3|
3</t>
        </is>
      </c>
      <c r="V2" s="2" t="inlineStr">
        <is>
          <t xml:space="preserve">preferred|
|
admitted|
</t>
        </is>
      </c>
      <c r="W2" t="inlineStr">
        <is>
          <t/>
        </is>
      </c>
      <c r="X2" s="2" t="inlineStr">
        <is>
          <t>public health emergency of international concern|
PHEIC|
public health event of international concern</t>
        </is>
      </c>
      <c r="Y2" s="2" t="inlineStr">
        <is>
          <t>3|
3|
1</t>
        </is>
      </c>
      <c r="Z2" s="2" t="inlineStr">
        <is>
          <t xml:space="preserve">|
|
</t>
        </is>
      </c>
      <c r="AA2" t="inlineStr">
        <is>
          <t>&lt;div&gt;extraordinary event which is determined, as provided in the International Health Regulations:&lt;/div&gt;&lt;div&gt;(i) to constitute a public health risk to other States through the international spread of disease, and&lt;/div&gt;&lt;div&gt;(ii) to potentially require a coordinated international response&lt;/div&gt;</t>
        </is>
      </c>
      <c r="AB2" s="2" t="inlineStr">
        <is>
          <t>emergencia de salud pública de importancia internacional</t>
        </is>
      </c>
      <c r="AC2" s="2" t="inlineStr">
        <is>
          <t>3</t>
        </is>
      </c>
      <c r="AD2" s="2" t="inlineStr">
        <is>
          <t/>
        </is>
      </c>
      <c r="AE2" t="inlineStr">
        <is>
          <t>Un evento extraordinario que, de conformidad con el [Reglamento Sanitario Internacional de la OMS], se ha determinado que:&lt;br&gt;i) constituye un riesgo para la salud pública de otros Estados a causa de la propagación internacional de una enfermedad, y&lt;br&gt;ii) podría exigir una respuesta internacional coordinada.</t>
        </is>
      </c>
      <c r="AF2" s="2" t="inlineStr">
        <is>
          <t>rahvusvahelise tähtsusega rahvatervisealane hädaolukord</t>
        </is>
      </c>
      <c r="AG2" s="2" t="inlineStr">
        <is>
          <t>3</t>
        </is>
      </c>
      <c r="AH2" s="2" t="inlineStr">
        <is>
          <t/>
        </is>
      </c>
      <c r="AI2" t="inlineStr">
        <is>
          <t>teatud erakorraline sündmus, näiteks haiguspuhang, mis võib levida ja ohustada teiste riikide elanikkonda haigusse nakatumisega, mis vajaks rahvusvaheliselt koordineeritud koostööd ja/või sekkumist</t>
        </is>
      </c>
      <c r="AJ2" s="2" t="inlineStr">
        <is>
          <t>kansainvälinen kansanterveydellinen uhka|
kansainvälinen kansanterveysuhka|
maailmanlaajuinen terveysuhka</t>
        </is>
      </c>
      <c r="AK2" s="2" t="inlineStr">
        <is>
          <t>3|
3|
3</t>
        </is>
      </c>
      <c r="AL2" s="2" t="inlineStr">
        <is>
          <t xml:space="preserve">|
|
</t>
        </is>
      </c>
      <c r="AM2" t="inlineStr">
        <is>
          <t>poikkeava tilanne, jossa taudin kansainvälisen leviämisen vaara aiheuttaa toisille valtioille kansanterveysuhkan ja joka edellyttää mahdollisesti koordinoituja kansainvälisiä toimia</t>
        </is>
      </c>
      <c r="AN2" s="2" t="inlineStr">
        <is>
          <t>urgence de santé publique de portée internationale|
USPPI</t>
        </is>
      </c>
      <c r="AO2" s="2" t="inlineStr">
        <is>
          <t>3|
3</t>
        </is>
      </c>
      <c r="AP2" s="2" t="inlineStr">
        <is>
          <t xml:space="preserve">|
</t>
        </is>
      </c>
      <c r="AQ2" t="inlineStr">
        <is>
          <t>événement extraordinaire dont il est déterminé qu’il constitue un risque
pour la santé publique dans d’autres États en raison du risque de propagation
internationale de maladies et qu’il peut requérir une action internationale
coordonnée</t>
        </is>
      </c>
      <c r="AR2" s="2" t="inlineStr">
        <is>
          <t>éigeandáil sláinte poiblí arb ábhar imní ar leibhéal idirnáisiúnta í</t>
        </is>
      </c>
      <c r="AS2" s="2" t="inlineStr">
        <is>
          <t>3</t>
        </is>
      </c>
      <c r="AT2" s="2" t="inlineStr">
        <is>
          <t/>
        </is>
      </c>
      <c r="AU2" t="inlineStr">
        <is>
          <t/>
        </is>
      </c>
      <c r="AV2" t="inlineStr">
        <is>
          <t/>
        </is>
      </c>
      <c r="AW2" t="inlineStr">
        <is>
          <t/>
        </is>
      </c>
      <c r="AX2" t="inlineStr">
        <is>
          <t/>
        </is>
      </c>
      <c r="AY2" t="inlineStr">
        <is>
          <t/>
        </is>
      </c>
      <c r="AZ2" s="2" t="inlineStr">
        <is>
          <t>nemzetközi horderejű közegészségügyi-járványügyi szükséghelyzet|
nemzetközi horderejű népegészségügyi szükséghelyzet</t>
        </is>
      </c>
      <c r="BA2" s="2" t="inlineStr">
        <is>
          <t>3|
2</t>
        </is>
      </c>
      <c r="BB2" s="2" t="inlineStr">
        <is>
          <t>|
admitted</t>
        </is>
      </c>
      <c r="BC2" t="inlineStr">
        <is>
          <t>Az a rendkívüli esemény, amelyet a Egészségügyi Világszervezet Nemzetközi Egészségügyi Rendszabályainak előírásaival összhangban akként minősítenek, hogy az&lt;br&gt;(i) közegészségügyi-járványügyi kockázatot jelent más államokra nézve a betegség nemzetközi terjedése révén, és&lt;br&gt;(ii) esetlegesen összehangolt nemzetközi reagálást tesz szükségessé;</t>
        </is>
      </c>
      <c r="BD2" s="2" t="inlineStr">
        <is>
          <t>emergenza sanitaria pubblica di rilevanza internazionale|
emergenza di sanità pubblica di rilevanza internazionale|
PHEIC</t>
        </is>
      </c>
      <c r="BE2" s="2" t="inlineStr">
        <is>
          <t>3|
3|
3</t>
        </is>
      </c>
      <c r="BF2" s="2" t="inlineStr">
        <is>
          <t xml:space="preserve">|
|
</t>
        </is>
      </c>
      <c r="BG2" t="inlineStr">
        <is>
          <t>evento straordinario che può costituire una minaccia sanitaria per altri Stati membri attraverso la diffusione di una malattia e richiedere una risposta coordinata a livello internazionale</t>
        </is>
      </c>
      <c r="BH2" s="2" t="inlineStr">
        <is>
          <t>tarptautinio masto ekstremalioji visuomenės sveikatos situacija|
tarptautinio masto pavojaus visuomenės sveikatai situacija</t>
        </is>
      </c>
      <c r="BI2" s="2" t="inlineStr">
        <is>
          <t>3|
3</t>
        </is>
      </c>
      <c r="BJ2" s="2" t="inlineStr">
        <is>
          <t>|
admitted</t>
        </is>
      </c>
      <c r="BK2" t="inlineStr">
        <is>
          <t>ekstremali situacija, kuri pagal Tarptautines sveikatos priežiūros taisykles kelia pavojų visuomenės sveikatai kitose valstybėse dėl ligos plitimo tarptautiniu mastu ir dėl kurios būtina imtis koordinuotų tarptautinių priemonių</t>
        </is>
      </c>
      <c r="BL2" s="2" t="inlineStr">
        <is>
          <t>SSVĀS|
starptautiska sabiedrības veselības ārkārtas situācija</t>
        </is>
      </c>
      <c r="BM2" s="2" t="inlineStr">
        <is>
          <t>2|
3</t>
        </is>
      </c>
      <c r="BN2" s="2" t="inlineStr">
        <is>
          <t xml:space="preserve">|
</t>
        </is>
      </c>
      <c r="BO2" t="inlineStr">
        <is>
          <t/>
        </is>
      </c>
      <c r="BP2" s="2" t="inlineStr">
        <is>
          <t>emerġenza tas-saħħa pubblika ta' rilevanza internazzjonali|
emerġenza tas-saħħa pubblika ta’ tħassib internazzjonali</t>
        </is>
      </c>
      <c r="BQ2" s="2" t="inlineStr">
        <is>
          <t>3|
2</t>
        </is>
      </c>
      <c r="BR2" s="2" t="inlineStr">
        <is>
          <t xml:space="preserve">|
</t>
        </is>
      </c>
      <c r="BS2" t="inlineStr">
        <is>
          <t>event straordinarju li jiġi ddeterminat, kif provdut fir-Regolamenti tas-Saħħa Internazzjonali, li jikkostitwixxi riskju għas-saħħa pubblika għal Stati oħra permezz tat-tixrid internazzjonali ta' marda, u li potenzjalment jeħtieġ rispons internazzjonali koordinat</t>
        </is>
      </c>
      <c r="BT2" s="2" t="inlineStr">
        <is>
          <t>PHEIC-status|
noodsituatie op het gebied van de volksgezondheid van internationaal belang</t>
        </is>
      </c>
      <c r="BU2" s="2" t="inlineStr">
        <is>
          <t>2|
3</t>
        </is>
      </c>
      <c r="BV2" s="2" t="inlineStr">
        <is>
          <t xml:space="preserve">|
</t>
        </is>
      </c>
      <c r="BW2" t="inlineStr">
        <is>
          <t>"buitengewone gebeurtenis ten aanzien waarvan wordt bepaald, zoals voorzien in [de herziene Internationale Gezondheidsregeling (2005)] dat&lt;br&gt; i) deze een volksgezondheidsrisico vormt in andere staten door de internationale verspreiding van ziekte en&lt;br&gt; ii) dat hierbij mogelijk een gecoördineerde internationale aanpak nodig is"</t>
        </is>
      </c>
      <c r="BX2" s="2" t="inlineStr">
        <is>
          <t>stan zagrożenia zdrowia publicznego o zasięgu międzynarodowym</t>
        </is>
      </c>
      <c r="BY2" s="2" t="inlineStr">
        <is>
          <t>3</t>
        </is>
      </c>
      <c r="BZ2" s="2" t="inlineStr">
        <is>
          <t/>
        </is>
      </c>
      <c r="CA2" t="inlineStr">
        <is>
          <t>zgodnie z międzynarodowymi przepisami zdrowotnymi nadzwyczajne zdarzenie stanowiące zagrożenie dla zdrowia publicznegoinnych państw poprzez rozprzestrzenienie się choroby na skalę międzynarodową i ewentualnie wymagające skoordynowanych pomiędzy krajami działań zapobiegawczych lub zaradczych</t>
        </is>
      </c>
      <c r="CB2" s="2" t="inlineStr">
        <is>
          <t>emergência de saúde pública de âmbito internacional|
ESPAI</t>
        </is>
      </c>
      <c r="CC2" s="2" t="inlineStr">
        <is>
          <t>3|
3</t>
        </is>
      </c>
      <c r="CD2" s="2" t="inlineStr">
        <is>
          <t xml:space="preserve">|
</t>
        </is>
      </c>
      <c r="CE2" t="inlineStr">
        <is>
          <t>Ocorrência extraordinária que se conclui, conforme previsto no &lt;a href="https://iate.europa.eu/entry/result/2232850/pt" target="_blank"&gt;Regulamento Sanitário Internacional de 2005&lt;/a&gt;:&lt;br&gt;i) constituir um risco para a saúde pública noutros Estados em virtude do risco de disseminação internacional de doenças; e&lt;br&gt;ii) poder* requerer uma resposta internacional coordenada.</t>
        </is>
      </c>
      <c r="CF2" s="2" t="inlineStr">
        <is>
          <t>urgenţă de sănătate publică de importanţă internaţională</t>
        </is>
      </c>
      <c r="CG2" s="2" t="inlineStr">
        <is>
          <t>3</t>
        </is>
      </c>
      <c r="CH2" s="2" t="inlineStr">
        <is>
          <t/>
        </is>
      </c>
      <c r="CI2" t="inlineStr">
        <is>
          <t/>
        </is>
      </c>
      <c r="CJ2" s="2" t="inlineStr">
        <is>
          <t>núdzový stav verejného zdravia medzinárodného dosahu|
ohrozenie verejného zdravia medzinárodného významu|
ohrozenie verejného zdravia medzinárodného dosahu</t>
        </is>
      </c>
      <c r="CK2" s="2" t="inlineStr">
        <is>
          <t>3|
3|
3</t>
        </is>
      </c>
      <c r="CL2" s="2" t="inlineStr">
        <is>
          <t>|
|
preferred</t>
        </is>
      </c>
      <c r="CM2" t="inlineStr">
        <is>
          <t>mimoriadna udalosť,
ktorá podľa ustanovení Medzinárodných zdravotných predpisov: &lt;br&gt;i) predstavuje ohrozenie verejného zdravia pre iné štáty v dôsledku
medzinárodného šírenia choroby a &lt;br&gt;ii) potenciálne si vyžaduje koordinovanú medzinárodnú odpoveď</t>
        </is>
      </c>
      <c r="CN2" s="2" t="inlineStr">
        <is>
          <t>izredne razmere mednarodnih razsežnosti v javnem zdravju</t>
        </is>
      </c>
      <c r="CO2" s="2" t="inlineStr">
        <is>
          <t>3</t>
        </is>
      </c>
      <c r="CP2" s="2" t="inlineStr">
        <is>
          <t/>
        </is>
      </c>
      <c r="CQ2" t="inlineStr">
        <is>
          <t/>
        </is>
      </c>
      <c r="CR2" s="2" t="inlineStr">
        <is>
          <t>internationellt hot mot människors hälsa</t>
        </is>
      </c>
      <c r="CS2" s="2" t="inlineStr">
        <is>
          <t>3</t>
        </is>
      </c>
      <c r="CT2" s="2" t="inlineStr">
        <is>
          <t/>
        </is>
      </c>
      <c r="CU2" t="inlineStr">
        <is>
          <t>en risk för att smittämnen eller andra ämnen som utgör eller kan utgöra ett allvarligt hot mot människors hälsa förs in i landet eller sprids till andra länder.</t>
        </is>
      </c>
    </row>
    <row r="3">
      <c r="A3" s="1" t="str">
        <f>HYPERLINK("https://iate.europa.eu/entry/result/1109031/all", "1109031")</f>
        <v>1109031</v>
      </c>
      <c r="B3" t="inlineStr">
        <is>
          <t>SOCIAL QUESTIONS</t>
        </is>
      </c>
      <c r="C3" t="inlineStr">
        <is>
          <t>SOCIAL QUESTIONS|health|illness|epidemic</t>
        </is>
      </c>
      <c r="D3" s="2" t="inlineStr">
        <is>
          <t>епидемия</t>
        </is>
      </c>
      <c r="E3" s="2" t="inlineStr">
        <is>
          <t>3</t>
        </is>
      </c>
      <c r="F3" s="2" t="inlineStr">
        <is>
          <t/>
        </is>
      </c>
      <c r="G3" t="inlineStr">
        <is>
          <t>широко разпространение на заразна болест в дадена област или страна</t>
        </is>
      </c>
      <c r="H3" s="2" t="inlineStr">
        <is>
          <t>epidemie</t>
        </is>
      </c>
      <c r="I3" s="2" t="inlineStr">
        <is>
          <t>3</t>
        </is>
      </c>
      <c r="J3" s="2" t="inlineStr">
        <is>
          <t/>
        </is>
      </c>
      <c r="K3" t="inlineStr">
        <is>
          <t>výskyt určitého onemocnění v lidské populaci, který výrazně převyšuje obvykle očekávané hodnoty výskytu tohoto onemocnění v daném místě a čase</t>
        </is>
      </c>
      <c r="L3" s="2" t="inlineStr">
        <is>
          <t>epidemi</t>
        </is>
      </c>
      <c r="M3" s="2" t="inlineStr">
        <is>
          <t>3</t>
        </is>
      </c>
      <c r="N3" s="2" t="inlineStr">
        <is>
          <t/>
        </is>
      </c>
      <c r="O3" t="inlineStr">
        <is>
          <t>udbrud af akut, smitsom sygdom hos et større antal mennesker i et større geografisk område inden for kort tid</t>
        </is>
      </c>
      <c r="P3" s="2" t="inlineStr">
        <is>
          <t>Seuche|
Epidemie</t>
        </is>
      </c>
      <c r="Q3" s="2" t="inlineStr">
        <is>
          <t>2|
3</t>
        </is>
      </c>
      <c r="R3" s="2" t="inlineStr">
        <is>
          <t xml:space="preserve">|
</t>
        </is>
      </c>
      <c r="S3" t="inlineStr">
        <is>
          <t>Erkrankungswelle, bei der bestimmte Erkrankungsfälle
mit einheitlicher
Ursache vermehrt auftreten, wobei der
Prozess zeitlich und räumlich begrenzt ist und sich meist - aber nicht ausschließlich - auf Infektionskrankheiten bezieht</t>
        </is>
      </c>
      <c r="T3" s="2" t="inlineStr">
        <is>
          <t>επιδημία</t>
        </is>
      </c>
      <c r="U3" s="2" t="inlineStr">
        <is>
          <t>3</t>
        </is>
      </c>
      <c r="V3" s="2" t="inlineStr">
        <is>
          <t/>
        </is>
      </c>
      <c r="W3" t="inlineStr">
        <is>
          <t>εμφάνιση αυξημένου αριθμού κρουσμάτων
μιας νόσου, σε σύγκριση με τον αναμενόμενο,
σε ένα δεδομένο τόπο, σε ένα συγκεκριμένο
πληθυσμό και κατά την διάρκεια μιας
συγκεκριμένης χρονικής περιόδου</t>
        </is>
      </c>
      <c r="X3" s="2" t="inlineStr">
        <is>
          <t>epidemic</t>
        </is>
      </c>
      <c r="Y3" s="2" t="inlineStr">
        <is>
          <t>3</t>
        </is>
      </c>
      <c r="Z3" s="2" t="inlineStr">
        <is>
          <t/>
        </is>
      </c>
      <c r="AA3" t="inlineStr">
        <is>
          <t>sudden outbreak of infectious disease that spreads rapidly through the population, affecting a large proportion of people</t>
        </is>
      </c>
      <c r="AB3" s="2" t="inlineStr">
        <is>
          <t>epidemia</t>
        </is>
      </c>
      <c r="AC3" s="2" t="inlineStr">
        <is>
          <t>3</t>
        </is>
      </c>
      <c r="AD3" s="2" t="inlineStr">
        <is>
          <t/>
        </is>
      </c>
      <c r="AE3" t="inlineStr">
        <is>
          <t>Aumento inusitado y temporal del número de casos de una enfermedad contagiosa en una comunidad, en una zona o en un país determinados.</t>
        </is>
      </c>
      <c r="AF3" s="2" t="inlineStr">
        <is>
          <t>epideemia</t>
        </is>
      </c>
      <c r="AG3" s="2" t="inlineStr">
        <is>
          <t>3</t>
        </is>
      </c>
      <c r="AH3" s="2" t="inlineStr">
        <is>
          <t/>
        </is>
      </c>
      <c r="AI3" t="inlineStr">
        <is>
          <t>nakkushaiguste ulatuslik levik, mis on põhjustatud haigustekitaja sattumisest organismi ja mis levib või mille puhul on alust oletada haigustekitaja levikut inimeselt inimesele või loomalt inimesele otseselt või kaudselt</t>
        </is>
      </c>
      <c r="AJ3" s="2" t="inlineStr">
        <is>
          <t>tautiepidemia|
epidemia</t>
        </is>
      </c>
      <c r="AK3" s="2" t="inlineStr">
        <is>
          <t>4|
3</t>
        </is>
      </c>
      <c r="AL3" s="2" t="inlineStr">
        <is>
          <t xml:space="preserve">|
</t>
        </is>
      </c>
      <c r="AM3" t="inlineStr">
        <is>
          <t>1) "1. kulkutauti; (muualta tuleva) tauti joka tarttuu suureen osaan jonkin alueen väestöstä; 2. taudin merkittävä leviäminen; 3. (minkä tahansa) taudin tai ilmiön poikkeuksellinen yleisyys jossakin yhteisössä"</t>
        </is>
      </c>
      <c r="AN3" s="2" t="inlineStr">
        <is>
          <t>épidémie</t>
        </is>
      </c>
      <c r="AO3" s="2" t="inlineStr">
        <is>
          <t>3</t>
        </is>
      </c>
      <c r="AP3" s="2" t="inlineStr">
        <is>
          <t/>
        </is>
      </c>
      <c r="AQ3" t="inlineStr">
        <is>
          <t>propagation rapide dans une population d’une maladie infectieuse et contagieuse dans une région donnée</t>
        </is>
      </c>
      <c r="AR3" s="2" t="inlineStr">
        <is>
          <t>eipidéim</t>
        </is>
      </c>
      <c r="AS3" s="2" t="inlineStr">
        <is>
          <t>3</t>
        </is>
      </c>
      <c r="AT3" s="2" t="inlineStr">
        <is>
          <t/>
        </is>
      </c>
      <c r="AU3" t="inlineStr">
        <is>
          <t/>
        </is>
      </c>
      <c r="AV3" s="2" t="inlineStr">
        <is>
          <t>epidemija</t>
        </is>
      </c>
      <c r="AW3" s="2" t="inlineStr">
        <is>
          <t>2</t>
        </is>
      </c>
      <c r="AX3" s="2" t="inlineStr">
        <is>
          <t/>
        </is>
      </c>
      <c r="AY3" t="inlineStr">
        <is>
          <t>naglo obolijevanje većega broja ljudi na određenom području u kratkom razdoblju</t>
        </is>
      </c>
      <c r="AZ3" s="2" t="inlineStr">
        <is>
          <t>epidémia</t>
        </is>
      </c>
      <c r="BA3" s="2" t="inlineStr">
        <is>
          <t>3</t>
        </is>
      </c>
      <c r="BB3" s="2" t="inlineStr">
        <is>
          <t/>
        </is>
      </c>
      <c r="BC3" t="inlineStr">
        <is>
          <t>olyan járvány, amelynek kifejezett a terjedési hajlama és egyik közösségről a másikra terjedve nagyobb földrajzi területek népességeit betegíti meg</t>
        </is>
      </c>
      <c r="BD3" s="2" t="inlineStr">
        <is>
          <t>epidemia</t>
        </is>
      </c>
      <c r="BE3" s="2" t="inlineStr">
        <is>
          <t>3</t>
        </is>
      </c>
      <c r="BF3" s="2" t="inlineStr">
        <is>
          <t/>
        </is>
      </c>
      <c r="BG3" t="inlineStr">
        <is>
          <t>aumento del
numero di casi di una malattia che si diffonde rapidamente in ampii strati di una
popolazione in un territorio piuttosto vasto</t>
        </is>
      </c>
      <c r="BH3" s="2" t="inlineStr">
        <is>
          <t>epidemija</t>
        </is>
      </c>
      <c r="BI3" s="2" t="inlineStr">
        <is>
          <t>3</t>
        </is>
      </c>
      <c r="BJ3" s="2" t="inlineStr">
        <is>
          <t/>
        </is>
      </c>
      <c r="BK3" t="inlineStr">
        <is>
          <t>didelis užkrečiamosios ligos išplitimas</t>
        </is>
      </c>
      <c r="BL3" s="2" t="inlineStr">
        <is>
          <t>epidēmija</t>
        </is>
      </c>
      <c r="BM3" s="2" t="inlineStr">
        <is>
          <t>3</t>
        </is>
      </c>
      <c r="BN3" s="2" t="inlineStr">
        <is>
          <t/>
        </is>
      </c>
      <c r="BO3" t="inlineStr">
        <is>
          <t>pēkšņs infekcijas slimības uzliesmojums, kas strauji izplatās, ietekmējot lielu daļu cilvēku</t>
        </is>
      </c>
      <c r="BP3" s="2" t="inlineStr">
        <is>
          <t>epidemija</t>
        </is>
      </c>
      <c r="BQ3" s="2" t="inlineStr">
        <is>
          <t>3</t>
        </is>
      </c>
      <c r="BR3" s="2" t="inlineStr">
        <is>
          <t/>
        </is>
      </c>
      <c r="BS3" t="inlineStr">
        <is>
          <t>mxija ta' mard li tolqot lil ħafna nies u li n-numru ta' dawk milquta jibda jiżdied f'daqqa</t>
        </is>
      </c>
      <c r="BT3" s="2" t="inlineStr">
        <is>
          <t>epidemie</t>
        </is>
      </c>
      <c r="BU3" s="2" t="inlineStr">
        <is>
          <t>3</t>
        </is>
      </c>
      <c r="BV3" s="2" t="inlineStr">
        <is>
          <t/>
        </is>
      </c>
      <c r="BW3" t="inlineStr">
        <is>
          <t>opmerkelijke, binnen een bepaald tijdsverband optredende toename van het aantal gevallen van een bepaalde ziekte in een bevolking; sterk verbreide, voorbijgaande, meestal infectieuze ziekte in een mensen- of dierengemeenschap</t>
        </is>
      </c>
      <c r="BX3" s="2" t="inlineStr">
        <is>
          <t>epidemia</t>
        </is>
      </c>
      <c r="BY3" s="2" t="inlineStr">
        <is>
          <t>3</t>
        </is>
      </c>
      <c r="BZ3" s="2" t="inlineStr">
        <is>
          <t/>
        </is>
      </c>
      <c r="CA3" t="inlineStr">
        <is>
          <t>wystąpienie
na danym obszarze zakażeń lub zachorowań na chorobę zakaźną w liczbie wyraźnie
większej niż we wcześniejszym okresie albo wystąpienie zakażeń lub chorób
zakaźnych dotychczas niewystępujących</t>
        </is>
      </c>
      <c r="CB3" s="2" t="inlineStr">
        <is>
          <t>epidemia</t>
        </is>
      </c>
      <c r="CC3" s="2" t="inlineStr">
        <is>
          <t>3</t>
        </is>
      </c>
      <c r="CD3" s="2" t="inlineStr">
        <is>
          <t/>
        </is>
      </c>
      <c r="CE3" t="inlineStr">
        <is>
          <t>Propagação rápida de uma doença infecciosa na população de uma dada região.</t>
        </is>
      </c>
      <c r="CF3" s="2" t="inlineStr">
        <is>
          <t>epidemie</t>
        </is>
      </c>
      <c r="CG3" s="2" t="inlineStr">
        <is>
          <t>3</t>
        </is>
      </c>
      <c r="CH3" s="2" t="inlineStr">
        <is>
          <t/>
        </is>
      </c>
      <c r="CI3" t="inlineStr">
        <is>
          <t>extindere, prin contaminare, cu o frecvență neobișnuită, a unei boli infecțioase, la un număr mare de persoane dintr-o anumită localitate, regiune etc.</t>
        </is>
      </c>
      <c r="CJ3" s="2" t="inlineStr">
        <is>
          <t>epidémia</t>
        </is>
      </c>
      <c r="CK3" s="2" t="inlineStr">
        <is>
          <t>3</t>
        </is>
      </c>
      <c r="CL3" s="2" t="inlineStr">
        <is>
          <t/>
        </is>
      </c>
      <c r="CM3" t="inlineStr">
        <is>
          <t>nahromadenie prípadov výskytu určitej choroby vyvolaných v pomerne krátkom čase na ohraničenom mieste tým istým pôvodcom nákazy</t>
        </is>
      </c>
      <c r="CN3" s="2" t="inlineStr">
        <is>
          <t>epidemija</t>
        </is>
      </c>
      <c r="CO3" s="2" t="inlineStr">
        <is>
          <t>3</t>
        </is>
      </c>
      <c r="CP3" s="2" t="inlineStr">
        <is>
          <t/>
        </is>
      </c>
      <c r="CQ3" t="inlineStr">
        <is>
          <t>nenaden &lt;a href="https://iate.europa.eu/entry/result/834662" target="_blank"&gt;izbruh&lt;/a&gt; in hitro širjenje nalezljive bolezni v človeški populaciji, v kateri močno presega normalno obolevnost</t>
        </is>
      </c>
      <c r="CR3" s="2" t="inlineStr">
        <is>
          <t>epidemi|
farsot</t>
        </is>
      </c>
      <c r="CS3" s="2" t="inlineStr">
        <is>
          <t>3|
2</t>
        </is>
      </c>
      <c r="CT3" s="2" t="inlineStr">
        <is>
          <t xml:space="preserve">|
</t>
        </is>
      </c>
      <c r="CU3" t="inlineStr">
        <is>
          <t>ett utbrott av något, vanligen infektionssjukdom, som sprider sig mellan människor</t>
        </is>
      </c>
    </row>
    <row r="4">
      <c r="A4" s="1" t="str">
        <f>HYPERLINK("https://iate.europa.eu/entry/result/787722/all", "787722")</f>
        <v>787722</v>
      </c>
      <c r="B4" t="inlineStr">
        <is>
          <t>INTERNATIONAL ORGANISATIONS;SOCIAL QUESTIONS</t>
        </is>
      </c>
      <c r="C4" t="inlineStr">
        <is>
          <t>INTERNATIONAL ORGANISATIONS|United Nations|UN specialised agency|World Health Organisation;SOCIAL QUESTIONS|health</t>
        </is>
      </c>
      <c r="D4" s="2" t="inlineStr">
        <is>
          <t>Световна здравна организация|
СЗО</t>
        </is>
      </c>
      <c r="E4" s="2" t="inlineStr">
        <is>
          <t>3|
3</t>
        </is>
      </c>
      <c r="F4" s="2" t="inlineStr">
        <is>
          <t xml:space="preserve">|
</t>
        </is>
      </c>
      <c r="G4" t="inlineStr">
        <is>
          <t>специализирана организация към ООН, създадена през 1946 г., която ръководи и координира световното здравно сътрудничество, събира и публикува актуална медицинска информация и др.</t>
        </is>
      </c>
      <c r="H4" s="2" t="inlineStr">
        <is>
          <t>Světová zdravotnická organizace|
WHO</t>
        </is>
      </c>
      <c r="I4" s="2" t="inlineStr">
        <is>
          <t>3|
3</t>
        </is>
      </c>
      <c r="J4" s="2" t="inlineStr">
        <is>
          <t xml:space="preserve">|
</t>
        </is>
      </c>
      <c r="K4" t="inlineStr">
        <is>
          <t>nezávislá mezinárodní zdravotnická organizace v rámci OSN, jejímiž hlavními strategickými záměry jsou: 
&lt;br&gt;– omezování úmrtnosti, nemocnosti a postižení zejména u chudých a sociálně slabých skupin populace; 
&lt;br&gt;– podpora zdravé životosprávy a omezení zdravotních rizik vyplývajících z ekologických, ekonomických a sociálních podmínek; 
&lt;br&gt;– rozvoj spravedlivějších a efektivnějších zdravotnických systémů, které budou odpovídat legitimním potřebám lidí a budou pro ně finančně únosné; 
&lt;br&gt;– rozvoj odpovídajících zdravotnických strategií a institucionálního zázemí a začleňování zdravotnických aspektů do sociálních, ekonomických, ekologických a rozvojových strategií</t>
        </is>
      </c>
      <c r="L4" s="2" t="inlineStr">
        <is>
          <t>WHO|
Verdenssundhedsorganisationen</t>
        </is>
      </c>
      <c r="M4" s="2" t="inlineStr">
        <is>
          <t>3|
3</t>
        </is>
      </c>
      <c r="N4" s="2" t="inlineStr">
        <is>
          <t xml:space="preserve">|
</t>
        </is>
      </c>
      <c r="O4" t="inlineStr">
        <is>
          <t>FN-​organ til varetagelse af international sundhed</t>
        </is>
      </c>
      <c r="P4" s="2" t="inlineStr">
        <is>
          <t>Weltgesundheitsorganisation|
WHO</t>
        </is>
      </c>
      <c r="Q4" s="2" t="inlineStr">
        <is>
          <t>3|
3</t>
        </is>
      </c>
      <c r="R4" s="2" t="inlineStr">
        <is>
          <t xml:space="preserve">|
</t>
        </is>
      </c>
      <c r="S4" t="inlineStr">
        <is>
          <t>als Sonderorganisation der VN Leit- und Koordinierungsstelle internationaler Gesundheitspolitik mit dem Ziel, die Gesundheit weltweit zu fördern</t>
        </is>
      </c>
      <c r="T4" s="2" t="inlineStr">
        <is>
          <t>ΠΟΥ|
Παγκόσμιος Οργανισμός Υγείας|
Παγκόσμια Οργάνωση Υγείας</t>
        </is>
      </c>
      <c r="U4" s="2" t="inlineStr">
        <is>
          <t>3|
4|
3</t>
        </is>
      </c>
      <c r="V4" s="2" t="inlineStr">
        <is>
          <t>|
|
admitted</t>
        </is>
      </c>
      <c r="W4" t="inlineStr">
        <is>
          <t/>
        </is>
      </c>
      <c r="X4" s="2" t="inlineStr">
        <is>
          <t>WHO|
World Health Organisation|
World Health Organization</t>
        </is>
      </c>
      <c r="Y4" s="2" t="inlineStr">
        <is>
          <t>3|
1|
3</t>
        </is>
      </c>
      <c r="Z4" s="2" t="inlineStr">
        <is>
          <t xml:space="preserve">|
|
</t>
        </is>
      </c>
      <c r="AA4" t="inlineStr">
        <is>
          <t>the directing and coordinating authority for health within the United Nations</t>
        </is>
      </c>
      <c r="AB4" s="2" t="inlineStr">
        <is>
          <t>Organización Mundial de la Salud|
OMS</t>
        </is>
      </c>
      <c r="AC4" s="2" t="inlineStr">
        <is>
          <t>3|
3</t>
        </is>
      </c>
      <c r="AD4" s="2" t="inlineStr">
        <is>
          <t xml:space="preserve">|
</t>
        </is>
      </c>
      <c r="AE4" t="inlineStr">
        <is>
          <t>&lt;a href="https://iate.europa.eu/entry/result/759465/es" target="_blank"&gt;Organismo especializado&lt;/a&gt; del sistema de las Naciones Unidas, con funciones de dirección y coordinación en asuntos de sanidad internacional, cuyo objetivo es alcanzar el grado más alto posible de salud para todos.</t>
        </is>
      </c>
      <c r="AF4" s="2" t="inlineStr">
        <is>
          <t>WHO|
Maailma Terviseorganisatsioon</t>
        </is>
      </c>
      <c r="AG4" s="2" t="inlineStr">
        <is>
          <t>3|
4</t>
        </is>
      </c>
      <c r="AH4" s="2" t="inlineStr">
        <is>
          <t xml:space="preserve">|
</t>
        </is>
      </c>
      <c r="AI4" t="inlineStr">
        <is>
          <t>ÜRO juures tegutsev terviseküsimustega tegelev juhtimis- ja koordineerimisasutus</t>
        </is>
      </c>
      <c r="AJ4" s="2" t="inlineStr">
        <is>
          <t>WHO|
Maailman terveysjärjestö</t>
        </is>
      </c>
      <c r="AK4" s="2" t="inlineStr">
        <is>
          <t>4|
4</t>
        </is>
      </c>
      <c r="AL4" s="2" t="inlineStr">
        <is>
          <t xml:space="preserve">|
</t>
        </is>
      </c>
      <c r="AM4" t="inlineStr">
        <is>
          <t/>
        </is>
      </c>
      <c r="AN4" s="2" t="inlineStr">
        <is>
          <t>Organisation mondiale de la santé|
OMS</t>
        </is>
      </c>
      <c r="AO4" s="2" t="inlineStr">
        <is>
          <t>3|
4</t>
        </is>
      </c>
      <c r="AP4" s="2" t="inlineStr">
        <is>
          <t xml:space="preserve">|
</t>
        </is>
      </c>
      <c r="AQ4" t="inlineStr">
        <is>
          <t>&lt;a href="https://iate.europa.eu/entry/result/759465/fr" target="_blank"&gt;institution spécialisée&lt;/a&gt; du système des Nations unies chargée de diriger et de coordonner l'action dans le domaine de la santé mondiale</t>
        </is>
      </c>
      <c r="AR4" s="2" t="inlineStr">
        <is>
          <t>an Eagraíocht Dhomhanda Sláinte|
EDS</t>
        </is>
      </c>
      <c r="AS4" s="2" t="inlineStr">
        <is>
          <t>3|
3</t>
        </is>
      </c>
      <c r="AT4" s="2" t="inlineStr">
        <is>
          <t xml:space="preserve">|
</t>
        </is>
      </c>
      <c r="AU4" t="inlineStr">
        <is>
          <t/>
        </is>
      </c>
      <c r="AV4" s="2" t="inlineStr">
        <is>
          <t>SZO|
Svjetska zdravstvena organizacija</t>
        </is>
      </c>
      <c r="AW4" s="2" t="inlineStr">
        <is>
          <t>3|
3</t>
        </is>
      </c>
      <c r="AX4" s="2" t="inlineStr">
        <is>
          <t xml:space="preserve">|
</t>
        </is>
      </c>
      <c r="AY4" t="inlineStr">
        <is>
          <t>koordinacijsko tijelo Ujedinjenih naroda nadležno za zdravlje</t>
        </is>
      </c>
      <c r="AZ4" s="2" t="inlineStr">
        <is>
          <t>WHO|
Egészségügyi Világszervezet</t>
        </is>
      </c>
      <c r="BA4" s="2" t="inlineStr">
        <is>
          <t>4|
4</t>
        </is>
      </c>
      <c r="BB4" s="2" t="inlineStr">
        <is>
          <t xml:space="preserve">|
</t>
        </is>
      </c>
      <c r="BC4" t="inlineStr">
        <is>
          <t>Az ENSZ szakosított intézménye, amely világ szintű egészségügyi programokkal, közegegészségügyi iránymutatással és a tagállamok közötti egészségügyi koordinációval foglalkozik.</t>
        </is>
      </c>
      <c r="BD4" s="2" t="inlineStr">
        <is>
          <t>Organizzazione mondiale della sanità|
OMS</t>
        </is>
      </c>
      <c r="BE4" s="2" t="inlineStr">
        <is>
          <t>3|
3</t>
        </is>
      </c>
      <c r="BF4" s="2" t="inlineStr">
        <is>
          <t xml:space="preserve">|
</t>
        </is>
      </c>
      <c r="BG4" t="inlineStr">
        <is>
          <t>agenzia delle Nazioni Unite, istituita nel 1948 e avente sede a Ginevra, specializzata per le questioni sanitarie</t>
        </is>
      </c>
      <c r="BH4" s="2" t="inlineStr">
        <is>
          <t>WHO|
PSO|
Pasaulio sveikatos organizacija</t>
        </is>
      </c>
      <c r="BI4" s="2" t="inlineStr">
        <is>
          <t>3|
3|
3</t>
        </is>
      </c>
      <c r="BJ4" s="2" t="inlineStr">
        <is>
          <t xml:space="preserve">preferred|
|
</t>
        </is>
      </c>
      <c r="BK4" t="inlineStr">
        <is>
          <t>Jungtinių Tautų Organizacijos padalinys, tarptautiniu mastu koordinuojantis visuomenės sveikatą, kovojantis su užkrečiamomosiomis ligomis, organizuojantis pagalbos tiekimą ugdant nacionalines sveikatos apsaugos tarnybas ir kt.</t>
        </is>
      </c>
      <c r="BL4" s="2" t="inlineStr">
        <is>
          <t>PVO|
Pasaules Veselības organizācija</t>
        </is>
      </c>
      <c r="BM4" s="2" t="inlineStr">
        <is>
          <t>4|
4</t>
        </is>
      </c>
      <c r="BN4" s="2" t="inlineStr">
        <is>
          <t xml:space="preserve">|
</t>
        </is>
      </c>
      <c r="BO4" t="inlineStr">
        <is>
          <t>ANO &lt;a href="https://iate.europa.eu/entry/result/759465/en-lv" target="_blank"&gt;specializētā aģentūra&lt;/a&gt; veselības jomā</t>
        </is>
      </c>
      <c r="BP4" s="2" t="inlineStr">
        <is>
          <t>Organizzazzjoni Dinjija tas-Saħħa|
WHO</t>
        </is>
      </c>
      <c r="BQ4" s="2" t="inlineStr">
        <is>
          <t>3|
3</t>
        </is>
      </c>
      <c r="BR4" s="2" t="inlineStr">
        <is>
          <t xml:space="preserve">|
</t>
        </is>
      </c>
      <c r="BS4" t="inlineStr">
        <is>
          <t>&lt;a href="https://iate.europa.eu/entry/result/759465/mt" target="_blank"&gt;aġenzija speċjalizzata&lt;/a&gt; tas-sistema tan-Nazzjonijiet Uniti responsabbli biex tmexxi u tikkoordina l-azzjoni fil-qasam tas-saħħa globali</t>
        </is>
      </c>
      <c r="BT4" s="2" t="inlineStr">
        <is>
          <t>Wereldgezondheidsorganisatie|
WHO</t>
        </is>
      </c>
      <c r="BU4" s="2" t="inlineStr">
        <is>
          <t>3|
3</t>
        </is>
      </c>
      <c r="BV4" s="2" t="inlineStr">
        <is>
          <t xml:space="preserve">|
</t>
        </is>
      </c>
      <c r="BW4" t="inlineStr">
        <is>
          <t>de &lt;a href="https://nl.wikipedia.org/wiki/Gespecialiseerde_organisatie_van_de_Verenigde_Naties" target="_blank"&gt;gespecialiseerde organisatie van de Verenigde Naties&lt;/a&gt; die een sturende en coördinerende rol heeft op het gebied van &lt;a href="https://nl.wikipedia.org/wiki/Gezondheid" target="_blank"&gt;gezondheid&lt;/a&gt; en &lt;a href="https://nl.wikipedia.org/wiki/Welzijn" target="_blank"&gt;welzijn&lt;/a&gt;</t>
        </is>
      </c>
      <c r="BX4" s="2" t="inlineStr">
        <is>
          <t>WHO|
Światowa Organizacja Zdrowia</t>
        </is>
      </c>
      <c r="BY4" s="2" t="inlineStr">
        <is>
          <t>3|
3</t>
        </is>
      </c>
      <c r="BZ4" s="2" t="inlineStr">
        <is>
          <t xml:space="preserve">|
</t>
        </is>
      </c>
      <c r="CA4" t="inlineStr">
        <is>
          <t>organizacja wyspecjalizowana ONZ, założona w 1948; działa na rzecz poprawy stanu zdrowia w skali świata; członkami są 193 państwa (2009), w tym Polska; siedziba w Genewie</t>
        </is>
      </c>
      <c r="CB4" s="2" t="inlineStr">
        <is>
          <t>OMS|
Organização Mundial da Saúde</t>
        </is>
      </c>
      <c r="CC4" s="2" t="inlineStr">
        <is>
          <t>3|
3</t>
        </is>
      </c>
      <c r="CD4" s="2" t="inlineStr">
        <is>
          <t xml:space="preserve">|
</t>
        </is>
      </c>
      <c r="CE4" t="inlineStr">
        <is>
          <t>&lt;a href="https://iate.europa.eu/entry/result/759465/pt" target="_blank"&gt;Organização especializada das Nações Unidas&lt;/a&gt; cujo objetivo é a "aquisição, por todos os povos, do nível de saúde mais elevado que for possível".</t>
        </is>
      </c>
      <c r="CF4" s="2" t="inlineStr">
        <is>
          <t>OMS|
Organizația Mondială a Sănătății</t>
        </is>
      </c>
      <c r="CG4" s="2" t="inlineStr">
        <is>
          <t>3|
4</t>
        </is>
      </c>
      <c r="CH4" s="2" t="inlineStr">
        <is>
          <t xml:space="preserve">|
</t>
        </is>
      </c>
      <c r="CI4" t="inlineStr">
        <is>
          <t>agenție specializată a ONU ( &lt;a href="/entry/result/759465/all" id="ENTRY_TO_ENTRY_CONVERTER" target="_blank"&gt;IATE:759465&lt;/a&gt; ) cu sediul la Geneva, care coordonează programele destinate să rezolve problemele de sănătate și să permită tuturor să ajungă la un nivel de sănătate cât mai ridicat posibil. Domeniile sale de acțiune sunt: imunologia, educarea în domeniul sănătății și distribuirea de medicamente esențiale</t>
        </is>
      </c>
      <c r="CJ4" s="2" t="inlineStr">
        <is>
          <t>WHO|
Svetová zdravotnícka organizácia</t>
        </is>
      </c>
      <c r="CK4" s="2" t="inlineStr">
        <is>
          <t>3|
3</t>
        </is>
      </c>
      <c r="CL4" s="2" t="inlineStr">
        <is>
          <t xml:space="preserve">|
</t>
        </is>
      </c>
      <c r="CM4" t="inlineStr">
        <is>
          <t>špecializovaná agentúra Organizácie Spojených národov, ktorá má vedúce postavenie v oblasti verejného a globálneho zdravia</t>
        </is>
      </c>
      <c r="CN4" s="2" t="inlineStr">
        <is>
          <t>Svetovna zdravstvena organizacija|
SZO</t>
        </is>
      </c>
      <c r="CO4" s="2" t="inlineStr">
        <is>
          <t>3|
3</t>
        </is>
      </c>
      <c r="CP4" s="2" t="inlineStr">
        <is>
          <t xml:space="preserve">|
</t>
        </is>
      </c>
      <c r="CQ4" t="inlineStr">
        <is>
          <t>specializirana agencija ZN [ &lt;a href="/entry/result/787725/all" id="ENTRY_TO_ENTRY_CONVERTER" target="_blank"&gt;IATE:787725&lt;/a&gt; ], ustanovljena l. 1948, s sedežem v Ženevi</t>
        </is>
      </c>
      <c r="CR4" s="2" t="inlineStr">
        <is>
          <t>Världshälsoorganisationen|
WHO</t>
        </is>
      </c>
      <c r="CS4" s="2" t="inlineStr">
        <is>
          <t>3|
3</t>
        </is>
      </c>
      <c r="CT4" s="2" t="inlineStr">
        <is>
          <t xml:space="preserve">|
</t>
        </is>
      </c>
      <c r="CU4" t="inlineStr">
        <is>
          <t>FN-organ som övervakar det internationella hälsoläget</t>
        </is>
      </c>
    </row>
    <row r="5">
      <c r="A5" s="1" t="str">
        <f>HYPERLINK("https://iate.europa.eu/entry/result/918288/all", "918288")</f>
        <v>918288</v>
      </c>
      <c r="B5" t="inlineStr">
        <is>
          <t>EDUCATION AND COMMUNICATIONS</t>
        </is>
      </c>
      <c r="C5" t="inlineStr">
        <is>
          <t>EDUCATION AND COMMUNICATIONS|information technology and data processing|data processing|data protection</t>
        </is>
      </c>
      <c r="D5" s="2" t="inlineStr">
        <is>
          <t>длъжностно лице по защита на данните</t>
        </is>
      </c>
      <c r="E5" s="2" t="inlineStr">
        <is>
          <t>4</t>
        </is>
      </c>
      <c r="F5" s="2" t="inlineStr">
        <is>
          <t>preferred</t>
        </is>
      </c>
      <c r="G5" t="inlineStr">
        <is>
          <t/>
        </is>
      </c>
      <c r="H5" s="2" t="inlineStr">
        <is>
          <t>pověřenec pro ochranu osobních údajů</t>
        </is>
      </c>
      <c r="I5" s="2" t="inlineStr">
        <is>
          <t>3</t>
        </is>
      </c>
      <c r="J5" s="2" t="inlineStr">
        <is>
          <t/>
        </is>
      </c>
      <c r="K5" t="inlineStr">
        <is>
          <t>osoba, která dbá na uplatňování nařízení (ES) č. 679/2016 o ochraně fyzických osob v souvislosti se zpracováním osobních údajů a o volném pohybu těchto údajů v oblasti ochrany údajů</t>
        </is>
      </c>
      <c r="L5" s="2" t="inlineStr">
        <is>
          <t>databeskyttelsesrådgiver</t>
        </is>
      </c>
      <c r="M5" s="2" t="inlineStr">
        <is>
          <t>3</t>
        </is>
      </c>
      <c r="N5" s="2" t="inlineStr">
        <is>
          <t/>
        </is>
      </c>
      <c r="O5" t="inlineStr">
        <is>
          <t>person udpeget af en EU-institution eller et EU-organ i henhold til forordning (EU) 2018/1725, som bl.a. underretter og rådgiver den dataansvarlige eller databehandleren og de ansatte, der behandler personoplysninger, om deres forpligtelser i henhold til forordning (EU) 2018/1725 og andre EU-bestemmelser om databeskyttelse, kommunikerer med Den Europæiske Tilsynsførende for Databeskyttelse og fører tilsyn med og sikrer overholdelsen af forordning (EU) 2018/1725</t>
        </is>
      </c>
      <c r="P5" s="2" t="inlineStr">
        <is>
          <t>DSB|
behördlicher Datenschutzbeauftragter</t>
        </is>
      </c>
      <c r="Q5" s="2" t="inlineStr">
        <is>
          <t>3|
3</t>
        </is>
      </c>
      <c r="R5" s="2" t="inlineStr">
        <is>
          <t xml:space="preserve">|
</t>
        </is>
      </c>
      <c r="S5" t="inlineStr">
        <is>
          <t>von jedem Organ und jeder Einrichtung der Gemeinschaft zu bestellende Person, die über die Einhaltung der Datenschutzvorschriften wacht und mit dem Europäischen Datenschutzbeauftragten &lt;a href="/entry/result/915287/all" id="ENTRY_TO_ENTRY_CONVERTER" target="_blank"&gt;IATE:915287&lt;/a&gt; zusammenarbeitet</t>
        </is>
      </c>
      <c r="T5" s="2" t="inlineStr">
        <is>
          <t>υπεύθυνος προστασίας δεδομένων</t>
        </is>
      </c>
      <c r="U5" s="2" t="inlineStr">
        <is>
          <t>3</t>
        </is>
      </c>
      <c r="V5" s="2" t="inlineStr">
        <is>
          <t/>
        </is>
      </c>
      <c r="W5" t="inlineStr">
        <is>
          <t/>
        </is>
      </c>
      <c r="X5" s="2" t="inlineStr">
        <is>
          <t>DPO|
Data Protection Officer</t>
        </is>
      </c>
      <c r="Y5" s="2" t="inlineStr">
        <is>
          <t>3|
3</t>
        </is>
      </c>
      <c r="Z5" s="2" t="inlineStr">
        <is>
          <t xml:space="preserve">|
</t>
        </is>
      </c>
      <c r="AA5" t="inlineStr">
        <is>
          <t>person appointed by an EU institution or body pursuant to Regulation (EU) No 2018/1725, with various tasks involving the provision of advice and information to those involved in and affected by data processing, communication with the European Data Protection Supervisor, and monitoring and ensuring compliance with that Regulation</t>
        </is>
      </c>
      <c r="AB5" s="2" t="inlineStr">
        <is>
          <t>DPD|
responsable de la protección de datos|
delegado de protección de datos|
RPD</t>
        </is>
      </c>
      <c r="AC5" s="2" t="inlineStr">
        <is>
          <t>3|
3|
3|
3</t>
        </is>
      </c>
      <c r="AD5" s="2" t="inlineStr">
        <is>
          <t xml:space="preserve">|
|
|
</t>
        </is>
      </c>
      <c r="AE5" t="inlineStr">
        <is>
          <t>&lt;p&gt;Persona que, en cada institución y organismo de la UE, garantiza de forma independiente la correcta aplicación de las normas de protección de datos y mantiene un registro de las operaciones de datos personales llevadas a cabo. Somete, además, al &lt;a href="https://iate.europa.eu/entry/result/915287/es" target="_blank"&gt;Supervisor Europeo de Protección de Datos&lt;/a&gt; aquellas operaciones de tratamiento de datos que puedan entrañar riesgos para los derechos y las libertades de las personas interesadas.&lt;/p&gt;</t>
        </is>
      </c>
      <c r="AF5" s="2" t="inlineStr">
        <is>
          <t>andmekaitseametnik</t>
        </is>
      </c>
      <c r="AG5" s="2" t="inlineStr">
        <is>
          <t>3</t>
        </is>
      </c>
      <c r="AH5" s="2" t="inlineStr">
        <is>
          <t/>
        </is>
      </c>
      <c r="AI5" t="inlineStr">
        <is>
          <t/>
        </is>
      </c>
      <c r="AJ5" s="2" t="inlineStr">
        <is>
          <t>tietosuojavastaava</t>
        </is>
      </c>
      <c r="AK5" s="2" t="inlineStr">
        <is>
          <t>3</t>
        </is>
      </c>
      <c r="AL5" s="2" t="inlineStr">
        <is>
          <t/>
        </is>
      </c>
      <c r="AM5" t="inlineStr">
        <is>
          <t/>
        </is>
      </c>
      <c r="AN5" s="2" t="inlineStr">
        <is>
          <t>délégué à la protection des données|
DPD</t>
        </is>
      </c>
      <c r="AO5" s="2" t="inlineStr">
        <is>
          <t>3|
3</t>
        </is>
      </c>
      <c r="AP5" s="2" t="inlineStr">
        <is>
          <t xml:space="preserve">|
</t>
        </is>
      </c>
      <c r="AQ5" t="inlineStr">
        <is>
          <t>personne ayant
pour mission de veiller, de manière indépendante, à ce que l’institution ou l’organe
européen qui l’a désignée à cette fonction respecte la législation en matière de
protection des données et sauvegarde les droits et libertés des personnes
physiques en protégeant efficacement leurs données à caractère personnel</t>
        </is>
      </c>
      <c r="AR5" s="2" t="inlineStr">
        <is>
          <t>OCS|
Oifigeach Cosanta Sonraí</t>
        </is>
      </c>
      <c r="AS5" s="2" t="inlineStr">
        <is>
          <t>3|
3</t>
        </is>
      </c>
      <c r="AT5" s="2" t="inlineStr">
        <is>
          <t xml:space="preserve">|
</t>
        </is>
      </c>
      <c r="AU5" t="inlineStr">
        <is>
          <t/>
        </is>
      </c>
      <c r="AV5" s="2" t="inlineStr">
        <is>
          <t>službenik za zaštitu podataka</t>
        </is>
      </c>
      <c r="AW5" s="2" t="inlineStr">
        <is>
          <t>3</t>
        </is>
      </c>
      <c r="AX5" s="2" t="inlineStr">
        <is>
          <t/>
        </is>
      </c>
      <c r="AY5" t="inlineStr">
        <is>
          <t>osoba koja obavlja najmanje sljedeće zadaće: (a) informiranje i savjetovanje voditelja obrade ili izvršitelja obrade te zaposlenika koji obavljaju obradu o njihovim obvezama iz ove Uredbe te drugim odredbama Unije ili države članice o zaštiti podataka; (b) praćenje poštovanja ove Uredbe te drugih odredaba Unije ili države članice o zaštiti podataka i politika voditelja obrade ili izvršitelja obrade u odnosu na zaštitu osobnih podataka, uključujući raspodjelu odgovornosti, podizanje svijesti i osposobljavanje osoblja koje sudjeluje u postupcima obrade te povezane revizije; (c) pružanje savjeta, kada je to zatraženo, u pogledu procjene učinka na zaštitu podataka i praćenje njezina izvršavanja u skladu s člankom 35.; (d) suradnja s nadzornim tijelom; (e) djelovanje kao kontaktna točka za nadzorno tijelo o pitanjima u pogledu obrade, što uključuje i prethodno savjetovanje iz članka 36. te savjetovanje, prema potrebi, o svim drugim pitanjima.</t>
        </is>
      </c>
      <c r="AZ5" s="2" t="inlineStr">
        <is>
          <t>adatvédelmi tisztviselő|
adatvédelmi felelős</t>
        </is>
      </c>
      <c r="BA5" s="2" t="inlineStr">
        <is>
          <t>4|
4</t>
        </is>
      </c>
      <c r="BB5" s="2" t="inlineStr">
        <is>
          <t xml:space="preserve">preferred|
</t>
        </is>
      </c>
      <c r="BC5" t="inlineStr">
        <is>
          <t>Az adatkezelő [ &lt;a href="/entry/result/909791/all" id="ENTRY_TO_ENTRY_CONVERTER" target="_blank"&gt;IATE:909791&lt;/a&gt;] és az adatfeldolgozó [ &lt;a href="/entry/result/918262/all" id="ENTRY_TO_ENTRY_CONVERTER" target="_blank"&gt;IATE:918262&lt;/a&gt; ] által kinevezendő személy, aki egyebek mellett az alábbi feladatokat látja el: 
&lt;br&gt;a) tájékoztat és szakmai tanácsot ad az adatkezelő vagy az adatfeldolgozó, továbbá az adatkezelést végző alkalmazottak részére kötelezettségeikkel kapcsolatban 
&lt;br&gt;b) ellenőrzi az általános adatvédelmi rendeletnek, valamint az egyéb uniós vagy tagállami adatvédelmi rendelkezéseknek, továbbá az adatkezelő vagy az adatfeldolgozó személyes adatok védelmével kapcsolatos belső szabályainak való megfelelést 
&lt;br&gt;c) kérésre szakmai tanácsot ad az adatvédelmi hatásvizsgálatra vonatkozóan, valamint nyomon követi a hatásvizsgálat elvégzését 
&lt;br&gt;d) együttműködik a felügyeleti hatósággal</t>
        </is>
      </c>
      <c r="BD5" s="2" t="inlineStr">
        <is>
          <t>responsabile della protezione dei dati|
RPD</t>
        </is>
      </c>
      <c r="BE5" s="2" t="inlineStr">
        <is>
          <t>3|
3</t>
        </is>
      </c>
      <c r="BF5" s="2" t="inlineStr">
        <is>
          <t xml:space="preserve">|
</t>
        </is>
      </c>
      <c r="BG5" t="inlineStr">
        <is>
          <t>persona incaricata di garantire che i trattamenti dei dati non arrechino pregiudizio ai diritti e alle libertà degli interessati [ &lt;a href="/entry/result/914351/all" id="ENTRY_TO_ENTRY_CONVERTER" target="_blank"&gt;IATE:914351&lt;/a&gt; ] e che la normativa comunitaria in materia sia applicata all'interno dell'istituzione o organismo di cui fa parte</t>
        </is>
      </c>
      <c r="BH5" s="2" t="inlineStr">
        <is>
          <t>duomenų apsaugos pareigūnas</t>
        </is>
      </c>
      <c r="BI5" s="2" t="inlineStr">
        <is>
          <t>3</t>
        </is>
      </c>
      <c r="BJ5" s="2" t="inlineStr">
        <is>
          <t/>
        </is>
      </c>
      <c r="BK5" t="inlineStr">
        <is>
          <t>ES institucijos (&lt;a href="/entry/result/1395137/all" id="ENTRY_TO_ENTRY_CONVERTER" target="_blank"&gt;IATE:1395137&lt;/a&gt; ) ir įstaigos paskirtas asmuo, kuriam pavesta: 
&lt;br&gt;a) užtikrinti, kad duomenų valdytojai (&lt;a href="/entry/result/909791/all" id="ENTRY_TO_ENTRY_CONVERTER" target="_blank"&gt;IATE:909791&lt;/a&gt; ) ir duomenų subjektai (&lt;a href="/entry/result/914351/all" id="ENTRY_TO_ENTRY_CONVERTER" target="_blank"&gt;IATE:914351&lt;/a&gt; ) būtų informuoti apie šiame reglamente nustatytas savo teises ir įsipareigojimus; 
&lt;br&gt;b) atsakyti į Europos duomenų apsaugos priežiūros pareigūno (&lt;a href="/entry/result/915287/all" id="ENTRY_TO_ENTRY_CONVERTER" target="_blank"&gt;IATE:915287&lt;/a&gt; ) prašymus ir kiek leidžia jo kompetencija Europos duomenų apsaugos priežiūros pareigūno prašymu arba savo iniciatyva su juo bendradarbiauti; 
&lt;br&gt;c) savarankiškai užtikrinti, kad jo organizacijoje būtų taikomos Reglamento (EB) Nr. 45/2001 nuostatos; 
&lt;br&gt;d) tvarkyti duomenų valdytojo tvarkymo veiksmų registrą; 
&lt;br&gt;e) Europos duomenų apsaugos priežiūros pareigūnui pranešti apie tvarkymo veiksmus, galinčius kelti Reglamento (EB) Nr. 45/2001 27 straipsnyje apibrėžtą konkrečią riziką</t>
        </is>
      </c>
      <c r="BL5" s="2" t="inlineStr">
        <is>
          <t>datu aizsardzības speciālists|
datu aizsardzības inspektors</t>
        </is>
      </c>
      <c r="BM5" s="2" t="inlineStr">
        <is>
          <t>3|
2</t>
        </is>
      </c>
      <c r="BN5" s="2" t="inlineStr">
        <is>
          <t xml:space="preserve">preferred|
</t>
        </is>
      </c>
      <c r="BO5" t="inlineStr">
        <is>
          <t/>
        </is>
      </c>
      <c r="BP5" s="2" t="inlineStr">
        <is>
          <t>Uffiċjal tal-Protezzjoni tad-Data|
UPD</t>
        </is>
      </c>
      <c r="BQ5" s="2" t="inlineStr">
        <is>
          <t>3|
4</t>
        </is>
      </c>
      <c r="BR5" s="2" t="inlineStr">
        <is>
          <t xml:space="preserve">|
</t>
        </is>
      </c>
      <c r="BS5" t="inlineStr">
        <is>
          <t/>
        </is>
      </c>
      <c r="BT5" s="2" t="inlineStr">
        <is>
          <t>DPO|
functionaris voor gegevensbescherming</t>
        </is>
      </c>
      <c r="BU5" s="2" t="inlineStr">
        <is>
          <t>3|
3</t>
        </is>
      </c>
      <c r="BV5" s="2" t="inlineStr">
        <is>
          <t xml:space="preserve">|
</t>
        </is>
      </c>
      <c r="BW5" t="inlineStr">
        <is>
          <t>persoon die onder meer: 
&lt;br&gt;- er zorg voor draagt dat de verantwoordelijken voor de verwerking en de betrokkenen van hun rechten en plichten in kennis worden gesteld; 
&lt;br&gt;- samenwerkt met de Europese toezichthouder voor gegevensbescherming; 
&lt;br&gt;- op onafhankelijke wijze zorg draagt voor de interne toepassing van de bepalingen van Verordening (EG) nr. 45/2001; 
&lt;br&gt;- een register bijhoudt van de verwerkingen die door de verantwoordelijke voor de verwerking zijn verricht</t>
        </is>
      </c>
      <c r="BX5" s="2" t="inlineStr">
        <is>
          <t>IOD|
inspektor ochrony danych</t>
        </is>
      </c>
      <c r="BY5" s="2" t="inlineStr">
        <is>
          <t>3|
4</t>
        </is>
      </c>
      <c r="BZ5" s="2" t="inlineStr">
        <is>
          <t xml:space="preserve">|
</t>
        </is>
      </c>
      <c r="CA5" t="inlineStr">
        <is>
          <t>osoba powoływana przez każdą instytucję lub organ Unii Europejskiej w celu zapewnienia stosowania przepisów rozporządzenia nr 45/2001 Parlamentu Europejskiego i Rady z 18 grudnia 2000 r. o ochronie osób fizycznych w związku z przetwarzaniem danych osobowych przez instytucje i organy wspólnotowe i o swobodnym przepływie takich danych. Ponadto doradza administratorom danych w kwestii wypełniania przez nich obowiązków w zakresie ochrony danych osobowych.</t>
        </is>
      </c>
      <c r="CB5" s="2" t="inlineStr">
        <is>
          <t>EPD|
responsável pela proteção de dados|
encarregado da proteção de dados|
RPD</t>
        </is>
      </c>
      <c r="CC5" s="2" t="inlineStr">
        <is>
          <t>3|
3|
3|
3</t>
        </is>
      </c>
      <c r="CD5" s="2" t="inlineStr">
        <is>
          <t xml:space="preserve">|
|
|
</t>
        </is>
      </c>
      <c r="CE5" t="inlineStr">
        <is>
          <t>Pessoa designada por uma instituição ou órgão da União Europeia para essa ou para várias instituições e órgãos, que assegura, entre outras funções, a prestação de informações e aconselhamento aos titulares de dados e a quem os trata.</t>
        </is>
      </c>
      <c r="CF5" s="2" t="inlineStr">
        <is>
          <t>responsabil cu protecția datelor</t>
        </is>
      </c>
      <c r="CG5" s="2" t="inlineStr">
        <is>
          <t>3</t>
        </is>
      </c>
      <c r="CH5" s="2" t="inlineStr">
        <is>
          <t/>
        </is>
      </c>
      <c r="CI5" t="inlineStr">
        <is>
          <t/>
        </is>
      </c>
      <c r="CJ5" s="2" t="inlineStr">
        <is>
          <t>zodpovedná osoba|
úradník pre ochranu údajov</t>
        </is>
      </c>
      <c r="CK5" s="2" t="inlineStr">
        <is>
          <t>3|
3</t>
        </is>
      </c>
      <c r="CL5" s="2" t="inlineStr">
        <is>
          <t xml:space="preserve">|
</t>
        </is>
      </c>
      <c r="CM5" t="inlineStr">
        <is>
          <t>osoba, ktorá poskytuje poradenstvo a informácie osobám
zapojeným do spracúvania údajov alebo fyzickým osobám, ktorých sa spracúvanie údajov
týka, ktorá komunikuje s &lt;a href="https://iate.europa.eu/entry/result/915287/sk" target="_blank"&gt;európskym dozorným úradníkom pre ochranu údajov&lt;/a&gt; a ktorá
zabezpečuje a monitoruje dodržiavanie predpisov v oblasti spracúvania údajov</t>
        </is>
      </c>
      <c r="CN5" s="2" t="inlineStr">
        <is>
          <t>pooblaščena oseba za varstvo podatkov</t>
        </is>
      </c>
      <c r="CO5" s="2" t="inlineStr">
        <is>
          <t>3</t>
        </is>
      </c>
      <c r="CP5" s="2" t="inlineStr">
        <is>
          <t/>
        </is>
      </c>
      <c r="CQ5" t="inlineStr">
        <is>
          <t/>
        </is>
      </c>
      <c r="CR5" s="2" t="inlineStr">
        <is>
          <t>dataskyddsombud</t>
        </is>
      </c>
      <c r="CS5" s="2" t="inlineStr">
        <is>
          <t>3</t>
        </is>
      </c>
      <c r="CT5" s="2" t="inlineStr">
        <is>
          <t/>
        </is>
      </c>
      <c r="CU5" t="inlineStr">
        <is>
          <t/>
        </is>
      </c>
    </row>
    <row r="6">
      <c r="A6" s="1" t="str">
        <f>HYPERLINK("https://iate.europa.eu/entry/result/2208396/all", "2208396")</f>
        <v>2208396</v>
      </c>
      <c r="B6" t="inlineStr">
        <is>
          <t>POLITICS;EUROPEAN UNION;SOCIAL QUESTIONS</t>
        </is>
      </c>
      <c r="C6" t="inlineStr">
        <is>
          <t>POLITICS|politics and public safety;EUROPEAN UNION|European construction|European Union|area of freedom, security and justice;SOCIAL QUESTIONS|migration</t>
        </is>
      </c>
      <c r="D6" s="2" t="inlineStr">
        <is>
          <t>гранична проверка</t>
        </is>
      </c>
      <c r="E6" s="2" t="inlineStr">
        <is>
          <t>4</t>
        </is>
      </c>
      <c r="F6" s="2" t="inlineStr">
        <is>
          <t/>
        </is>
      </c>
      <c r="G6" t="inlineStr">
        <is>
          <t>проверка, извършвана на гранично-пропускателните пунктове, за да се гарантира, че лицата, включително превозните им средства и предметите в тяхно владение, могат да получат разрешение за влизане на територията на държавите членки или за излизане</t>
        </is>
      </c>
      <c r="H6" s="2" t="inlineStr">
        <is>
          <t>hraniční kontrola</t>
        </is>
      </c>
      <c r="I6" s="2" t="inlineStr">
        <is>
          <t>3</t>
        </is>
      </c>
      <c r="J6" s="2" t="inlineStr">
        <is>
          <t/>
        </is>
      </c>
      <c r="K6" t="inlineStr">
        <is>
          <t>kontrola prováděná na hraničních přechodech, aby se zajistilo, že osobám, včetně jejich dopravních prostředků a předmětů, které mají v držení, může být povolen vstup na území členských států EU nebo jeho opuštění</t>
        </is>
      </c>
      <c r="L6" s="2" t="inlineStr">
        <is>
          <t>ind- og udrejsekontrol</t>
        </is>
      </c>
      <c r="M6" s="2" t="inlineStr">
        <is>
          <t>3</t>
        </is>
      </c>
      <c r="N6" s="2" t="inlineStr">
        <is>
          <t/>
        </is>
      </c>
      <c r="O6" t="inlineStr">
        <is>
          <t>kontrol ved grænseovergangsstederne for at sikre, at personer, herunder deres transportmidler og genstande i deres besiddelse, kan få lov til at rejse ind i eller ud af medlemsstaternes område</t>
        </is>
      </c>
      <c r="P6" s="2" t="inlineStr">
        <is>
          <t>Grenzübertrittskontrolle</t>
        </is>
      </c>
      <c r="Q6" s="2" t="inlineStr">
        <is>
          <t>4</t>
        </is>
      </c>
      <c r="R6" s="2" t="inlineStr">
        <is>
          <t/>
        </is>
      </c>
      <c r="S6" t="inlineStr">
        <is>
          <t>Kontrolle, die an den Grenzübergangsstellen erfolgt, um festzustellen, ob die betreffenden Personen mit ihrem Fortbewegungsmittel und den von ihnen mitgeführten Sachen in das Hoheitsgebiet der Mitgliedstaaten einreisen oder aus dem Hoheitsgebiet der Mitgliedstaaten ausreisen dürfen</t>
        </is>
      </c>
      <c r="T6" s="2" t="inlineStr">
        <is>
          <t>συνοριακός έλεγχος</t>
        </is>
      </c>
      <c r="U6" s="2" t="inlineStr">
        <is>
          <t>3</t>
        </is>
      </c>
      <c r="V6" s="2" t="inlineStr">
        <is>
          <t/>
        </is>
      </c>
      <c r="W6" t="inlineStr">
        <is>
          <t>έλεγχος στα συνοριακά σημεία διέλευσης, προκειμένου να εξακριβωθεί ότι τα πρόσωπα, τα μέσα μεταφοράς τους και τα αντικείμενα που έχουν στην κατοχή τους δικαιούνται να εισέλθουν στην επικράτεια των κρατών μελών ή να την εγκαταλείψουν</t>
        </is>
      </c>
      <c r="X6" s="2" t="inlineStr">
        <is>
          <t>border control|
border check</t>
        </is>
      </c>
      <c r="Y6" s="2" t="inlineStr">
        <is>
          <t>1|
4</t>
        </is>
      </c>
      <c r="Z6" s="2" t="inlineStr">
        <is>
          <t xml:space="preserve">|
</t>
        </is>
      </c>
      <c r="AA6" t="inlineStr">
        <is>
          <t>check carried out at border crossing points, to ensure that persons, including their means of transport and the objects in their possession, may be authorised to enter the territory of the Member States or authorised to leave it</t>
        </is>
      </c>
      <c r="AB6" s="2" t="inlineStr">
        <is>
          <t>inspección fronteriza</t>
        </is>
      </c>
      <c r="AC6" s="2" t="inlineStr">
        <is>
          <t>4</t>
        </is>
      </c>
      <c r="AD6" s="2" t="inlineStr">
        <is>
          <t/>
        </is>
      </c>
      <c r="AE6" t="inlineStr">
        <is>
          <t>Inspección efectuada en los pasos fronterizos con el fin de verificar que se puede autorizar a una persona, incluidos sus medios de transporte y los objetos en su posesión, a entrar en el territorio de los Estados miembros o a abandonarlo.</t>
        </is>
      </c>
      <c r="AF6" s="2" t="inlineStr">
        <is>
          <t>kontroll piiril</t>
        </is>
      </c>
      <c r="AG6" s="2" t="inlineStr">
        <is>
          <t>3</t>
        </is>
      </c>
      <c r="AH6" s="2" t="inlineStr">
        <is>
          <t/>
        </is>
      </c>
      <c r="AI6" t="inlineStr">
        <is>
          <t>piiripunktis teostatav kontroll tagamaks, et isikutel, sealhulgas nende transpordivahenditel ja nende valduses olevatel esemetel võib lubada siseneda liikmesriigi territooriumile või sealt lahkuda</t>
        </is>
      </c>
      <c r="AJ6" s="2" t="inlineStr">
        <is>
          <t>rajalla tehtävä tarkastus|
rajatarkastus</t>
        </is>
      </c>
      <c r="AK6" s="2" t="inlineStr">
        <is>
          <t>3|
3</t>
        </is>
      </c>
      <c r="AL6" s="2" t="inlineStr">
        <is>
          <t xml:space="preserve">|
</t>
        </is>
      </c>
      <c r="AM6" t="inlineStr">
        <is>
          <t>rajanylityspaikoilla suoritettava tarkastus, jonka tarkoituksena on varmistaa, että henkilöt ja heidän kulkuneuvonsa sekä heidän hallussaan olevat esineet voidaan päästää jäsenvaltioiden alueelle tai pois sieltä</t>
        </is>
      </c>
      <c r="AN6" s="2" t="inlineStr">
        <is>
          <t>vérification aux frontières</t>
        </is>
      </c>
      <c r="AO6" s="2" t="inlineStr">
        <is>
          <t>4</t>
        </is>
      </c>
      <c r="AP6" s="2" t="inlineStr">
        <is>
          <t/>
        </is>
      </c>
      <c r="AQ6" t="inlineStr">
        <is>
          <t>vérification effectuée aux points de passage frontaliers afin de s'assurer que les personnes, y compris leurs moyens de transport et les objets en leur possession peuvent être autorisés à entrer sur le territoire des États membres ou à le quitter</t>
        </is>
      </c>
      <c r="AR6" s="2" t="inlineStr">
        <is>
          <t>seiceáil ag an teorainn|
seiceáil teorann</t>
        </is>
      </c>
      <c r="AS6" s="2" t="inlineStr">
        <is>
          <t>3|
3</t>
        </is>
      </c>
      <c r="AT6" s="2" t="inlineStr">
        <is>
          <t xml:space="preserve">admitted|
</t>
        </is>
      </c>
      <c r="AU6" t="inlineStr">
        <is>
          <t/>
        </is>
      </c>
      <c r="AV6" s="2" t="inlineStr">
        <is>
          <t>granična kontrola</t>
        </is>
      </c>
      <c r="AW6" s="2" t="inlineStr">
        <is>
          <t>3</t>
        </is>
      </c>
      <c r="AX6" s="2" t="inlineStr">
        <is>
          <t/>
        </is>
      </c>
      <c r="AY6" t="inlineStr">
        <is>
          <t>kontrola koja se provodi na graničnim prijelazima kako bi se osiguralo da se osobama i njihovim prijevoznim sredstvima te predmetima koje posjeduju može odobriti ulazak u državno područje ili izlazak iz državnog područja država članica</t>
        </is>
      </c>
      <c r="AZ6" s="2" t="inlineStr">
        <is>
          <t>határforgalom-ellenőrzés</t>
        </is>
      </c>
      <c r="BA6" s="2" t="inlineStr">
        <is>
          <t>4</t>
        </is>
      </c>
      <c r="BB6" s="2" t="inlineStr">
        <is>
          <t/>
        </is>
      </c>
      <c r="BC6" t="inlineStr">
        <is>
          <t>a határátkelőhelyeken végzett ellenőrzés annak megállapítására, hogy a személyek, beleértve az azok birtokában lévő közlekedési eszközöket és tárgyakat, beléptethetőek-e a tagállamok területére, illetve elhagyhatják-e azt</t>
        </is>
      </c>
      <c r="BD6" s="2" t="inlineStr">
        <is>
          <t>verifica di frontiera</t>
        </is>
      </c>
      <c r="BE6" s="2" t="inlineStr">
        <is>
          <t>4</t>
        </is>
      </c>
      <c r="BF6" s="2" t="inlineStr">
        <is>
          <t/>
        </is>
      </c>
      <c r="BG6" t="inlineStr">
        <is>
          <t>verifica effettuata ai valichi di frontiera al fine di accertare che le persone, compresi i loro mezzi di trasporto e gli oggetti in loro possesso, possano essere autorizzati ad entrare nel territorio degli Stati membri o autorizzati a lasciarlo</t>
        </is>
      </c>
      <c r="BH6" s="2" t="inlineStr">
        <is>
          <t>patikrinimas kertant sieną</t>
        </is>
      </c>
      <c r="BI6" s="2" t="inlineStr">
        <is>
          <t>3</t>
        </is>
      </c>
      <c r="BJ6" s="2" t="inlineStr">
        <is>
          <t/>
        </is>
      </c>
      <c r="BK6" t="inlineStr">
        <is>
          <t>sienos perėjimo punktuose atliekamas patikrinimas, skirtas užtikrinti, kad asmenims, įskaitant jų transporto priemones ir jų turimus daiktus, būtų leidžiama atvykti į valstybių narių teritoriją arba iš jos išvykti</t>
        </is>
      </c>
      <c r="BL6" s="2" t="inlineStr">
        <is>
          <t>robežpārbaude</t>
        </is>
      </c>
      <c r="BM6" s="2" t="inlineStr">
        <is>
          <t>4</t>
        </is>
      </c>
      <c r="BN6" s="2" t="inlineStr">
        <is>
          <t/>
        </is>
      </c>
      <c r="BO6" t="inlineStr">
        <is>
          <t>pārbaude, ko veic robežšķērsošanas vietās, lai nodrošinātu, ka personām, tostarp viņu transportlīdzekļiem un mantām drīkst atļaut ieceļot dalībvalstu teritorijā vai izceļot no tās</t>
        </is>
      </c>
      <c r="BP6" s="2" t="inlineStr">
        <is>
          <t>kontroll fuq il-fruntieri|
verifika fuq il-fruntiera|
verifika fil-fruntieri</t>
        </is>
      </c>
      <c r="BQ6" s="2" t="inlineStr">
        <is>
          <t>0|
3|
0</t>
        </is>
      </c>
      <c r="BR6" s="2" t="inlineStr">
        <is>
          <t xml:space="preserve">|
|
</t>
        </is>
      </c>
      <c r="BS6" t="inlineStr">
        <is>
          <t>verifika mwettqa f’punti ta' qsim tal-fruntiera, sabiex ikun żgurat li persuni, il-mezzi tat-trasport tagħhom u l-oġġetti fil-pussess tagħhom jitħallew jidħlu fit-territorju tal-Istati Membri jew jitilqu minnu</t>
        </is>
      </c>
      <c r="BT6" s="2" t="inlineStr">
        <is>
          <t>grenscontrole</t>
        </is>
      </c>
      <c r="BU6" s="2" t="inlineStr">
        <is>
          <t>4</t>
        </is>
      </c>
      <c r="BV6" s="2" t="inlineStr">
        <is>
          <t/>
        </is>
      </c>
      <c r="BW6" t="inlineStr">
        <is>
          <t>"de controles die aan de grensdoorlaatposten worden verricht om na te gaan of de betrokken personen, hun vervoermiddelen en de voorwerpen in hun bezit het grondgebied van de lidstaten mogen binnenkomen dan wel verlaten."</t>
        </is>
      </c>
      <c r="BX6" s="2" t="inlineStr">
        <is>
          <t>odprawa graniczna</t>
        </is>
      </c>
      <c r="BY6" s="2" t="inlineStr">
        <is>
          <t>3</t>
        </is>
      </c>
      <c r="BZ6" s="2" t="inlineStr">
        <is>
          <t/>
        </is>
      </c>
      <c r="CA6" t="inlineStr">
        <is>
          <t>czynności kontrolne przeprowadzane na przejściach granicznych w celu zapewnienia, aby można było zezwolić na wjazd osób, w tym ich środków transportu oraz przedmiotów będących w ich posiadaniu, na terytorium państw członkowskich lub aby można było zezwolić na opuszczenie przez nie tego terytorium</t>
        </is>
      </c>
      <c r="CB6" s="2" t="inlineStr">
        <is>
          <t>controlo de fronteira</t>
        </is>
      </c>
      <c r="CC6" s="2" t="inlineStr">
        <is>
          <t>3</t>
        </is>
      </c>
      <c r="CD6" s="2" t="inlineStr">
        <is>
          <t/>
        </is>
      </c>
      <c r="CE6" t="inlineStr">
        <is>
          <t>Controlo efetuado nos pontos de passagem de fronteira, a fim de assegurar que as pessoas, incluindo os seus meios de transporte e objetos na sua posse, podem ser autorizadas a entrar no território dos Estados-Membros ou autorizadas a abandoná-lo.</t>
        </is>
      </c>
      <c r="CF6" s="2" t="inlineStr">
        <is>
          <t>verificare la frontiere</t>
        </is>
      </c>
      <c r="CG6" s="2" t="inlineStr">
        <is>
          <t>3</t>
        </is>
      </c>
      <c r="CH6" s="2" t="inlineStr">
        <is>
          <t/>
        </is>
      </c>
      <c r="CI6" t="inlineStr">
        <is>
          <t>verificare efectuată la punctele de trecere a frontierei pentru a se 
asigura că persoanele, inclusiv mijloacele de transport ale acestora și 
obiectele aflate în posesia lor, pot fi autorizate să intre pe 
teritoriul statelor membre sau să îl părăsească</t>
        </is>
      </c>
      <c r="CJ6" s="2" t="inlineStr">
        <is>
          <t>hraničná kontrola</t>
        </is>
      </c>
      <c r="CK6" s="2" t="inlineStr">
        <is>
          <t>3</t>
        </is>
      </c>
      <c r="CL6" s="2" t="inlineStr">
        <is>
          <t/>
        </is>
      </c>
      <c r="CM6" t="inlineStr">
        <is>
          <t>kontroly vykonávané na hraničných priechodoch, aby sa osobám, vrátane ich dopravných prostriedkov a predmetov v ich držbe mohol povoliť vstup na územie členských štátov, alebo aby smeli toto územie opustiť</t>
        </is>
      </c>
      <c r="CN6" s="2" t="inlineStr">
        <is>
          <t>mejna kontrola</t>
        </is>
      </c>
      <c r="CO6" s="2" t="inlineStr">
        <is>
          <t>4</t>
        </is>
      </c>
      <c r="CP6" s="2" t="inlineStr">
        <is>
          <t/>
        </is>
      </c>
      <c r="CQ6" t="inlineStr">
        <is>
          <t>kontrola, opravljena na mejnih prehodih, s katero se zagotovi, da se osebam, vključno z njihovimi vozili in predmeti v njihovi posesti, dovoli vstop na ozemlje držav članic ali izstop iz njega</t>
        </is>
      </c>
      <c r="CR6" s="2" t="inlineStr">
        <is>
          <t>in- och utresekontroll</t>
        </is>
      </c>
      <c r="CS6" s="2" t="inlineStr">
        <is>
          <t>4</t>
        </is>
      </c>
      <c r="CT6" s="2" t="inlineStr">
        <is>
          <t/>
        </is>
      </c>
      <c r="CU6" t="inlineStr">
        <is>
          <t>kontroll vid gränsövergångsställen för att säkerställa att personer, deras transportmedel och föremål i deras besittning kan tillåtas att resa in i medlemsstaternas territorium eller att lämna det</t>
        </is>
      </c>
    </row>
    <row r="7">
      <c r="A7" s="1" t="str">
        <f>HYPERLINK("https://iate.europa.eu/entry/result/927128/all", "927128")</f>
        <v>927128</v>
      </c>
      <c r="B7" t="inlineStr">
        <is>
          <t>POLITICS;EUROPEAN UNION;SOCIAL QUESTIONS</t>
        </is>
      </c>
      <c r="C7" t="inlineStr">
        <is>
          <t>POLITICS|politics and public safety;EUROPEAN UNION|European construction|European Union|area of freedom, security and justice;SOCIAL QUESTIONS|migration</t>
        </is>
      </c>
      <c r="D7" s="2" t="inlineStr">
        <is>
          <t>граничен контрол</t>
        </is>
      </c>
      <c r="E7" s="2" t="inlineStr">
        <is>
          <t>4</t>
        </is>
      </c>
      <c r="F7" s="2" t="inlineStr">
        <is>
          <t/>
        </is>
      </c>
      <c r="G7" t="inlineStr">
        <is>
          <t>дейност, извършвана на границата, в съответствие със и за целите на Регламент (ЕС) 2016/399 относно Кодекс на Съюза за режима на движение на лица през границите (Кодекс на шенгенските граници) в отговор изключително на намерение за преминаване на границата или акта на преминаване на тази граница независимо от какви съображения, и се състои в гранични проверки и наблюдение на границата</t>
        </is>
      </c>
      <c r="H7" s="2" t="inlineStr">
        <is>
          <t>ochrana hranic</t>
        </is>
      </c>
      <c r="I7" s="2" t="inlineStr">
        <is>
          <t>3</t>
        </is>
      </c>
      <c r="J7" s="2" t="inlineStr">
        <is>
          <t/>
        </is>
      </c>
      <c r="K7" t="inlineStr">
        <is>
          <t>činnost vykonávaná na hranici jako reakce na záměr překročit tuto hranici nebo na překročení této hranice</t>
        </is>
      </c>
      <c r="L7" s="2" t="inlineStr">
        <is>
          <t>grænsekontrol</t>
        </is>
      </c>
      <c r="M7" s="2" t="inlineStr">
        <is>
          <t>3</t>
        </is>
      </c>
      <c r="N7" s="2" t="inlineStr">
        <is>
          <t/>
        </is>
      </c>
      <c r="O7" t="inlineStr">
        <is>
          <t>den aktivitet, som i overensstemmelse med og med henblik på denne forordning foretages ved en grænse udelukkende på grund af den planlagte eller faktiske grænsepassage uagtet andre hensyn, og som omfatter ind- og udrejsekontrol og grænseovervågning</t>
        </is>
      </c>
      <c r="P7" s="2" t="inlineStr">
        <is>
          <t>Grenzkontrolle</t>
        </is>
      </c>
      <c r="Q7" s="2" t="inlineStr">
        <is>
          <t>4</t>
        </is>
      </c>
      <c r="R7" s="2" t="inlineStr">
        <is>
          <t/>
        </is>
      </c>
      <c r="S7" t="inlineStr">
        <is>
          <t>die an einer Grenze nach Maßgabe und für die Zwecke der Verordnung (EU) 2016/399 unabhängig von jedem anderen Anlass ausschließlich aufgrund des beabsichtigten oder bereits erfolgten Grenzübertritts durchgeführten Maßnahmen, die aus Grenzübertrittskontrollen und Grenzüberwachung bestehen</t>
        </is>
      </c>
      <c r="T7" s="2" t="inlineStr">
        <is>
          <t>έλεγχος των συνόρων</t>
        </is>
      </c>
      <c r="U7" s="2" t="inlineStr">
        <is>
          <t>3</t>
        </is>
      </c>
      <c r="V7" s="2" t="inlineStr">
        <is>
          <t/>
        </is>
      </c>
      <c r="W7" t="inlineStr">
        <is>
          <t>οι δραστηριότητες που αναλαμβάνονται στα σύνορα, σύμφωνα με τον παρόντα κανονισμό και για τους σκοπούς του, αποκλειστικώς συνεπεία πρόθεσης διέλευσης ή συνεπεία διέλευσης των συνόρων, ασχέτως άλλου λόγου· οι εν λόγω δραστηριότητες συνίστανται στους συνοριακούς ελέγχους και στην επιτήρηση των συνόρων</t>
        </is>
      </c>
      <c r="X7" s="2" t="inlineStr">
        <is>
          <t>border control|
frontier control|
border controls|
frontier controls</t>
        </is>
      </c>
      <c r="Y7" s="2" t="inlineStr">
        <is>
          <t>4|
1|
1|
1</t>
        </is>
      </c>
      <c r="Z7" s="2" t="inlineStr">
        <is>
          <t xml:space="preserve">|
|
|
</t>
        </is>
      </c>
      <c r="AA7" t="inlineStr">
        <is>
          <t>activity carried out at a border, in accordance with and for the purposes of Regulation (EU) 2016/399 on a Union Code on the rules governing the movement of persons across borders (Schengen Borders Code), in response exclusively to an intention to cross or the act of crossing that border, regardless of any other consideration, consisting of border checks and border surveillance</t>
        </is>
      </c>
      <c r="AB7" s="2" t="inlineStr">
        <is>
          <t>control fronterizo</t>
        </is>
      </c>
      <c r="AC7" s="2" t="inlineStr">
        <is>
          <t>4</t>
        </is>
      </c>
      <c r="AD7" s="2" t="inlineStr">
        <is>
          <t/>
        </is>
      </c>
      <c r="AE7" t="inlineStr">
        <is>
          <t>Actividad que se realiza en las fronteras en respuesta exclusivamente a una intención de cruzar la frontera o al propio acto de cruzarla, y que consiste en la realización de &lt;a href="https://iate.europa.eu/entry/result/2208396/es" target="_blank"&gt;inspecciones fronterizas&lt;/a&gt; y de actividades de&lt;a href="https://iate.europa.eu/entry/result/927129/es" target="_blank"&gt; vigilancia de fronteras&lt;/a&gt;.</t>
        </is>
      </c>
      <c r="AF7" s="2" t="inlineStr">
        <is>
          <t>piirikontroll</t>
        </is>
      </c>
      <c r="AG7" s="2" t="inlineStr">
        <is>
          <t>3</t>
        </is>
      </c>
      <c r="AH7" s="2" t="inlineStr">
        <is>
          <t/>
        </is>
      </c>
      <c r="AI7" t="inlineStr">
        <is>
          <t>vastavalt määrusele (EL) 2016/399 ja selles sätestatud eesmärkidel piiril teostatav tegevus, mis igast muust põhjusest sõltumata leiab aset ainult piiriületamise kavatsuse või piiriületamise korral ning koosneb kontrollidest ning patrull- ja vaatlustegevusest</t>
        </is>
      </c>
      <c r="AJ7" s="2" t="inlineStr">
        <is>
          <t>rajavalvonta|
ulkorajavalvonta</t>
        </is>
      </c>
      <c r="AK7" s="2" t="inlineStr">
        <is>
          <t>3|
3</t>
        </is>
      </c>
      <c r="AL7" s="2" t="inlineStr">
        <is>
          <t xml:space="preserve">|
</t>
        </is>
      </c>
      <c r="AM7" t="inlineStr">
        <is>
          <t>Schengenin rajasäännöstön mukaisesti ja sen soveltamiseksi rajalla toteutettavat toimet, jotka muista syistä riippumatta suoritetaan ainoastaan rajanylitysaikomuksen tai rajanylityksen perusteella ja jotka käsittävät rajatarkastukset &lt;a href="/entry/result/2208396/all" id="ENTRY_TO_ENTRY_CONVERTER" target="_blank"&gt;IATE:2208396&lt;/a&gt; ja rajojen valvonnan &lt;a href="/entry/result/927129/all" id="ENTRY_TO_ENTRY_CONVERTER" target="_blank"&gt;IATE:927129&lt;/a&gt;</t>
        </is>
      </c>
      <c r="AN7" s="2" t="inlineStr">
        <is>
          <t>contrôle aux frontières</t>
        </is>
      </c>
      <c r="AO7" s="2" t="inlineStr">
        <is>
          <t>4</t>
        </is>
      </c>
      <c r="AP7" s="2" t="inlineStr">
        <is>
          <t/>
        </is>
      </c>
      <c r="AQ7" t="inlineStr">
        <is>
          <t>ensemble d'activités effectuées aux frontières en réponse exclusivement à l'intention de franchir une frontière, consistant en des vérifications aux frontières et en une surveillance des frontières</t>
        </is>
      </c>
      <c r="AR7" s="2" t="inlineStr">
        <is>
          <t>rialú ag teorainneacha|
rialú teorann</t>
        </is>
      </c>
      <c r="AS7" s="2" t="inlineStr">
        <is>
          <t>4|
3</t>
        </is>
      </c>
      <c r="AT7" s="2" t="inlineStr">
        <is>
          <t xml:space="preserve">|
</t>
        </is>
      </c>
      <c r="AU7" t="inlineStr">
        <is>
          <t>an
 ghníomhaíocht a dhéantar ag teorainn, i gcomhréir leis an Rialachán seo agus
 chun críocha an Rialacháin seo, mar fhreagairt eisiach ar rún an teorainn sin
 a thrasnú, nó ar thrasnú na teorann sin, beag beann ar aon chúinse eile, a
 bhfuil seiceálacha teorann agus faireachas ar theorainneacha mar chuid de</t>
        </is>
      </c>
      <c r="AV7" s="2" t="inlineStr">
        <is>
          <t>nadzor državne granice</t>
        </is>
      </c>
      <c r="AW7" s="2" t="inlineStr">
        <is>
          <t>3</t>
        </is>
      </c>
      <c r="AX7" s="2" t="inlineStr">
        <is>
          <t/>
        </is>
      </c>
      <c r="AY7" t="inlineStr">
        <is>
          <t>aktivnost koja se provodi na granici u skladu s Uredbom (EU) 2016/399 i za potrebe te Uredbe, isključivo kao odgovor na pokušaj prelaska ili na čin prelaska granice, neovisno o svim drugim okolnostima, a sastoji se od granične kontrole i zaštite državne granice;</t>
        </is>
      </c>
      <c r="AZ7" s="2" t="inlineStr">
        <is>
          <t>határellenőrzés</t>
        </is>
      </c>
      <c r="BA7" s="2" t="inlineStr">
        <is>
          <t>4</t>
        </is>
      </c>
      <c r="BB7" s="2" t="inlineStr">
        <is>
          <t/>
        </is>
      </c>
      <c r="BC7" t="inlineStr">
        <is>
          <t>a határon – a Schengeni határellenőrzési kódex előírásainak megfelelően és annak alkalmazásában – végzett, a határforgalom-ellenőrzésből és határőrizetből álló tevékenység, kizárólag a határ átlépésére irányuló szándék vagy az átlépés esetén, minden más októl függetlenül</t>
        </is>
      </c>
      <c r="BD7" s="2" t="inlineStr">
        <is>
          <t>controllo di frontiera</t>
        </is>
      </c>
      <c r="BE7" s="2" t="inlineStr">
        <is>
          <t>4</t>
        </is>
      </c>
      <c r="BF7" s="2" t="inlineStr">
        <is>
          <t/>
        </is>
      </c>
      <c r="BG7" t="inlineStr">
        <is>
          <t>attività svolta alla frontiera, in conformità e per gli effetti del regolamento, (UE) 2016/399 (codice frontiere Schengen), in risposta esclusivamente all’intenzione di attraversare la frontiera o al suo effettivo attraversamento e indipendentemente da qualunque altra ragione, e che consiste in verifiche di frontiera e nella sorveglianza di frontiera</t>
        </is>
      </c>
      <c r="BH7" s="2" t="inlineStr">
        <is>
          <t>sienų kontrolė</t>
        </is>
      </c>
      <c r="BI7" s="2" t="inlineStr">
        <is>
          <t>4</t>
        </is>
      </c>
      <c r="BJ7" s="2" t="inlineStr">
        <is>
          <t/>
        </is>
      </c>
      <c r="BK7" t="inlineStr">
        <is>
          <t>su sienomis susijusi veikla išimtinai esant ketinimui kirsti sieną arba įvykus tokiam kirtimui, neatsižvelgiant į jokias kitas aplinkybes, kuri apima patikrinimus kertant sieną ir sienos stebėjimą</t>
        </is>
      </c>
      <c r="BL7" s="2" t="inlineStr">
        <is>
          <t>robežkontrole</t>
        </is>
      </c>
      <c r="BM7" s="2" t="inlineStr">
        <is>
          <t>4</t>
        </is>
      </c>
      <c r="BN7" s="2" t="inlineStr">
        <is>
          <t/>
        </is>
      </c>
      <c r="BO7" t="inlineStr">
        <is>
          <t>darbības, ko [...] veic pie robežas, reaģējot vienīgi uz nodomu šķērsot robežu vai robežas šķērsošanas aktu, neatkarīgi no visiem citiem apsvērumiem, un tā ietver robežpārbaudes [&lt;a href="/entry/result/2208396/all" id="ENTRY_TO_ENTRY_CONVERTER" target="_blank"&gt;IATE:2208396&lt;/a&gt;] un robežuzraudzību [&lt;a href="/entry/result/927129/all" id="ENTRY_TO_ENTRY_CONVERTER" target="_blank"&gt;IATE:927129&lt;/a&gt;]</t>
        </is>
      </c>
      <c r="BP7" s="2" t="inlineStr">
        <is>
          <t>kontroll fuq il-fruntiera</t>
        </is>
      </c>
      <c r="BQ7" s="2" t="inlineStr">
        <is>
          <t>3</t>
        </is>
      </c>
      <c r="BR7" s="2" t="inlineStr">
        <is>
          <t/>
        </is>
      </c>
      <c r="BS7" t="inlineStr">
        <is>
          <t>attività mwettqa fuq fruntiera, skont u għall-finijiet tar-Regolament (UE) 2016/399 dwar il-Kodiċi tal-Fruntieri ta' Schengen, bħala risposta esklużivament għal xi intenzjoni ta’ qsim jew l-att ta’ qsim ta’ dik il-fruntiera, irrispettivament minn kull konsiderazzjoni oħra, li tikkonsisti f’verifiki fuq il-fruntiera u sorveljanza fuq il-fruntiera</t>
        </is>
      </c>
      <c r="BT7" s="2" t="inlineStr">
        <is>
          <t>grenstoezicht</t>
        </is>
      </c>
      <c r="BU7" s="2" t="inlineStr">
        <is>
          <t>4</t>
        </is>
      </c>
      <c r="BV7" s="2" t="inlineStr">
        <is>
          <t/>
        </is>
      </c>
      <c r="BW7" t="inlineStr">
        <is>
          <t>"de (...) aan een grens uitgevoerde activiteit die uitsluitend wegens de voorgenomen of daadwerkelijke grensoverschrijding en dus niet om andere redenen wordt verricht, en die bestaat in controle en bewaking van de grens."</t>
        </is>
      </c>
      <c r="BX7" s="2" t="inlineStr">
        <is>
          <t>kontrola graniczna</t>
        </is>
      </c>
      <c r="BY7" s="2" t="inlineStr">
        <is>
          <t>3</t>
        </is>
      </c>
      <c r="BZ7" s="2" t="inlineStr">
        <is>
          <t/>
        </is>
      </c>
      <c r="CA7" t="inlineStr">
        <is>
          <t>działania podejmowane na granicy wyłącznie w odpowiedzi na zamiar przekroczenia tej granicy lub na akt jej przekroczenia, bez względu na wszelkie inne okoliczności; na działania te składa się &lt;a href="https://iate.europa.eu/entry/result/2208396/pl" target="_blank"&gt;odprawa graniczna &lt;/a&gt;oraz &lt;a href="https://iate.europa.eu/entry/result/927129/pl" target="_blank"&gt;ochrona granicy&lt;/a&gt;</t>
        </is>
      </c>
      <c r="CB7" s="2" t="inlineStr">
        <is>
          <t>controlo fronteiriço</t>
        </is>
      </c>
      <c r="CC7" s="2" t="inlineStr">
        <is>
          <t>3</t>
        </is>
      </c>
      <c r="CD7" s="2" t="inlineStr">
        <is>
          <t/>
        </is>
      </c>
      <c r="CE7" t="inlineStr">
        <is>
          <t>Atividade que é exercida numa fronteira unicamente com base na intenção ou no acto de passar essa fronteira, independentemente de qualquer outro motivo, e que consiste nos 
&lt;b&gt;controlos de fronteira&lt;/b&gt; [ &lt;a href="/entry/result/2208396/all" id="ENTRY_TO_ENTRY_CONVERTER" target="_blank"&gt;IATE:2208396&lt;/a&gt; ] e na 
&lt;b&gt;vigilância de fronteiras&lt;/b&gt; [ &lt;a href="/entry/result/927129/all" id="ENTRY_TO_ENTRY_CONVERTER" target="_blank"&gt;IATE:927129&lt;/a&gt; ].</t>
        </is>
      </c>
      <c r="CF7" s="2" t="inlineStr">
        <is>
          <t>control la frontiere</t>
        </is>
      </c>
      <c r="CG7" s="2" t="inlineStr">
        <is>
          <t>3</t>
        </is>
      </c>
      <c r="CH7" s="2" t="inlineStr">
        <is>
          <t/>
        </is>
      </c>
      <c r="CI7" t="inlineStr">
        <is>
          <t>activitățile efectuate la frontiere, ca răspuns exclusiv la intenția de a trece o frontieră sau la trecerea unei frontiere, indiferent de orice alte considerente, constând în verificări la frontiere și în supravegherea frontierelor</t>
        </is>
      </c>
      <c r="CJ7" s="2" t="inlineStr">
        <is>
          <t>kontrola hraníc</t>
        </is>
      </c>
      <c r="CK7" s="2" t="inlineStr">
        <is>
          <t>3</t>
        </is>
      </c>
      <c r="CL7" s="2" t="inlineStr">
        <is>
          <t/>
        </is>
      </c>
      <c r="CM7" t="inlineStr">
        <is>
          <t>činnosť vykonávaná na hraniciach výlučne v nadväznosti na úmysel prekročiť takúto hranicu alebo na prekročenie takejto hranice bez ohľadu na akýkoľvek iný úmysel, ktorá zahŕňa hraničné kontroly a hraničný dozor</t>
        </is>
      </c>
      <c r="CN7" s="2" t="inlineStr">
        <is>
          <t>nadzor meje</t>
        </is>
      </c>
      <c r="CO7" s="2" t="inlineStr">
        <is>
          <t>4</t>
        </is>
      </c>
      <c r="CP7" s="2" t="inlineStr">
        <is>
          <t/>
        </is>
      </c>
      <c r="CQ7" t="inlineStr">
        <is>
          <t>dejavnost, ki se izvaja na meji v skladu z in za namene te uredbe zgolj kot odziv nameravanega ali dejanskega prehoda meje, ne glede na vse druge okoliščine, kot so mejna kontrola in varovanje meje</t>
        </is>
      </c>
      <c r="CR7" s="2" t="inlineStr">
        <is>
          <t>gränskontroll</t>
        </is>
      </c>
      <c r="CS7" s="2" t="inlineStr">
        <is>
          <t>4</t>
        </is>
      </c>
      <c r="CT7" s="2" t="inlineStr">
        <is>
          <t/>
        </is>
      </c>
      <c r="CU7" t="inlineStr">
        <is>
          <t>verksamhet vid en gräns som utan hänsyn till andra skäl enbart bedrivs som svar på en avsikt att passera gränsen eller själva passagen av den och som består av in- och utresekontroller och gränsövervakning</t>
        </is>
      </c>
    </row>
    <row r="8">
      <c r="A8" s="1" t="str">
        <f>HYPERLINK("https://iate.europa.eu/entry/result/3590869/all", "3590869")</f>
        <v>3590869</v>
      </c>
      <c r="B8" t="inlineStr">
        <is>
          <t>SOCIAL QUESTIONS;INTERNATIONAL ORGANISATIONS</t>
        </is>
      </c>
      <c r="C8" t="inlineStr">
        <is>
          <t>SOCIAL QUESTIONS|health|pharmaceutical industry;SOCIAL QUESTIONS|health|health policy|organisation of health care|health care;SOCIAL QUESTIONS|health|illness|epidemic;INTERNATIONAL ORGANISATIONS|United Nations|UN specialised agency|World Health Organisation</t>
        </is>
      </c>
      <c r="D8" s="2" t="inlineStr">
        <is>
          <t>COVAX|
механизъм COVAX</t>
        </is>
      </c>
      <c r="E8" s="2" t="inlineStr">
        <is>
          <t>3|
3</t>
        </is>
      </c>
      <c r="F8" s="2" t="inlineStr">
        <is>
          <t xml:space="preserve">|
</t>
        </is>
      </c>
      <c r="G8" t="inlineStr">
        <is>
          <t>световна инициатива, която цели да се ускори разработването и производството на ваксини срещу COVID-19 и да се обезпечи на справедлива основа равнопоставен достъп до тях за всички държави по света</t>
        </is>
      </c>
      <c r="H8" s="2" t="inlineStr">
        <is>
          <t>nástroj COVAX|
nástroj pro globální přístup k vakcíně proti COVID-19</t>
        </is>
      </c>
      <c r="I8" s="2" t="inlineStr">
        <is>
          <t>3|
3</t>
        </is>
      </c>
      <c r="J8" s="2" t="inlineStr">
        <is>
          <t xml:space="preserve">|
</t>
        </is>
      </c>
      <c r="K8" t="inlineStr">
        <is>
          <t>globální iniciativa, jejímž cílem je urychlit vývoj a výrobu očkovacích
látek proti COVID-19 a zajistit spravedlivý a rovný přístup k nim pro každou
zemi na světě</t>
        </is>
      </c>
      <c r="L8" s="2" t="inlineStr">
        <is>
          <t>faciliteten for global adgang til en vaccine mod covid-19|
COVAX-faciliteten|
COVAX</t>
        </is>
      </c>
      <c r="M8" s="2" t="inlineStr">
        <is>
          <t>3|
3|
3</t>
        </is>
      </c>
      <c r="N8" s="2" t="inlineStr">
        <is>
          <t xml:space="preserve">|
|
</t>
        </is>
      </c>
      <c r="O8" t="inlineStr">
        <is>
          <t>Vaccinedelen under ACT-Accelerator-samarbejdsrammen. Den har til formål at fremskynde udviklingen og fremstillingen af covid-19-vacciner og sikre en retfærdig og lige adgang for alle lande i verden.</t>
        </is>
      </c>
      <c r="P8" s="2" t="inlineStr">
        <is>
          <t>COVAX|
COVAX-Fazilität</t>
        </is>
      </c>
      <c r="Q8" s="2" t="inlineStr">
        <is>
          <t>3|
2</t>
        </is>
      </c>
      <c r="R8" s="2" t="inlineStr">
        <is>
          <t xml:space="preserve">|
</t>
        </is>
      </c>
      <c r="S8" t="inlineStr">
        <is>
          <t/>
        </is>
      </c>
      <c r="T8" s="2" t="inlineStr">
        <is>
          <t>μηχανισμός COVAX|
μηχανισμός παγκόσμιας πρόσβασης σε εμβόλιο κατά της COVID-19</t>
        </is>
      </c>
      <c r="U8" s="2" t="inlineStr">
        <is>
          <t>3|
3</t>
        </is>
      </c>
      <c r="V8" s="2" t="inlineStr">
        <is>
          <t xml:space="preserve">|
</t>
        </is>
      </c>
      <c r="W8" t="inlineStr">
        <is>
          <t/>
        </is>
      </c>
      <c r="X8" s="2" t="inlineStr">
        <is>
          <t>COVID-19 Vaccine Global Access Facility|
COVAX|
COVAX Facility</t>
        </is>
      </c>
      <c r="Y8" s="2" t="inlineStr">
        <is>
          <t>3|
3|
3</t>
        </is>
      </c>
      <c r="Z8" s="2" t="inlineStr">
        <is>
          <t xml:space="preserve">|
|
</t>
        </is>
      </c>
      <c r="AA8" t="inlineStr">
        <is>
          <t>vaccines pillar of the &lt;a href="https://iate.europa.eu/entry/result/3589632/en" target="_blank"&gt;Access to COVID-19 Tools Accelerator&lt;/a&gt; established to accelerate the development and manufacture of COVID-19 vaccines, and to 
guarantee fair and equitable access for every country in the world</t>
        </is>
      </c>
      <c r="AB8" s="2" t="inlineStr">
        <is>
          <t>Mecanismo COVAX|
Mecanismo de Acceso Mundial a las Vacunas contra la COVID 19</t>
        </is>
      </c>
      <c r="AC8" s="2" t="inlineStr">
        <is>
          <t>3|
3</t>
        </is>
      </c>
      <c r="AD8" s="2" t="inlineStr">
        <is>
          <t xml:space="preserve">|
</t>
        </is>
      </c>
      <c r="AE8" t="inlineStr">
        <is>
          <t/>
        </is>
      </c>
      <c r="AF8" s="2" t="inlineStr">
        <is>
          <t>COVAX|
COVID-19 vaktsiini üleilmse kättesaadavuse tagamise mehhanism|
COVAXi mehhanism</t>
        </is>
      </c>
      <c r="AG8" s="2" t="inlineStr">
        <is>
          <t>3|
3|
3</t>
        </is>
      </c>
      <c r="AH8" s="2" t="inlineStr">
        <is>
          <t xml:space="preserve">|
|
</t>
        </is>
      </c>
      <c r="AI8" t="inlineStr">
        <is>
          <t>&lt;i&gt;COVID-19 tõrje vahenditele juurdepääsu raamistiku "ACT Accelerator"&lt;/i&gt; &lt;a href="/entry/result/3589632/all" id="ENTRY_TO_ENTRY_CONVERTER" target="_blank"&gt;IATE:3589632&lt;/a&gt; vaktsiiniharu, mille eesmärk on kiirendada COVID-19 vaktsiinide väljatöötamist ja tootmist ning tagada, et kõigil maailma riikidel on neile õiglane ja võrdne juurdepääs</t>
        </is>
      </c>
      <c r="AJ8" s="2" t="inlineStr">
        <is>
          <t>COVAX-yhteistyömekanismi|
Covax-mekanismi|
kansainvälinen rokoteyhteistyömekanismi|
Covax-rokoteyhteistyömekanismi</t>
        </is>
      </c>
      <c r="AK8" s="2" t="inlineStr">
        <is>
          <t>3|
3|
3|
3</t>
        </is>
      </c>
      <c r="AL8" s="2" t="inlineStr">
        <is>
          <t xml:space="preserve">|
|
|
</t>
        </is>
      </c>
      <c r="AM8" t="inlineStr">
        <is>
          <t>ACT Accelerator -yhteistyökehyksen osa-alue, jonka toimilla edistetään rokotteen saatavuutta alemman ja keskitulotason maissa.</t>
        </is>
      </c>
      <c r="AN8" s="2" t="inlineStr">
        <is>
          <t>mécanisme pour un accès mondial aux vaccins contre la COVID-19|
COVAX|
dispositif COVAX|
mécanisme COVAX</t>
        </is>
      </c>
      <c r="AO8" s="2" t="inlineStr">
        <is>
          <t>3|
3|
3|
3</t>
        </is>
      </c>
      <c r="AP8" s="2" t="inlineStr">
        <is>
          <t xml:space="preserve">|
|
|
</t>
        </is>
      </c>
      <c r="AQ8" t="inlineStr">
        <is>
          <t>initiative mondiale visant à garantir un accès rapide et équitable aux vaccins contre la COVID-19 à tous les pays, quel que soit leur niveau de revenu</t>
        </is>
      </c>
      <c r="AR8" s="2" t="inlineStr">
        <is>
          <t>an tSaoráid um Rochtain Dhomhanda ar Vacsaín COVID-19|
Saoráid COVAX</t>
        </is>
      </c>
      <c r="AS8" s="2" t="inlineStr">
        <is>
          <t>3|
3</t>
        </is>
      </c>
      <c r="AT8" s="2" t="inlineStr">
        <is>
          <t xml:space="preserve">|
</t>
        </is>
      </c>
      <c r="AU8" t="inlineStr">
        <is>
          <t/>
        </is>
      </c>
      <c r="AV8" s="2" t="inlineStr">
        <is>
          <t>instrument za globalni pristup cjepivu protiv bolesti COVID-19|
instrument COVAX</t>
        </is>
      </c>
      <c r="AW8" s="2" t="inlineStr">
        <is>
          <t>3|
3</t>
        </is>
      </c>
      <c r="AX8" s="2" t="inlineStr">
        <is>
          <t xml:space="preserve">|
</t>
        </is>
      </c>
      <c r="AY8" t="inlineStr">
        <is>
          <t/>
        </is>
      </c>
      <c r="AZ8" s="2" t="inlineStr">
        <is>
          <t>COVAX|
COVAX-eszköz</t>
        </is>
      </c>
      <c r="BA8" s="2" t="inlineStr">
        <is>
          <t>3|
3</t>
        </is>
      </c>
      <c r="BB8" s="2" t="inlineStr">
        <is>
          <t xml:space="preserve">|
</t>
        </is>
      </c>
      <c r="BC8" t="inlineStr">
        <is>
          <t>az oltóanyaggyártókkal
való együttműködésre irányuló globális kezdeményezés, amelynek célja, hogy az
abban részt vevő országok méltányos módon férhessenek hozzá biztonságos és hatékony
oltóanyagokhoz azok engedélyezését és jóváhagyását követően</t>
        </is>
      </c>
      <c r="BD8" s="2" t="inlineStr">
        <is>
          <t>strumento COVAX|
strumento per l'accesso globale ai vaccini contro la COVID-19</t>
        </is>
      </c>
      <c r="BE8" s="2" t="inlineStr">
        <is>
          <t>3|
3</t>
        </is>
      </c>
      <c r="BF8" s="2" t="inlineStr">
        <is>
          <t xml:space="preserve">|
</t>
        </is>
      </c>
      <c r="BG8" t="inlineStr">
        <is>
          <t>strumento istituito dall'Organizzazione mondiale della sanità (OMS), dall'Alleanza mondiale per i vaccini e l'immunizzazione (GAVI) e dalla Coalizione per le innovazioni in materia di preparazione alle epidemie (Coalition for Epidemic Preparedness Innovations - CEPI) con l'obiettivo di fornire, entro la fine del 2021, due miliardi di dosi di vaccini sicuri ed efficaci prioritariamente agli operatori sanitari e alle persone più vulnerabili</t>
        </is>
      </c>
      <c r="BH8" s="2" t="inlineStr">
        <is>
          <t>pasaulinės prieigos prie COVID-19 vakcinų priemonė|
priemonė COVAX</t>
        </is>
      </c>
      <c r="BI8" s="2" t="inlineStr">
        <is>
          <t>3|
3</t>
        </is>
      </c>
      <c r="BJ8" s="2" t="inlineStr">
        <is>
          <t xml:space="preserve">|
</t>
        </is>
      </c>
      <c r="BK8" t="inlineStr">
        <is>
          <t/>
        </is>
      </c>
      <c r="BL8" s="2" t="inlineStr">
        <is>
          <t>&lt;i&gt;COVAX&lt;/i&gt;|
Covid-19 vakcīnu globālās piekļūstamības mehānisms|
mehānisms &lt;i&gt;COVAX&lt;/i&gt;</t>
        </is>
      </c>
      <c r="BM8" s="2" t="inlineStr">
        <is>
          <t>3|
3|
3</t>
        </is>
      </c>
      <c r="BN8" s="2" t="inlineStr">
        <is>
          <t xml:space="preserve">|
|
</t>
        </is>
      </c>
      <c r="BO8" t="inlineStr">
        <is>
          <t>&lt;a href="https://iate.europa.eu/entry/slideshow/1609919978207/924418/lv" target="_blank"&gt;Vakcīnu un vakcinācijas globālās alianses&lt;/a&gt; koordinēts Covid-19 vakcīnu iepirkuma mehānisms, kura mērķis ir nodrošināt vakcīnu pieejamību visām pasaules valstīm neatkarīgi no to attīstības līmeņa</t>
        </is>
      </c>
      <c r="BP8" s="2" t="inlineStr">
        <is>
          <t>Faċilità COVAX|
Faċilità għal Aċċess Globali għall-Vaċċini Kontra l-COVID-19</t>
        </is>
      </c>
      <c r="BQ8" s="2" t="inlineStr">
        <is>
          <t>3|
3</t>
        </is>
      </c>
      <c r="BR8" s="2" t="inlineStr">
        <is>
          <t xml:space="preserve">|
</t>
        </is>
      </c>
      <c r="BS8" t="inlineStr">
        <is>
          <t>faċilità l-għan li taċċellera l-iżvilupp, il-manifattura u l-organizzazzjoni tad-distribuzzjoni tal-vaċċini kontra l-COVID-19 u li tiggarantixxi aċċess ġust u ekwu globalment</t>
        </is>
      </c>
      <c r="BT8" s="2" t="inlineStr">
        <is>
          <t>Covax-faciliteit|
Covax</t>
        </is>
      </c>
      <c r="BU8" s="2" t="inlineStr">
        <is>
          <t>3|
3</t>
        </is>
      </c>
      <c r="BV8" s="2" t="inlineStr">
        <is>
          <t xml:space="preserve">|
</t>
        </is>
      </c>
      <c r="BW8" t="inlineStr">
        <is>
          <t>intergouvernementeel samenwerkingsverband in het kader van de WHO dat de toegang tot en de verdeling van een coronavaccin moet bevorderen</t>
        </is>
      </c>
      <c r="BX8" s="2" t="inlineStr">
        <is>
          <t>COVAX|
program na rzecz globalnego dostępu do szczepionki przeciwko COVID-19</t>
        </is>
      </c>
      <c r="BY8" s="2" t="inlineStr">
        <is>
          <t>3|
3</t>
        </is>
      </c>
      <c r="BZ8" s="2" t="inlineStr">
        <is>
          <t xml:space="preserve">|
</t>
        </is>
      </c>
      <c r="CA8" t="inlineStr">
        <is>
          <t>program kierowany wspólnie przez Gavi, Sojusz na rzecz Szczepionek i Szczepień, Koalicję na rzecz innowacji dotyczących gotowości na wypadek wystąpienia epidemii (CEPI) i WHO, mający na celu przyspieszenie opracowania i produkcji szczepionek przeciwko COVID19 oraz zapewnienie sprawiedliwego i równego dostępu dla wszystkich krajów na świecie</t>
        </is>
      </c>
      <c r="CB8" s="2" t="inlineStr">
        <is>
          <t>Mecanismo COVAX|
Mecanismo de Acesso Mundial às Vacinas contra a COVID-19</t>
        </is>
      </c>
      <c r="CC8" s="2" t="inlineStr">
        <is>
          <t>3|
3</t>
        </is>
      </c>
      <c r="CD8" s="2" t="inlineStr">
        <is>
          <t xml:space="preserve">|
</t>
        </is>
      </c>
      <c r="CE8" t="inlineStr">
        <is>
          <t>Mecanismo projetado para garantir o acesso rápido, justo e equitativo a vacinas contra a COVID-19 em todo o mundo.</t>
        </is>
      </c>
      <c r="CF8" s="2" t="inlineStr">
        <is>
          <t>mecanismul pentru accesul mondial la vaccinuri împotriva COVID-19|
mecanismul COVAX</t>
        </is>
      </c>
      <c r="CG8" s="2" t="inlineStr">
        <is>
          <t>3|
3</t>
        </is>
      </c>
      <c r="CH8" s="2" t="inlineStr">
        <is>
          <t xml:space="preserve">|
</t>
        </is>
      </c>
      <c r="CI8" t="inlineStr">
        <is>
          <t>o colaborare globală inovatoare pentru a accelera dezvoltarea, producția și accesul echitabil la testele, tratamentele și vaccinurile COVID-19, care constituie unul dintre mecanismele de acțiune ale ACT Accelerator [ &lt;a href="/entry/result/3589632/all" id="ENTRY_TO_ENTRY_CONVERTER" target="_blank"&gt;IATE:3589632&lt;/a&gt; ]</t>
        </is>
      </c>
      <c r="CJ8" s="2" t="inlineStr">
        <is>
          <t>nástroj COVAX|
nástroj globálneho prístupu k vakcínam proti ochoreniu COVID-19</t>
        </is>
      </c>
      <c r="CK8" s="2" t="inlineStr">
        <is>
          <t>3|
3</t>
        </is>
      </c>
      <c r="CL8" s="2" t="inlineStr">
        <is>
          <t xml:space="preserve">|
</t>
        </is>
      </c>
      <c r="CM8" t="inlineStr">
        <is>
          <t>nástroj, ktorým sa má urýchliť vývoj a výroba cenovo dostupných vakcín proti ochoreniu COVID-19 a zaručiť každej krajine na svete spravodlivý a rovnocenný prístup k nim</t>
        </is>
      </c>
      <c r="CN8" s="2" t="inlineStr">
        <is>
          <t>instrument COVAX|
instrument za globalni dostop do cepiva proti COVID-19</t>
        </is>
      </c>
      <c r="CO8" s="2" t="inlineStr">
        <is>
          <t>3|
2</t>
        </is>
      </c>
      <c r="CP8" s="2" t="inlineStr">
        <is>
          <t xml:space="preserve">|
</t>
        </is>
      </c>
      <c r="CQ8" t="inlineStr">
        <is>
          <t>svetovna pobuda za pravičen dostop do cenovno dostopnih cepiv proti COVID-19 po vsem svetu za vse, ki ga potrebujejo</t>
        </is>
      </c>
      <c r="CR8" s="2" t="inlineStr">
        <is>
          <t>upphandlingsmekanismen Covax|
Covax</t>
        </is>
      </c>
      <c r="CS8" s="2" t="inlineStr">
        <is>
          <t>3|
3</t>
        </is>
      </c>
      <c r="CT8" s="2" t="inlineStr">
        <is>
          <t xml:space="preserve">|
</t>
        </is>
      </c>
      <c r="CU8" t="inlineStr">
        <is>
          <t>global upphandlingsmekanism för covid-19-vaccin</t>
        </is>
      </c>
    </row>
    <row r="9">
      <c r="A9" s="1" t="str">
        <f>HYPERLINK("https://iate.europa.eu/entry/result/3567434/all", "3567434")</f>
        <v>3567434</v>
      </c>
      <c r="B9" t="inlineStr">
        <is>
          <t>EUROPEAN UNION</t>
        </is>
      </c>
      <c r="C9" t="inlineStr">
        <is>
          <t>EUROPEAN UNION|European Union law</t>
        </is>
      </c>
      <c r="D9" s="2" t="inlineStr">
        <is>
          <t>Междуинституционално споразумение за по-добро законотворчество</t>
        </is>
      </c>
      <c r="E9" s="2" t="inlineStr">
        <is>
          <t>3</t>
        </is>
      </c>
      <c r="F9" s="2" t="inlineStr">
        <is>
          <t/>
        </is>
      </c>
      <c r="G9" t="inlineStr">
        <is>
          <t/>
        </is>
      </c>
      <c r="H9" s="2" t="inlineStr">
        <is>
          <t>interinstitucionální dohoda o zdokonalení tvorby právních předpisů</t>
        </is>
      </c>
      <c r="I9" s="2" t="inlineStr">
        <is>
          <t>3</t>
        </is>
      </c>
      <c r="J9" s="2" t="inlineStr">
        <is>
          <t/>
        </is>
      </c>
      <c r="K9" t="inlineStr">
        <is>
          <t/>
        </is>
      </c>
      <c r="L9" s="2" t="inlineStr">
        <is>
          <t>interinstitutionel aftale om bedre lovgivning</t>
        </is>
      </c>
      <c r="M9" s="2" t="inlineStr">
        <is>
          <t>3</t>
        </is>
      </c>
      <c r="N9" s="2" t="inlineStr">
        <is>
          <t/>
        </is>
      </c>
      <c r="O9" t="inlineStr">
        <is>
          <t/>
        </is>
      </c>
      <c r="P9" s="2" t="inlineStr">
        <is>
          <t>Interinstitutionelle Vereinbarung zwischen dem Europäischen Parlament, dem Rat der Europäischen Union und der Europäischen Kommission über bessere Rechtsetzung|
Interinstitutionelle Vereinbarung über bessere Rechtsetzung</t>
        </is>
      </c>
      <c r="Q9" s="2" t="inlineStr">
        <is>
          <t>3|
3</t>
        </is>
      </c>
      <c r="R9" s="2" t="inlineStr">
        <is>
          <t xml:space="preserve">|
</t>
        </is>
      </c>
      <c r="S9" t="inlineStr">
        <is>
          <t>Vereinbarung, mit der die drei Organe übereinkommen, mit einer Reihe von Initiativen und Verfahren eine bessere Rechtsetzung anzustreben, z.B. dass die Rechtsvorschriften der Union verständlich und klar formuliert sein, den Bürgern, Verwaltungen und Unternehmen ein leichtes Verständnis ihrer Rechte und Pflichten ermöglichen, angemessene Berichterstattungs-, Überwachungs- und Evaluierungsvorschriften enthalten, Überregulierung und Verwaltungsaufwand vermeiden und sich leicht umsetzen lassen sollten</t>
        </is>
      </c>
      <c r="T9" s="2" t="inlineStr">
        <is>
          <t>διοργανική συμφωνία για τη βελτίωση του νομοθετικού έργου</t>
        </is>
      </c>
      <c r="U9" s="2" t="inlineStr">
        <is>
          <t>3</t>
        </is>
      </c>
      <c r="V9" s="2" t="inlineStr">
        <is>
          <t/>
        </is>
      </c>
      <c r="W9" t="inlineStr">
        <is>
          <t/>
        </is>
      </c>
      <c r="X9" s="2" t="inlineStr">
        <is>
          <t>IIA|
Inter-institutional Agreement on Better Regulation|
Interinstitutional Agreement on Better Law-Making|
Interinstitutional Agreement on Better Regulation|
interinstitutional agreement on better lawmaking|
interinstitutional agreement on better law-making</t>
        </is>
      </c>
      <c r="Y9" s="2" t="inlineStr">
        <is>
          <t>1|
1|
3|
3|
1|
1</t>
        </is>
      </c>
      <c r="Z9" s="2" t="inlineStr">
        <is>
          <t xml:space="preserve">|
|
|
obsolete|
|
</t>
        </is>
      </c>
      <c r="AA9" t="inlineStr">
        <is>
          <t/>
        </is>
      </c>
      <c r="AB9" s="2" t="inlineStr">
        <is>
          <t>Acuerdo Interinstitucional sobre la Mejora de la Legislación</t>
        </is>
      </c>
      <c r="AC9" s="2" t="inlineStr">
        <is>
          <t>4</t>
        </is>
      </c>
      <c r="AD9" s="2" t="inlineStr">
        <is>
          <t/>
        </is>
      </c>
      <c r="AE9" t="inlineStr">
        <is>
          <t>Establece las iniciativas y procedimientos que aplicarán las tres instituciones para promover la mejora de la legislación, que consisten, en particular, en reforzar la programación anual y plurianual de la Unión, aplicar las herramientas de mejora de la legislación (evaluación de impacto, consulta con las partes interesadas, evaluación &lt;i&gt;ex post&lt;/i&gt; de la legislación vigente), explicar sistemáticamente el porqué del tipo de acto legislativo elegido en cada caso, coordinar el proceso legislativo, simplificar la legislación y reducir las cargas normativas innecesarias para las empresas, las administraciones y los ciudadanos, en particular mediante el programa de adecuación y eficacia de la reglamentación (REFIT), etc.&lt;br&gt;Fue adoptado el 13.4.2016.</t>
        </is>
      </c>
      <c r="AF9" s="2" t="inlineStr">
        <is>
          <t>institutsioonidevaheline parema õigusloome kokkulepe</t>
        </is>
      </c>
      <c r="AG9" s="2" t="inlineStr">
        <is>
          <t>3</t>
        </is>
      </c>
      <c r="AH9" s="2" t="inlineStr">
        <is>
          <t/>
        </is>
      </c>
      <c r="AI9" t="inlineStr">
        <is>
          <t>kokkulepe, mis asendab 2003. aasta paremat õigusloomet käsitleva kokkuleppe [ &lt;a href="/entry/result/932701/all" id="ENTRY_TO_ENTRY_CONVERTER" target="_blank"&gt;IATE:932701&lt;/a&gt; ] ja 2005. aasta institutsioonidevahelise ühise lähenemisviisi mõjuhinnangule</t>
        </is>
      </c>
      <c r="AJ9" s="2" t="inlineStr">
        <is>
          <t>toimielinten välinen sopimus paremmasta lainsäädännöstä</t>
        </is>
      </c>
      <c r="AK9" s="2" t="inlineStr">
        <is>
          <t>3</t>
        </is>
      </c>
      <c r="AL9" s="2" t="inlineStr">
        <is>
          <t/>
        </is>
      </c>
      <c r="AM9" t="inlineStr">
        <is>
          <t/>
        </is>
      </c>
      <c r="AN9" s="2" t="inlineStr">
        <is>
          <t>accord interinstitutionnel «Mieux légiférer»</t>
        </is>
      </c>
      <c r="AO9" s="2" t="inlineStr">
        <is>
          <t>4</t>
        </is>
      </c>
      <c r="AP9" s="2" t="inlineStr">
        <is>
          <t/>
        </is>
      </c>
      <c r="AQ9" t="inlineStr">
        <is>
          <t/>
        </is>
      </c>
      <c r="AR9" s="2" t="inlineStr">
        <is>
          <t>Comhaontú Idirinstitiúideach maidir le Reachtóireacht Níos Fearr</t>
        </is>
      </c>
      <c r="AS9" s="2" t="inlineStr">
        <is>
          <t>3</t>
        </is>
      </c>
      <c r="AT9" s="2" t="inlineStr">
        <is>
          <t/>
        </is>
      </c>
      <c r="AU9" t="inlineStr">
        <is>
          <t/>
        </is>
      </c>
      <c r="AV9" s="2" t="inlineStr">
        <is>
          <t>Međuinstitucijski sporazum o boljoj izradi zakonodavstva</t>
        </is>
      </c>
      <c r="AW9" s="2" t="inlineStr">
        <is>
          <t>3</t>
        </is>
      </c>
      <c r="AX9" s="2" t="inlineStr">
        <is>
          <t/>
        </is>
      </c>
      <c r="AY9" t="inlineStr">
        <is>
          <t>sporazum donesen 13. travnja 2016. kojim se zamijenjuju Međuinstitucionalni sporazum o boljoj izradi zakonodavstva iz 2003. i Zajednički međuinstitucijski pristup procjeni učinka iz 2005.</t>
        </is>
      </c>
      <c r="AZ9" s="2" t="inlineStr">
        <is>
          <t>intézményközi megállapodás a jogalkotás minőségének javításáról</t>
        </is>
      </c>
      <c r="BA9" s="2" t="inlineStr">
        <is>
          <t>4</t>
        </is>
      </c>
      <c r="BB9" s="2" t="inlineStr">
        <is>
          <t/>
        </is>
      </c>
      <c r="BC9" t="inlineStr">
        <is>
          <t/>
        </is>
      </c>
      <c r="BD9" s="2" t="inlineStr">
        <is>
          <t>accordo interistituzionale "Legiferare meglio"</t>
        </is>
      </c>
      <c r="BE9" s="2" t="inlineStr">
        <is>
          <t>4</t>
        </is>
      </c>
      <c r="BF9" s="2" t="inlineStr">
        <is>
          <t/>
        </is>
      </c>
      <c r="BG9" t="inlineStr">
        <is>
          <t/>
        </is>
      </c>
      <c r="BH9" s="2" t="inlineStr">
        <is>
          <t>Tarpinstitucinis susitarimas dėl geresnės teisėkūros</t>
        </is>
      </c>
      <c r="BI9" s="2" t="inlineStr">
        <is>
          <t>3</t>
        </is>
      </c>
      <c r="BJ9" s="2" t="inlineStr">
        <is>
          <t/>
        </is>
      </c>
      <c r="BK9" t="inlineStr">
        <is>
          <t/>
        </is>
      </c>
      <c r="BL9" s="2" t="inlineStr">
        <is>
          <t>Iestāžu nolīgums par labāku likumdošanas procesu</t>
        </is>
      </c>
      <c r="BM9" s="2" t="inlineStr">
        <is>
          <t>3</t>
        </is>
      </c>
      <c r="BN9" s="2" t="inlineStr">
        <is>
          <t/>
        </is>
      </c>
      <c r="BO9" t="inlineStr">
        <is>
          <t/>
        </is>
      </c>
      <c r="BP9" s="2" t="inlineStr">
        <is>
          <t>Ftehim Interistituzzjonali dwar it-Tfassil Aħjar tal-Liġijiet</t>
        </is>
      </c>
      <c r="BQ9" s="2" t="inlineStr">
        <is>
          <t>3</t>
        </is>
      </c>
      <c r="BR9" s="2" t="inlineStr">
        <is>
          <t/>
        </is>
      </c>
      <c r="BS9" t="inlineStr">
        <is>
          <t/>
        </is>
      </c>
      <c r="BT9" s="2" t="inlineStr">
        <is>
          <t>Interinstitutioneel Akkoord over beter wetgeven</t>
        </is>
      </c>
      <c r="BU9" s="2" t="inlineStr">
        <is>
          <t>3</t>
        </is>
      </c>
      <c r="BV9" s="2" t="inlineStr">
        <is>
          <t/>
        </is>
      </c>
      <c r="BW9" t="inlineStr">
        <is>
          <t/>
        </is>
      </c>
      <c r="BX9" s="2" t="inlineStr">
        <is>
          <t>Porozumienie międzyinstytucjonalne w sprawie lepszego stanowienia prawa</t>
        </is>
      </c>
      <c r="BY9" s="2" t="inlineStr">
        <is>
          <t>3</t>
        </is>
      </c>
      <c r="BZ9" s="2" t="inlineStr">
        <is>
          <t/>
        </is>
      </c>
      <c r="CA9" t="inlineStr">
        <is>
          <t>porozumienie trzech instytucji UE w zakresie stanowienia wysokiej jakości ustawodawstwa Unii i zapewnienia, by ustawodawstwo to koncentrowało się na dziedzinach, w których przynosi największą wartość dodaną dla europejskich obywateli, było możliwie najbardziej wydajne i skuteczne w realizacji wspólnych celów politycznych Unii, było jak najbardziej proste i jasne, unikało nadmiernej regulacji i obciążeń administracyjnych dla obywateli, administracji i przedsiębiorstw, zwłaszcza dla małych i średnich przedsiębiorstw, i było zaprojektowane z myślą o ułatwieniu jego transpozycji i stosowania w praktyce, a także by wzmacniało konkurencyjność i stabilność gospodarki Unii</t>
        </is>
      </c>
      <c r="CB9" s="2" t="inlineStr">
        <is>
          <t>Acordo Interinstitucional sobre Legislar Melhor</t>
        </is>
      </c>
      <c r="CC9" s="2" t="inlineStr">
        <is>
          <t>3</t>
        </is>
      </c>
      <c r="CD9" s="2" t="inlineStr">
        <is>
          <t/>
        </is>
      </c>
      <c r="CE9" t="inlineStr">
        <is>
          <t>Acordo interinstitucional entre o Parlamento Europeu, o Conselho e a Comissão adotado em 13 de abril de 2016 e que substitui o anterior Acordo Interinstitucional "Legislar Melhor" de 2003 [&lt;a href="/entry/result/932701/all" id="ENTRY_TO_ENTRY_CONVERTER" target="_blank"&gt;IATE:932701&lt;/a&gt; ].</t>
        </is>
      </c>
      <c r="CF9" s="2" t="inlineStr">
        <is>
          <t>Acordul interinstituțional privind o mai bună legiferare</t>
        </is>
      </c>
      <c r="CG9" s="2" t="inlineStr">
        <is>
          <t>3</t>
        </is>
      </c>
      <c r="CH9" s="2" t="inlineStr">
        <is>
          <t/>
        </is>
      </c>
      <c r="CI9" t="inlineStr">
        <is>
          <t/>
        </is>
      </c>
      <c r="CJ9" s="2" t="inlineStr">
        <is>
          <t>Medziinštitucionálna dohoda o lepšej tvorbe práva|
Medziinštitucionálna dohoda medzi Európskym parlamentom, Radou Európskej únie a Európskou komisiou o lepšej tvorbe práva</t>
        </is>
      </c>
      <c r="CK9" s="2" t="inlineStr">
        <is>
          <t>3|
3</t>
        </is>
      </c>
      <c r="CL9" s="2" t="inlineStr">
        <is>
          <t xml:space="preserve">|
</t>
        </is>
      </c>
      <c r="CM9" t="inlineStr">
        <is>
          <t/>
        </is>
      </c>
      <c r="CN9" s="2" t="inlineStr">
        <is>
          <t>Medinstitucionalni sporazum o boljši pripravi zakonodaje</t>
        </is>
      </c>
      <c r="CO9" s="2" t="inlineStr">
        <is>
          <t>4</t>
        </is>
      </c>
      <c r="CP9" s="2" t="inlineStr">
        <is>
          <t/>
        </is>
      </c>
      <c r="CQ9" t="inlineStr">
        <is>
          <t/>
        </is>
      </c>
      <c r="CR9" s="2" t="inlineStr">
        <is>
          <t>det interinstitutionella avtalet om bättre lagstiftning</t>
        </is>
      </c>
      <c r="CS9" s="2" t="inlineStr">
        <is>
          <t>3</t>
        </is>
      </c>
      <c r="CT9" s="2" t="inlineStr">
        <is>
          <t/>
        </is>
      </c>
      <c r="CU9" t="inlineStr">
        <is>
          <t/>
        </is>
      </c>
    </row>
    <row r="10">
      <c r="A10" s="1" t="str">
        <f>HYPERLINK("https://iate.europa.eu/entry/result/843722/all", "843722")</f>
        <v>843722</v>
      </c>
      <c r="B10" t="inlineStr">
        <is>
          <t>EUROPEAN UNION;SOCIAL QUESTIONS</t>
        </is>
      </c>
      <c r="C10" t="inlineStr">
        <is>
          <t>EUROPEAN UNION|EU institutions and European civil service|EU office or agency;SOCIAL QUESTIONS|health|pharmaceutical industry</t>
        </is>
      </c>
      <c r="D10" s="2" t="inlineStr">
        <is>
          <t>EMA|
Европейска агенция по лекарствата</t>
        </is>
      </c>
      <c r="E10" s="2" t="inlineStr">
        <is>
          <t>3|
4</t>
        </is>
      </c>
      <c r="F10" s="2" t="inlineStr">
        <is>
          <t xml:space="preserve">|
</t>
        </is>
      </c>
      <c r="G10" t="inlineStr">
        <is>
          <t/>
        </is>
      </c>
      <c r="H10" s="2" t="inlineStr">
        <is>
          <t>Evropská agentura pro léčivé přípravky|
EMA</t>
        </is>
      </c>
      <c r="I10" s="2" t="inlineStr">
        <is>
          <t>4|
3</t>
        </is>
      </c>
      <c r="J10" s="2" t="inlineStr">
        <is>
          <t xml:space="preserve">|
</t>
        </is>
      </c>
      <c r="K10" t="inlineStr">
        <is>
          <t/>
        </is>
      </c>
      <c r="L10" s="2" t="inlineStr">
        <is>
          <t>Det Europæiske Lægemiddelagentur|
EMA</t>
        </is>
      </c>
      <c r="M10" s="2" t="inlineStr">
        <is>
          <t>4|
3</t>
        </is>
      </c>
      <c r="N10" s="2" t="inlineStr">
        <is>
          <t xml:space="preserve">|
</t>
        </is>
      </c>
      <c r="O10" t="inlineStr">
        <is>
          <t/>
        </is>
      </c>
      <c r="P10" s="2" t="inlineStr">
        <is>
          <t>EMA|
Europäische Arzneimittel-Agentur</t>
        </is>
      </c>
      <c r="Q10" s="2" t="inlineStr">
        <is>
          <t>4|
4</t>
        </is>
      </c>
      <c r="R10" s="2" t="inlineStr">
        <is>
          <t xml:space="preserve">|
</t>
        </is>
      </c>
      <c r="S10" t="inlineStr">
        <is>
          <t>dezentrale Einrichtung der Europäischen Union für die Beurteilung und Überwachung von Human- und Tierarzneimitteln</t>
        </is>
      </c>
      <c r="T10" s="2" t="inlineStr">
        <is>
          <t>Ευρωπαϊκός Οργανισμός Φαρμάκων|
EMA</t>
        </is>
      </c>
      <c r="U10" s="2" t="inlineStr">
        <is>
          <t>4|
4</t>
        </is>
      </c>
      <c r="V10" s="2" t="inlineStr">
        <is>
          <t xml:space="preserve">|
</t>
        </is>
      </c>
      <c r="W10" t="inlineStr">
        <is>
          <t>ο Οργανισμός είναι υπεύθυνος για το συντονισμό των υφιστάμενων επιστημονικών πόρων που θέτουν στη διάθεσή του τα κράτη μέλη για την αξιολόγηση, την εποπτεία και τη φαρμακοεπαγρύπνηση όσον αφορά τα φάρμακα.</t>
        </is>
      </c>
      <c r="X10" s="2" t="inlineStr">
        <is>
          <t>EMA|
European Medicines Agency|
EAMA|
European Agency for the Evaluation of Medicinal Products|
European Agency for the Evaluation of Medicinal Products|
European Medicines Evaluation Agency|
EMEA</t>
        </is>
      </c>
      <c r="Y10" s="2" t="inlineStr">
        <is>
          <t>3|
4|
1|
3|
1|
1|
3</t>
        </is>
      </c>
      <c r="Z10" s="2" t="inlineStr">
        <is>
          <t>|
|
|
obsolete|
|
|
obsolete</t>
        </is>
      </c>
      <c r="AA10" t="inlineStr">
        <is>
          <t>agency, established by Regulation (EEC) No 2309/93 of 22 July 1993 and renamed by Regulation (EC) No 726/2004, which is responsible for coordinating the existing scientific resources put at its disposal by Member States for the evaluation, supervision and pharmacovigilance of medicinal products</t>
        </is>
      </c>
      <c r="AB10" s="2" t="inlineStr">
        <is>
          <t>EMA|
Agencia Europea de Medicamentos</t>
        </is>
      </c>
      <c r="AC10" s="2" t="inlineStr">
        <is>
          <t>4|
4</t>
        </is>
      </c>
      <c r="AD10" s="2" t="inlineStr">
        <is>
          <t xml:space="preserve">|
</t>
        </is>
      </c>
      <c r="AE10" t="inlineStr">
        <is>
          <t>agencia que protege y promueve la salud humana y animal mediante la evaluación y el seguimiento de los medicamentos en la Unión Europea (UE) y el Espacio Económico Europeo (EEE), facilitando el desarrollo de los medicamentos y su acceso a ellos, evaluando las solicitudes de autorizaciones de comercialización
haciendo el seguimiento de la seguridad de los medicamentos a lo largo de todo su ciclo de vida y proporcionando información a los profesionales sanitarios y los pacientes.</t>
        </is>
      </c>
      <c r="AF10" s="2" t="inlineStr">
        <is>
          <t>Euroopa Ravimiamet|
EMA</t>
        </is>
      </c>
      <c r="AG10" s="2" t="inlineStr">
        <is>
          <t>4|
4</t>
        </is>
      </c>
      <c r="AH10" s="2" t="inlineStr">
        <is>
          <t xml:space="preserve">|
</t>
        </is>
      </c>
      <c r="AI10" t="inlineStr">
        <is>
          <t>määrusega (EMÜ) nr 2309/93 loodud ja määrusega (EÜ) nr726/2004 ümbernimetatud amet, mis vastutab liikmesriikide poolt tema käsutusse antud ravimihindamise, -seire ja ravimiohutuse järelvalve teadusressursside koordineerimise eest</t>
        </is>
      </c>
      <c r="AJ10" s="2" t="inlineStr">
        <is>
          <t>Euroopan lääkevirasto|
EMA</t>
        </is>
      </c>
      <c r="AK10" s="2" t="inlineStr">
        <is>
          <t>4|
3</t>
        </is>
      </c>
      <c r="AL10" s="2" t="inlineStr">
        <is>
          <t xml:space="preserve">|
</t>
        </is>
      </c>
      <c r="AM10" t="inlineStr">
        <is>
          <t>ihmisten ja eläinten terveyden suojelun alalla toimiva EU:n erillisvirasto</t>
        </is>
      </c>
      <c r="AN10" s="2" t="inlineStr">
        <is>
          <t>EMA|
Agence européenne des médicaments</t>
        </is>
      </c>
      <c r="AO10" s="2" t="inlineStr">
        <is>
          <t>4|
4</t>
        </is>
      </c>
      <c r="AP10" s="2" t="inlineStr">
        <is>
          <t xml:space="preserve">preferred|
</t>
        </is>
      </c>
      <c r="AQ10" t="inlineStr">
        <is>
          <t>agence de l'UE chargée de coordonner les ressources scientifiques existantes mises à sa disposition par les États membres en vue de l'évaluation, de la surveillance et de la pharmacovigilance des médicaments</t>
        </is>
      </c>
      <c r="AR10" s="2" t="inlineStr">
        <is>
          <t>EMA|
an Ghníomhaireacht Leigheasra Eorpach</t>
        </is>
      </c>
      <c r="AS10" s="2" t="inlineStr">
        <is>
          <t>4|
4</t>
        </is>
      </c>
      <c r="AT10" s="2" t="inlineStr">
        <is>
          <t xml:space="preserve">|
</t>
        </is>
      </c>
      <c r="AU10" t="inlineStr">
        <is>
          <t/>
        </is>
      </c>
      <c r="AV10" s="2" t="inlineStr">
        <is>
          <t>EMA|
Europska agencija za lijekove</t>
        </is>
      </c>
      <c r="AW10" s="2" t="inlineStr">
        <is>
          <t>4|
4</t>
        </is>
      </c>
      <c r="AX10" s="2" t="inlineStr">
        <is>
          <t xml:space="preserve">|
</t>
        </is>
      </c>
      <c r="AY10" t="inlineStr">
        <is>
          <t>agencija EU-a nadležna za registraciju i povlačenje lijekova iz prometa, za nadzor nad lijekovima koji se koriste u medicinske i veterinarske svrhe i za koordinaciju postojećih znanstvenih resursa država članica za potrebe procjene, nadzora i farmakovigilancije</t>
        </is>
      </c>
      <c r="AZ10" s="2" t="inlineStr">
        <is>
          <t>EMA|
Európai Gyógyszerügynökség</t>
        </is>
      </c>
      <c r="BA10" s="2" t="inlineStr">
        <is>
          <t>3|
4</t>
        </is>
      </c>
      <c r="BB10" s="2" t="inlineStr">
        <is>
          <t xml:space="preserve">|
</t>
        </is>
      </c>
      <c r="BC10" t="inlineStr">
        <is>
          <t>uniós ügynökség, amely a közösségi intézmények és a tagállamok számára a lehető legmagasabb színvonalú tudományos véleményeket adja annak érdekében, hogy lehetővé tegye számukra a gyógyszerek engedélyezésére és felügyeletére vonatkozóan a gyógyszerekkel kapcsolatos közösségi jogszabályok által rájuk ruházott hatáskörük gyakorlását</t>
        </is>
      </c>
      <c r="BD10" s="2" t="inlineStr">
        <is>
          <t>Agenzia europea per i medicinali|
EMA</t>
        </is>
      </c>
      <c r="BE10" s="2" t="inlineStr">
        <is>
          <t>4|
3</t>
        </is>
      </c>
      <c r="BF10" s="2" t="inlineStr">
        <is>
          <t xml:space="preserve">|
</t>
        </is>
      </c>
      <c r="BG10" t="inlineStr">
        <is>
          <t>Organo decentrato dell’Unione Europea con sede a Londra. Il suo compito principale è di tutelare e promuovere la sanità pubblica e la salute degli animali mediante la valutazione ed il controllo dei medicinali per uso umano e veterinario.</t>
        </is>
      </c>
      <c r="BH10" s="2" t="inlineStr">
        <is>
          <t>Europos vaistų agentūra|
EMA</t>
        </is>
      </c>
      <c r="BI10" s="2" t="inlineStr">
        <is>
          <t>4|
4</t>
        </is>
      </c>
      <c r="BJ10" s="2" t="inlineStr">
        <is>
          <t xml:space="preserve">|
</t>
        </is>
      </c>
      <c r="BK10" t="inlineStr">
        <is>
          <t>agentūra, įsteigta 1993 m. liepos 22 d. Reglamentu (EEB) Nr. 2309/93, kurios pavadinimas buvo pakeistas Reglamentu (EB) Nr. 726/2004, atsakinga už valstybių narių Agentūros žinion perduotų mokslinių išteklių, skirtų vaistų įvertinimui, priežiūrai ir farmakologiniam budrumui, koordinavimą</t>
        </is>
      </c>
      <c r="BL10" s="2" t="inlineStr">
        <is>
          <t>Eiropas Zāļu aģentūra|
&lt;i&gt;EMA&lt;/i&gt;</t>
        </is>
      </c>
      <c r="BM10" s="2" t="inlineStr">
        <is>
          <t>4|
4</t>
        </is>
      </c>
      <c r="BN10" s="2" t="inlineStr">
        <is>
          <t xml:space="preserve">|
</t>
        </is>
      </c>
      <c r="BO10" t="inlineStr">
        <is>
          <t>aģentūra, kas atbild par to esošo zinātnisko resursu koordināciju, kurus tās rīcībā nodevušas dalībvalstis zāļu novērtēšanai, uzraudzībai un zāļu lietošanas izraisīto blakusparādību uzraudzībai</t>
        </is>
      </c>
      <c r="BP10" s="2" t="inlineStr">
        <is>
          <t>Aġenzija Ewropea għall-Mediċini|
EMA</t>
        </is>
      </c>
      <c r="BQ10" s="2" t="inlineStr">
        <is>
          <t>4|
4</t>
        </is>
      </c>
      <c r="BR10" s="2" t="inlineStr">
        <is>
          <t xml:space="preserve">|
</t>
        </is>
      </c>
      <c r="BS10" t="inlineStr">
        <is>
          <t>aġenzija stabbilita mir-Regolament (KEE) Nru 2309/93 tat-22 ta' Lulju 1993 u li isimha ġie mibdul bir-Regolament (KE) Nru 726/2004 li hija responsabbli għall-koordinament tal-attivitajiet tal-Istati Membri fil-kamp tal-monitoraġġ ta' reazzjonijiet avversi għal prodotti mediċinali (farmakoviġilanza);</t>
        </is>
      </c>
      <c r="BT10" s="2" t="inlineStr">
        <is>
          <t>Europees Geneesmiddelenbureau|
EMA</t>
        </is>
      </c>
      <c r="BU10" s="2" t="inlineStr">
        <is>
          <t>4|
3</t>
        </is>
      </c>
      <c r="BV10" s="2" t="inlineStr">
        <is>
          <t xml:space="preserve">|
</t>
        </is>
      </c>
      <c r="BW10" t="inlineStr">
        <is>
          <t>"De voornaamste taak van het bureau moet erin bestaan wetenschappelijk advies van het hoogst mogelijke niveau te verstrekken aan de instellingen van de Gemeenschap en aan de lidstaten, zodat deze de hun door de communautaire wetgeving op het gebied van geneesmiddelen verleende bevoegdheden kunnen uitoefenen met betrekking tot geneesmiddelenvergunningen en geneesmiddelenbewaking."</t>
        </is>
      </c>
      <c r="BX10" s="2" t="inlineStr">
        <is>
          <t>Europejska Agencja Leków|
EMA</t>
        </is>
      </c>
      <c r="BY10" s="2" t="inlineStr">
        <is>
          <t>4|
4</t>
        </is>
      </c>
      <c r="BZ10" s="2" t="inlineStr">
        <is>
          <t xml:space="preserve">|
</t>
        </is>
      </c>
      <c r="CA10" t="inlineStr">
        <is>
          <t>Europejska Agencja Leków
(EMA) chroni i promuje zdrowie ludzi i zwierząt poprzez ocenę produktów
leczniczych i monitorowanie ich bezpieczeństwa w Unii Europejskiej (UE) oraz
Europejskim Obszarze Gospodarczym (EOG). Do głównych zadań Europejskiej Agencji Leków należy
dopuszczanie do obrotu produktów leczniczych w UE i ich kontrolowanie.</t>
        </is>
      </c>
      <c r="CB10" s="2" t="inlineStr">
        <is>
          <t>Agência Europeia de Medicamentos|
EMA</t>
        </is>
      </c>
      <c r="CC10" s="2" t="inlineStr">
        <is>
          <t>4|
3</t>
        </is>
      </c>
      <c r="CD10" s="2" t="inlineStr">
        <is>
          <t xml:space="preserve">|
</t>
        </is>
      </c>
      <c r="CE10" t="inlineStr">
        <is>
          <t>Agência instituída pelo Regulamento (CE) n.º 726/2004 do Parlamento Europeu e do Conselho, de 31 de Março de 2004, que substitui e reestrutura o Regulamento (CEE) n.º 2309/93 do Conselho, de 22 de Julho de 1993. A Agência é um organismo descentralizado da União, com sede em Londres, responsável pela coordenação dos recursos científicos postos à sua disposição pelos Estados-Membros, tendo em vista a avaliação, fiscalização e farmacovigilância dos medicamentos. Com o novo regulamento, de 2004, pretende-se melhorar o funcionamento dos procedimentos de autorização de introdução de medicamentos no mercado comunitário e alterar alguns aspectos administrativos da Agência Europeia de Avaliação dos Medicamentos, cujo nome é simplificado para Agência Europeia de Medicamentos. &lt;br&gt;O representante de Portugal na AEM é a Autoridade Nacional do Medicamento e Produtos de Saúde (Infarmed).</t>
        </is>
      </c>
      <c r="CF10" s="2" t="inlineStr">
        <is>
          <t>Agenția Europeană pentru Medicamente|
EMA</t>
        </is>
      </c>
      <c r="CG10" s="2" t="inlineStr">
        <is>
          <t>4|
3</t>
        </is>
      </c>
      <c r="CH10" s="2" t="inlineStr">
        <is>
          <t xml:space="preserve">|
</t>
        </is>
      </c>
      <c r="CI10" t="inlineStr">
        <is>
          <t/>
        </is>
      </c>
      <c r="CJ10" s="2" t="inlineStr">
        <is>
          <t>Európska agentúra pre lieky|
EMA</t>
        </is>
      </c>
      <c r="CK10" s="2" t="inlineStr">
        <is>
          <t>4|
4</t>
        </is>
      </c>
      <c r="CL10" s="2" t="inlineStr">
        <is>
          <t xml:space="preserve">|
</t>
        </is>
      </c>
      <c r="CM10" t="inlineStr">
        <is>
          <t>agentúra Únie, ktorá je zodpovedná za koordináciu existujúcich vedeckých zdrojov, ktoré sú dané k dispozícii členskými štátmi na hodnotenie liekov, dozor a dohľad nad liekmi</t>
        </is>
      </c>
      <c r="CN10" s="2" t="inlineStr">
        <is>
          <t>Evropska agencija za zdravila|
EMA</t>
        </is>
      </c>
      <c r="CO10" s="2" t="inlineStr">
        <is>
          <t>4|
4</t>
        </is>
      </c>
      <c r="CP10" s="2" t="inlineStr">
        <is>
          <t xml:space="preserve">|
</t>
        </is>
      </c>
      <c r="CQ10" t="inlineStr">
        <is>
          <t>organ Evropske unije, katerega glavni nalogi sta varovanje in promocija zdravja ljudi in živali na podlagi vrednotenja in nadzorovanja zdravil za humano in veterinarsko uporabo</t>
        </is>
      </c>
      <c r="CR10" s="2" t="inlineStr">
        <is>
          <t>Europeiska läkemedelsmyndigheten|
EMA</t>
        </is>
      </c>
      <c r="CS10" s="2" t="inlineStr">
        <is>
          <t>4|
4</t>
        </is>
      </c>
      <c r="CT10" s="2" t="inlineStr">
        <is>
          <t xml:space="preserve">|
</t>
        </is>
      </c>
      <c r="CU10" t="inlineStr">
        <is>
          <t>myndigheten som skyddar folkhälsan och djurhälsan genom att utvärdera och övervaka läkemedel i EU- och EES-länderna</t>
        </is>
      </c>
    </row>
    <row r="11">
      <c r="A11" s="1" t="str">
        <f>HYPERLINK("https://iate.europa.eu/entry/result/3541741/all", "3541741")</f>
        <v>3541741</v>
      </c>
      <c r="B11" t="inlineStr">
        <is>
          <t>EDUCATION AND COMMUNICATIONS;SOCIAL QUESTIONS</t>
        </is>
      </c>
      <c r="C11" t="inlineStr">
        <is>
          <t>EDUCATION AND COMMUNICATIONS|information technology and data processing|data processing|personal data;SOCIAL QUESTIONS|health|health policy</t>
        </is>
      </c>
      <c r="D11" s="2" t="inlineStr">
        <is>
          <t>данни за здравословното състояние</t>
        </is>
      </c>
      <c r="E11" s="2" t="inlineStr">
        <is>
          <t>3</t>
        </is>
      </c>
      <c r="F11" s="2" t="inlineStr">
        <is>
          <t/>
        </is>
      </c>
      <c r="G11" t="inlineStr">
        <is>
          <t>лични данни, свързани с физическото или психическото здраве на физическо лице, включително предоставянето на здравни услуги, които дават информация за здравословното му състояние</t>
        </is>
      </c>
      <c r="H11" s="2" t="inlineStr">
        <is>
          <t>údaj o zdravotním stavu|
údaje o zdravotním stavu|
zdravotní data|
osobní údaje o zdravotním stavu</t>
        </is>
      </c>
      <c r="I11" s="2" t="inlineStr">
        <is>
          <t>3|
3|
3|
3</t>
        </is>
      </c>
      <c r="J11" s="2" t="inlineStr">
        <is>
          <t xml:space="preserve">|
|
|
</t>
        </is>
      </c>
      <c r="K11" t="inlineStr">
        <is>
          <t>osobní údaje týkající se tělesného nebo duševního zdraví fyzické osoby, včetně údajů o poskytnutí zdravotních služeb, které vypovídají o jejím zdravotním stavu</t>
        </is>
      </c>
      <c r="L11" s="2" t="inlineStr">
        <is>
          <t>sundhedsdata|
helbredsoplysninger</t>
        </is>
      </c>
      <c r="M11" s="2" t="inlineStr">
        <is>
          <t>3|
4</t>
        </is>
      </c>
      <c r="N11" s="2" t="inlineStr">
        <is>
          <t xml:space="preserve">|
</t>
        </is>
      </c>
      <c r="O11" t="inlineStr">
        <is>
          <t>personoplysninger, der vedrører en fysisk persons fysiske eller mentale helbred, herunder levering af sundhedsydelser, og som giver information om vedkommendes helbredstilstand</t>
        </is>
      </c>
      <c r="P11" s="2" t="inlineStr">
        <is>
          <t>persönliche medizinische Daten|
Gesundheitsdaten</t>
        </is>
      </c>
      <c r="Q11" s="2" t="inlineStr">
        <is>
          <t>3|
3</t>
        </is>
      </c>
      <c r="R11" s="2" t="inlineStr">
        <is>
          <t xml:space="preserve">|
</t>
        </is>
      </c>
      <c r="S11" t="inlineStr">
        <is>
          <t>personenbezogene Daten, die sich auf die körperliche oder geistige Gesundheit einer natürlichen Person, einschließlich der Erbringung von Gesundheitsdienstleistungen, beziehen und aus denen Informationen über deren Gesundheitszustand hervorgehen</t>
        </is>
      </c>
      <c r="T11" s="2" t="inlineStr">
        <is>
          <t>δεδομένα υγείας</t>
        </is>
      </c>
      <c r="U11" s="2" t="inlineStr">
        <is>
          <t>3</t>
        </is>
      </c>
      <c r="V11" s="2" t="inlineStr">
        <is>
          <t/>
        </is>
      </c>
      <c r="W11" t="inlineStr">
        <is>
          <t>δεδομένα προσωπικού χαρακτήρα τα οποία σχετίζονται με τη σωματική ή ψυχική υγεία ενός φυσικού προσώπου, περιλαμβανομένης της παροχής υπηρεσιών υγειονομικής φροντίδας, και τα οποία αποκαλύπτουν πληροφορίες σχετικά με την κατάσταση της υγείας του</t>
        </is>
      </c>
      <c r="X11" s="2" t="inlineStr">
        <is>
          <t>personal health data|
personal data concerning health|
health data|
data concerning health</t>
        </is>
      </c>
      <c r="Y11" s="2" t="inlineStr">
        <is>
          <t>3|
3|
3|
3</t>
        </is>
      </c>
      <c r="Z11" s="2" t="inlineStr">
        <is>
          <t xml:space="preserve">|
|
|
</t>
        </is>
      </c>
      <c r="AA11" t="inlineStr">
        <is>
          <t>personal data related to the physical or mental health of a natural person, including the provision of health care services, which reveal information about his or her health status</t>
        </is>
      </c>
      <c r="AB11" s="2" t="inlineStr">
        <is>
          <t>datos personales relacionados con la salud|
datos relativos a la salud</t>
        </is>
      </c>
      <c r="AC11" s="2" t="inlineStr">
        <is>
          <t>3|
3</t>
        </is>
      </c>
      <c r="AD11" s="2" t="inlineStr">
        <is>
          <t xml:space="preserve">|
</t>
        </is>
      </c>
      <c r="AE11" t="inlineStr">
        <is>
          <t>&lt;a href="https://iate.europa.eu/entry/result/770234/es" target="_blank"&gt;Datos personales&lt;/a&gt; relativos a la salud física o psíquica de una persona física, incluida la prestación de servicios de atención sanitaria, que revelen información sobre su estado de salud.</t>
        </is>
      </c>
      <c r="AF11" s="2" t="inlineStr">
        <is>
          <t>terviseandmed|
tervisealased isikuandmed</t>
        </is>
      </c>
      <c r="AG11" s="2" t="inlineStr">
        <is>
          <t>3|
3</t>
        </is>
      </c>
      <c r="AH11" s="2" t="inlineStr">
        <is>
          <t xml:space="preserve">|
</t>
        </is>
      </c>
      <c r="AI11" t="inlineStr">
        <is>
          <t>füüsilise isiku füüsilise ja vaimse tervisega seotud isikuandmed, sealhulgas temale tervishoiuteenuste osutamist käsitlevad andmed, mis annavad teavet tema tervisliku seisundi kohta</t>
        </is>
      </c>
      <c r="AJ11" s="2" t="inlineStr">
        <is>
          <t>henkilökohtaiset potilastiedot|
henkilökohtaiset terveystiedot|
terveystiedot</t>
        </is>
      </c>
      <c r="AK11" s="2" t="inlineStr">
        <is>
          <t>3|
3|
3</t>
        </is>
      </c>
      <c r="AL11" s="2" t="inlineStr">
        <is>
          <t xml:space="preserve">|
|
</t>
        </is>
      </c>
      <c r="AM11" t="inlineStr">
        <is>
          <t>Luonnollisen henkilön fyysiseen tai psyykkiseen terveyteen liittyvät henkilötiedot, jotka ilmaisevat hänen terveydentilansa, mukaan lukien tiedot terveyspalvelujen tarjoamisesta.</t>
        </is>
      </c>
      <c r="AN11" s="2" t="inlineStr">
        <is>
          <t>données à caractère personnel concernant la santé|
données concernant la santé|
données relatives à la santé|
données à caractère personnel relatives à la santé</t>
        </is>
      </c>
      <c r="AO11" s="2" t="inlineStr">
        <is>
          <t>3|
3|
3|
3</t>
        </is>
      </c>
      <c r="AP11" s="2" t="inlineStr">
        <is>
          <t xml:space="preserve">|
|
|
</t>
        </is>
      </c>
      <c r="AQ11" t="inlineStr">
        <is>
          <t>données à caractère personnel relatives à la santé physique ou mentale d’une personne physique, y compris la prestation de services de soins de santé, qui révèlent des informations sur l’état de santé de cette personne</t>
        </is>
      </c>
      <c r="AR11" s="2" t="inlineStr">
        <is>
          <t>sonraí pearsanta sláinte|
sonraí sláinte</t>
        </is>
      </c>
      <c r="AS11" s="2" t="inlineStr">
        <is>
          <t>3|
3</t>
        </is>
      </c>
      <c r="AT11" s="2" t="inlineStr">
        <is>
          <t xml:space="preserve">|
</t>
        </is>
      </c>
      <c r="AU11" t="inlineStr">
        <is>
          <t/>
        </is>
      </c>
      <c r="AV11" s="2" t="inlineStr">
        <is>
          <t>podaci koji se odnose na zdravlje|
zdravstveni podaci|
osobni podaci koji se odnose na zdravlje|
osobni zdravstveni podaci</t>
        </is>
      </c>
      <c r="AW11" s="2" t="inlineStr">
        <is>
          <t>3|
3|
3|
3</t>
        </is>
      </c>
      <c r="AX11" s="2" t="inlineStr">
        <is>
          <t xml:space="preserve">|
|
|
</t>
        </is>
      </c>
      <c r="AY11" t="inlineStr">
        <is>
          <t/>
        </is>
      </c>
      <c r="AZ11" s="2" t="inlineStr">
        <is>
          <t>egészségügyi adat|
személyes egészségügyi adat</t>
        </is>
      </c>
      <c r="BA11" s="2" t="inlineStr">
        <is>
          <t>4|
3</t>
        </is>
      </c>
      <c r="BB11" s="2" t="inlineStr">
        <is>
          <t xml:space="preserve">|
</t>
        </is>
      </c>
      <c r="BC11" t="inlineStr">
        <is>
          <t>az érintett testi, értelmi és lelki állapotára, kóros szenvedélyére, valamint a megbetegedés, illetve az elhalálozás körülményeire, a halál okára vonatkozó, általa vagy róla más személy által közölt, illetve az egészségügyi ellátóhálózat által észlelt, vizsgált, mért, leképzett vagy származtatott adat; továbbá az előzőekkel kapcsolatba hozható, az azokat befolyásoló mindennemű adat (pl. magatartás, környezet, foglalkozás);</t>
        </is>
      </c>
      <c r="BD11" s="2" t="inlineStr">
        <is>
          <t>dati relativi alla salute|
dati sanitari|
dati personali relativi alla salute</t>
        </is>
      </c>
      <c r="BE11" s="2" t="inlineStr">
        <is>
          <t>3|
3|
3</t>
        </is>
      </c>
      <c r="BF11" s="2" t="inlineStr">
        <is>
          <t xml:space="preserve">|
|
</t>
        </is>
      </c>
      <c r="BG11" t="inlineStr">
        <is>
          <t>dati personali attinenti alla salute fisica o mentale di una persona fisica, compresa la prestazione di servizi di assistenza sanitaria, che rivelano informazioni relative al suo stato di salute</t>
        </is>
      </c>
      <c r="BH11" s="2" t="inlineStr">
        <is>
          <t>asmens sveikatos duomenys|
sveikatos duomenys|
duomenys apie asmens sveikatą</t>
        </is>
      </c>
      <c r="BI11" s="2" t="inlineStr">
        <is>
          <t>3|
3|
3</t>
        </is>
      </c>
      <c r="BJ11" s="2" t="inlineStr">
        <is>
          <t xml:space="preserve">|
|
</t>
        </is>
      </c>
      <c r="BK11" t="inlineStr">
        <is>
          <t>visa informacija, susijusi su fizine ar psichine asmens sveikata arba su asmeniui teikiamomis sveikatos priežiūros paslaugomis</t>
        </is>
      </c>
      <c r="BL11" s="2" t="inlineStr">
        <is>
          <t>veselības dati</t>
        </is>
      </c>
      <c r="BM11" s="2" t="inlineStr">
        <is>
          <t>3</t>
        </is>
      </c>
      <c r="BN11" s="2" t="inlineStr">
        <is>
          <t/>
        </is>
      </c>
      <c r="BO11" t="inlineStr">
        <is>
          <t>personas dati, kas saistīti ar fiziskas personas fizisko vai garīgo veselību, tostarp veselības aprūpes pakalpojumu sniegšanu, un kas atspoguļo informāciju par tās veselības stāvokli</t>
        </is>
      </c>
      <c r="BP11" s="2" t="inlineStr">
        <is>
          <t>&lt;i&gt;data &lt;/i&gt;dwar is-saħħa|
data personali dwar is-saħħa</t>
        </is>
      </c>
      <c r="BQ11" s="2" t="inlineStr">
        <is>
          <t>3|
3</t>
        </is>
      </c>
      <c r="BR11" s="2" t="inlineStr">
        <is>
          <t xml:space="preserve">|
</t>
        </is>
      </c>
      <c r="BS11" t="inlineStr">
        <is>
          <t>kwalunkwe informazzjoni personali li għandha x’taqsam mas-saħħa fiżika jew mentali ta’ individwu, jew mal-għoti ta’ servizzi tas-saħħa lill-individwu</t>
        </is>
      </c>
      <c r="BT11" s="2" t="inlineStr">
        <is>
          <t>persoonsgegevens over gezondheid|
gezondheidsgegevens|
gegevens over gezondheid</t>
        </is>
      </c>
      <c r="BU11" s="2" t="inlineStr">
        <is>
          <t>3|
4|
3</t>
        </is>
      </c>
      <c r="BV11" s="2" t="inlineStr">
        <is>
          <t xml:space="preserve">|
|
</t>
        </is>
      </c>
      <c r="BW11" t="inlineStr">
        <is>
          <t>persoonsgegevens die verband houden met de fysieke of mentale gezondheid van een natuurlijke persoon, waaronder gegevens over verleende gezondheidsdiensten, waarmee informatie over zijn gezondheidstoestand wordt gegeven</t>
        </is>
      </c>
      <c r="BX11" s="2" t="inlineStr">
        <is>
          <t>dane dotyczące zdrowia|
dane osobowe dotyczące zdrowia</t>
        </is>
      </c>
      <c r="BY11" s="2" t="inlineStr">
        <is>
          <t>3|
2</t>
        </is>
      </c>
      <c r="BZ11" s="2" t="inlineStr">
        <is>
          <t xml:space="preserve">|
</t>
        </is>
      </c>
      <c r="CA11" t="inlineStr">
        <is>
          <t>dane osobowe o zdrowiu fizycznym lub psychicznym osoby fizycznej – w tym o korzystaniu z usług opieki zdrowotnej – ujawniające informacje o stanie jej zdrowia</t>
        </is>
      </c>
      <c r="CB11" s="2" t="inlineStr">
        <is>
          <t>dados pessoais médicos|
dados relativos à saúde</t>
        </is>
      </c>
      <c r="CC11" s="2" t="inlineStr">
        <is>
          <t>3|
4</t>
        </is>
      </c>
      <c r="CD11" s="2" t="inlineStr">
        <is>
          <t xml:space="preserve">|
</t>
        </is>
      </c>
      <c r="CE11" t="inlineStr">
        <is>
          <t>&lt;div&gt;&lt;div&gt;&lt;div&gt;&lt;div&gt;&lt;div&gt;&lt;div&gt;Dados pessoais relativos à saúde física ou mental de uma pessoa, incluindo a prestação de serviços de saúde, que revelam informações sobre o seu estado de saúde.&lt;/div&gt;&lt;/div&gt;&lt;/div&gt;&lt;/div&gt;&lt;/div&gt;&lt;/div&gt;</t>
        </is>
      </c>
      <c r="CF11" s="2" t="inlineStr">
        <is>
          <t>date cu caracter personal privind sănătatea|
date privind sănătatea</t>
        </is>
      </c>
      <c r="CG11" s="2" t="inlineStr">
        <is>
          <t>3|
3</t>
        </is>
      </c>
      <c r="CH11" s="2" t="inlineStr">
        <is>
          <t xml:space="preserve">|
</t>
        </is>
      </c>
      <c r="CI11" t="inlineStr">
        <is>
          <t>date cu caracter personal legate de sănătatea fizică sau mentală a unei persoane fizice, inclusiv prestarea de servicii de asistență medicală, care dezvăluie informații despre starea de sănătate a acesteia</t>
        </is>
      </c>
      <c r="CJ11" s="2" t="inlineStr">
        <is>
          <t>údaje týkajúce sa zdravia|
zdravotné údaje|
osobné údaje týkajúce sa zdravia</t>
        </is>
      </c>
      <c r="CK11" s="2" t="inlineStr">
        <is>
          <t>3|
3|
3</t>
        </is>
      </c>
      <c r="CL11" s="2" t="inlineStr">
        <is>
          <t xml:space="preserve">|
|
</t>
        </is>
      </c>
      <c r="CM11" t="inlineStr">
        <is>
          <t>osobné údaje týkajúce sa fyzického alebo duševného zdravia fyzickej osoby vrátane údajov o poskytovaní služieb zdravotnej starostlivosti, ktorými sa odhaľujú informácie o jej zdravotnom stave</t>
        </is>
      </c>
      <c r="CN11" s="2" t="inlineStr">
        <is>
          <t>osebni podatki v zvezi z zdravjem|
podatki o zdravstvenem stanju</t>
        </is>
      </c>
      <c r="CO11" s="2" t="inlineStr">
        <is>
          <t>3|
3</t>
        </is>
      </c>
      <c r="CP11" s="2" t="inlineStr">
        <is>
          <t xml:space="preserve">|
</t>
        </is>
      </c>
      <c r="CQ11" t="inlineStr">
        <is>
          <t>osebni podatki, ki se nanašajo na telesno ali duševno zdravje posameznika, vključno z zagotavljanjem zdravstvenih storitev, in razkrivajo informacije o njegovem zdravstvenem stanju</t>
        </is>
      </c>
      <c r="CR11" s="2" t="inlineStr">
        <is>
          <t>hälsouppgifter|
uppgifter om hälsa</t>
        </is>
      </c>
      <c r="CS11" s="2" t="inlineStr">
        <is>
          <t>3|
3</t>
        </is>
      </c>
      <c r="CT11" s="2" t="inlineStr">
        <is>
          <t xml:space="preserve">|
</t>
        </is>
      </c>
      <c r="CU11" t="inlineStr">
        <is>
          <t>personuppgifter som rör en fysisk persons fysiska eller psykiska hälsa, inbegripet tillhandahållande av hälso- och sjukvårdstjänster, vilka ger information om dennes hälsostatus</t>
        </is>
      </c>
    </row>
    <row r="12">
      <c r="A12" s="1" t="str">
        <f>HYPERLINK("https://iate.europa.eu/entry/result/882416/all", "882416")</f>
        <v>882416</v>
      </c>
      <c r="B12" t="inlineStr">
        <is>
          <t>PRODUCTION, TECHNOLOGY AND RESEARCH;SCIENCE</t>
        </is>
      </c>
      <c r="C12" t="inlineStr">
        <is>
          <t>PRODUCTION, TECHNOLOGY AND RESEARCH|research and intellectual property|research;SCIENCE</t>
        </is>
      </c>
      <c r="D12" s="2" t="inlineStr">
        <is>
          <t>научно доказателство</t>
        </is>
      </c>
      <c r="E12" s="2" t="inlineStr">
        <is>
          <t>3</t>
        </is>
      </c>
      <c r="F12" s="2" t="inlineStr">
        <is>
          <t/>
        </is>
      </c>
      <c r="G12" t="inlineStr">
        <is>
          <t>факт, довод, с който се потвърждава или разкрива истинността на дадена научна хипотеза</t>
        </is>
      </c>
      <c r="H12" s="2" t="inlineStr">
        <is>
          <t>vědecké poznatky|
vědecké důkazy</t>
        </is>
      </c>
      <c r="I12" s="2" t="inlineStr">
        <is>
          <t>3|
3</t>
        </is>
      </c>
      <c r="J12" s="2" t="inlineStr">
        <is>
          <t xml:space="preserve">|
</t>
        </is>
      </c>
      <c r="K12" t="inlineStr">
        <is>
          <t/>
        </is>
      </c>
      <c r="L12" s="2" t="inlineStr">
        <is>
          <t>videnskabeligt belæg|
videnskabelig evidens|
videnskabelig dokumentation|
videnskabeligt grundlag</t>
        </is>
      </c>
      <c r="M12" s="2" t="inlineStr">
        <is>
          <t>3|
3|
3|
3</t>
        </is>
      </c>
      <c r="N12" s="2" t="inlineStr">
        <is>
          <t xml:space="preserve">|
|
|
</t>
        </is>
      </c>
      <c r="O12" t="inlineStr">
        <is>
          <t>evidens, der hidrører fra tests, analyser, forskning eller studier, der er udført af kvalificerede personer på en objektiv måde, og som i faget generelt accepteres som tests, analyser, forskning eller studier, der giver præcise og pålidelige resultater</t>
        </is>
      </c>
      <c r="P12" s="2" t="inlineStr">
        <is>
          <t>wissenschaftliche Erkenntnis</t>
        </is>
      </c>
      <c r="Q12" s="2" t="inlineStr">
        <is>
          <t>3</t>
        </is>
      </c>
      <c r="R12" s="2" t="inlineStr">
        <is>
          <t/>
        </is>
      </c>
      <c r="S12" t="inlineStr">
        <is>
          <t>Ergebnis der empirischen Forschung, d.h. eine wissenschaftliche Theorie, die sich durch empirische Beobachtungen bestätigt hat</t>
        </is>
      </c>
      <c r="T12" s="2" t="inlineStr">
        <is>
          <t>επιστημονικά στοιχεία</t>
        </is>
      </c>
      <c r="U12" s="2" t="inlineStr">
        <is>
          <t>3</t>
        </is>
      </c>
      <c r="V12" s="2" t="inlineStr">
        <is>
          <t/>
        </is>
      </c>
      <c r="W12" t="inlineStr">
        <is>
          <t/>
        </is>
      </c>
      <c r="X12" s="2" t="inlineStr">
        <is>
          <t>scientific evidence</t>
        </is>
      </c>
      <c r="Y12" s="2" t="inlineStr">
        <is>
          <t>3</t>
        </is>
      </c>
      <c r="Z12" s="2" t="inlineStr">
        <is>
          <t/>
        </is>
      </c>
      <c r="AA12" t="inlineStr">
        <is>
          <t>evidence derived from scientific tests, analyses, research, or studies that have been 
conducted by qualified persons in an objective manner and are generally 
accepted in the profession to yield accurate and reliable results</t>
        </is>
      </c>
      <c r="AB12" s="2" t="inlineStr">
        <is>
          <t>datos científicos|
prueba científica</t>
        </is>
      </c>
      <c r="AC12" s="2" t="inlineStr">
        <is>
          <t>3|
3</t>
        </is>
      </c>
      <c r="AD12" s="2" t="inlineStr">
        <is>
          <t xml:space="preserve">|
</t>
        </is>
      </c>
      <c r="AE12" t="inlineStr">
        <is>
          <t>Conjunto de datos derivados de experimentos, análisis o investigaciones realizados por personas cualificadas, con arreglo a criterios objetivos y aceptados de manera general dentro de la profesión, que permiten confirmar o refutar una teoría o una hipótesis, o determinar cuál de varias teorías o hipótesis es más fiable.</t>
        </is>
      </c>
      <c r="AF12" s="2" t="inlineStr">
        <is>
          <t>teaduslikud tõendid</t>
        </is>
      </c>
      <c r="AG12" s="2" t="inlineStr">
        <is>
          <t>3</t>
        </is>
      </c>
      <c r="AH12" s="2" t="inlineStr">
        <is>
          <t/>
        </is>
      </c>
      <c r="AI12" t="inlineStr">
        <is>
          <t>tõendid, mille allikaks on teaduslikud katsed,
analüüsid või uuringud, mille on objektiivselt läbi viinud kvalifitseeritud
isikud ja mis on kutsealal üldiselt aktsepteeritud, et anda täpseid ja
usaldusväärseid tulemusi</t>
        </is>
      </c>
      <c r="AJ12" s="2" t="inlineStr">
        <is>
          <t>tieteellinen näyttö</t>
        </is>
      </c>
      <c r="AK12" s="2" t="inlineStr">
        <is>
          <t>3</t>
        </is>
      </c>
      <c r="AL12" s="2" t="inlineStr">
        <is>
          <t/>
        </is>
      </c>
      <c r="AM12" t="inlineStr">
        <is>
          <t>näyttö, joka on saatu tieteellisistä kokeista, analyyseistä tai tutkimuksista, jotka pätevät henkilöt ovat suorittaneet objektiivisella tavalla ja jotka ovat alalla yleisesti hyväksyttyjä täsmällisten ja luotettavien tulosten saavuttamiseksi</t>
        </is>
      </c>
      <c r="AN12" s="2" t="inlineStr">
        <is>
          <t>preuve scientifique|
évidence scientifique</t>
        </is>
      </c>
      <c r="AO12" s="2" t="inlineStr">
        <is>
          <t>3|
3</t>
        </is>
      </c>
      <c r="AP12" s="2" t="inlineStr">
        <is>
          <t xml:space="preserve">|
</t>
        </is>
      </c>
      <c r="AQ12" t="inlineStr">
        <is>
          <t>preuve servant à étayer ou à réfuter une hypothèse scientifique</t>
        </is>
      </c>
      <c r="AR12" s="2" t="inlineStr">
        <is>
          <t>fianaise eolaíoch</t>
        </is>
      </c>
      <c r="AS12" s="2" t="inlineStr">
        <is>
          <t>3</t>
        </is>
      </c>
      <c r="AT12" s="2" t="inlineStr">
        <is>
          <t/>
        </is>
      </c>
      <c r="AU12" t="inlineStr">
        <is>
          <t/>
        </is>
      </c>
      <c r="AV12" s="2" t="inlineStr">
        <is>
          <t>znanstveni dokaz</t>
        </is>
      </c>
      <c r="AW12" s="2" t="inlineStr">
        <is>
          <t>3</t>
        </is>
      </c>
      <c r="AX12" s="2" t="inlineStr">
        <is>
          <t/>
        </is>
      </c>
      <c r="AY12" t="inlineStr">
        <is>
          <t/>
        </is>
      </c>
      <c r="AZ12" s="2" t="inlineStr">
        <is>
          <t>tudományos eredmények|
tudományos bizonyítékok</t>
        </is>
      </c>
      <c r="BA12" s="2" t="inlineStr">
        <is>
          <t>3|
3</t>
        </is>
      </c>
      <c r="BB12" s="2" t="inlineStr">
        <is>
          <t xml:space="preserve">|
</t>
        </is>
      </c>
      <c r="BC12" t="inlineStr">
        <is>
          <t/>
        </is>
      </c>
      <c r="BD12" s="2" t="inlineStr">
        <is>
          <t>prova scientifica|
evidenza scientifica</t>
        </is>
      </c>
      <c r="BE12" s="2" t="inlineStr">
        <is>
          <t>3|
3</t>
        </is>
      </c>
      <c r="BF12" s="2" t="inlineStr">
        <is>
          <t xml:space="preserve">|
</t>
        </is>
      </c>
      <c r="BG12" t="inlineStr">
        <is>
          <t>i dati, la letteratura e il giudizio degli esperti riguardo a una determinata questione</t>
        </is>
      </c>
      <c r="BH12" s="2" t="inlineStr">
        <is>
          <t>moksliniai įrodymai</t>
        </is>
      </c>
      <c r="BI12" s="2" t="inlineStr">
        <is>
          <t>3</t>
        </is>
      </c>
      <c r="BJ12" s="2" t="inlineStr">
        <is>
          <t/>
        </is>
      </c>
      <c r="BK12" t="inlineStr">
        <is>
          <t>įrodymai, gauti kvalifikuotiems asmenims atlikus objektyvius mokslinius bandymus, analizę ar tyrimus, kurie paprastai pripažįstami siekiant gauti tikslius ir patikimus rezultatus</t>
        </is>
      </c>
      <c r="BL12" s="2" t="inlineStr">
        <is>
          <t>zinātniskie pierādījumi</t>
        </is>
      </c>
      <c r="BM12" s="2" t="inlineStr">
        <is>
          <t>3</t>
        </is>
      </c>
      <c r="BN12" s="2" t="inlineStr">
        <is>
          <t/>
        </is>
      </c>
      <c r="BO12" t="inlineStr">
        <is>
          <t>pierādījumi, kas iegūti no zinātniskiem testiem, analīzēm vai pētījumiem, ko objektīvi veikušas kvalificētas personas, lai iegūtu precīzus un ticamus rezultātus</t>
        </is>
      </c>
      <c r="BP12" s="2" t="inlineStr">
        <is>
          <t>evidenza xjentifika</t>
        </is>
      </c>
      <c r="BQ12" s="2" t="inlineStr">
        <is>
          <t>3</t>
        </is>
      </c>
      <c r="BR12" s="2" t="inlineStr">
        <is>
          <t/>
        </is>
      </c>
      <c r="BS12" t="inlineStr">
        <is>
          <t>evidenza li tirriżulta minn testijiet, analiżijiet, riċerka jew studji xjentifiċi li jkunu saru minn persuni kwalifikati b'mod oġġettiv u li hija aċċettata b'mod ġenerali fil-professjoni biex jinkisbu riżultati preċiżi u affidabbli</t>
        </is>
      </c>
      <c r="BT12" s="2" t="inlineStr">
        <is>
          <t>wetenschappelijke gegevens|
wetenschappelijk bewijs</t>
        </is>
      </c>
      <c r="BU12" s="2" t="inlineStr">
        <is>
          <t>3|
3</t>
        </is>
      </c>
      <c r="BV12" s="2" t="inlineStr">
        <is>
          <t xml:space="preserve">|
</t>
        </is>
      </c>
      <c r="BW12" t="inlineStr">
        <is>
          <t>uit wetenschappelijk onderzoek verkregen informatie</t>
        </is>
      </c>
      <c r="BX12" s="2" t="inlineStr">
        <is>
          <t>dowód naukowy</t>
        </is>
      </c>
      <c r="BY12" s="2" t="inlineStr">
        <is>
          <t>3</t>
        </is>
      </c>
      <c r="BZ12" s="2" t="inlineStr">
        <is>
          <t/>
        </is>
      </c>
      <c r="CA12" t="inlineStr">
        <is>
          <t>fachowa interpretacja danych uzyskanych w wyniku przeanalizowania hipotezy
przy wykorzystaniu metod badawczych</t>
        </is>
      </c>
      <c r="CB12" s="2" t="inlineStr">
        <is>
          <t>provas científicas</t>
        </is>
      </c>
      <c r="CC12" s="2" t="inlineStr">
        <is>
          <t>3</t>
        </is>
      </c>
      <c r="CD12" s="2" t="inlineStr">
        <is>
          <t/>
        </is>
      </c>
      <c r="CE12" t="inlineStr">
        <is>
          <t>Conjunto de elementos resultante de uma investigação aprofundada baseada numa metodologia comumente aceite, utilizado para transmitir um valor de verdade.</t>
        </is>
      </c>
      <c r="CF12" s="2" t="inlineStr">
        <is>
          <t>dovadă științifică</t>
        </is>
      </c>
      <c r="CG12" s="2" t="inlineStr">
        <is>
          <t>3</t>
        </is>
      </c>
      <c r="CH12" s="2" t="inlineStr">
        <is>
          <t/>
        </is>
      </c>
      <c r="CI12" t="inlineStr">
        <is>
          <t>argument care servește la confirmarea sau respingerea unei ipoteze științifice</t>
        </is>
      </c>
      <c r="CJ12" s="2" t="inlineStr">
        <is>
          <t>vedecký dôkaz</t>
        </is>
      </c>
      <c r="CK12" s="2" t="inlineStr">
        <is>
          <t>3</t>
        </is>
      </c>
      <c r="CL12" s="2" t="inlineStr">
        <is>
          <t/>
        </is>
      </c>
      <c r="CM12" t="inlineStr">
        <is>
          <t/>
        </is>
      </c>
      <c r="CN12" s="2" t="inlineStr">
        <is>
          <t>znanstveni dokaz</t>
        </is>
      </c>
      <c r="CO12" s="2" t="inlineStr">
        <is>
          <t>3</t>
        </is>
      </c>
      <c r="CP12" s="2" t="inlineStr">
        <is>
          <t/>
        </is>
      </c>
      <c r="CQ12" t="inlineStr">
        <is>
          <t/>
        </is>
      </c>
      <c r="CR12" s="2" t="inlineStr">
        <is>
          <t>vetenskapliga rön|
vetenskapliga belägg|
vetenskaplig evidens</t>
        </is>
      </c>
      <c r="CS12" s="2" t="inlineStr">
        <is>
          <t>3|
3|
3</t>
        </is>
      </c>
      <c r="CT12" s="2" t="inlineStr">
        <is>
          <t xml:space="preserve">|
|
</t>
        </is>
      </c>
      <c r="CU12" t="inlineStr">
        <is>
          <t/>
        </is>
      </c>
    </row>
    <row r="13">
      <c r="A13" s="1" t="str">
        <f>HYPERLINK("https://iate.europa.eu/entry/result/156641/all", "156641")</f>
        <v>156641</v>
      </c>
      <c r="B13" t="inlineStr">
        <is>
          <t>LAW</t>
        </is>
      </c>
      <c r="C13" t="inlineStr">
        <is>
          <t>LAW|rights and freedoms;LAW</t>
        </is>
      </c>
      <c r="D13" s="2" t="inlineStr">
        <is>
          <t>недискриминация</t>
        </is>
      </c>
      <c r="E13" s="2" t="inlineStr">
        <is>
          <t>4</t>
        </is>
      </c>
      <c r="F13" s="2" t="inlineStr">
        <is>
          <t/>
        </is>
      </c>
      <c r="G13" t="inlineStr">
        <is>
          <t/>
        </is>
      </c>
      <c r="H13" s="2" t="inlineStr">
        <is>
          <t>nediskriminace|
rovné zacházení|
zákaz diskriminace</t>
        </is>
      </c>
      <c r="I13" s="2" t="inlineStr">
        <is>
          <t>3|
2|
3</t>
        </is>
      </c>
      <c r="J13" s="2" t="inlineStr">
        <is>
          <t xml:space="preserve">|
|
</t>
        </is>
      </c>
      <c r="K13" t="inlineStr">
        <is>
          <t/>
        </is>
      </c>
      <c r="L13" s="2" t="inlineStr">
        <is>
          <t>forbud mod forskelsbehandling|
ikke-diskrimination|
ikke-forskelsbehandling|
ikke-diskriminering</t>
        </is>
      </c>
      <c r="M13" s="2" t="inlineStr">
        <is>
          <t>4|
4|
4|
4</t>
        </is>
      </c>
      <c r="N13" s="2" t="inlineStr">
        <is>
          <t xml:space="preserve">|
|
|
</t>
        </is>
      </c>
      <c r="O13" t="inlineStr">
        <is>
          <t/>
        </is>
      </c>
      <c r="P13" s="2" t="inlineStr">
        <is>
          <t>Nichtdiskriminierung|
Diskriminierungsverbot</t>
        </is>
      </c>
      <c r="Q13" s="2" t="inlineStr">
        <is>
          <t>3|
3</t>
        </is>
      </c>
      <c r="R13" s="2" t="inlineStr">
        <is>
          <t xml:space="preserve">|
</t>
        </is>
      </c>
      <c r="S13" t="inlineStr">
        <is>
          <t>Verbot von Diskriminierung wegen des Geschlechts, der Rasse, der Hautfarbe, der ethnischen oder sozialen Herkunft, der genetischen Merkmale, der Sprache, der Religion oder der Weltanschauung, der politischen oder sonstigen Anschauung, der Staatsangehörigkeit, der Zugehörigkeit zu einer nationalen Minderheit, des Vermögens, der Geburt, einer Behinderung, des Alters oder der sexuellen Ausrichtung</t>
        </is>
      </c>
      <c r="T13" s="2" t="inlineStr">
        <is>
          <t>μη εισαγωγή διακρίσεων|
απαγόρευση διακρίσεων|
απαγόρευση των διακρίσεων</t>
        </is>
      </c>
      <c r="U13" s="2" t="inlineStr">
        <is>
          <t>3|
3|
3</t>
        </is>
      </c>
      <c r="V13" s="2" t="inlineStr">
        <is>
          <t xml:space="preserve">|
|
</t>
        </is>
      </c>
      <c r="W13" t="inlineStr">
        <is>
          <t/>
        </is>
      </c>
      <c r="X13" s="2" t="inlineStr">
        <is>
          <t>non-discrimination principle|
principle of non-discrimination|
non-discrimination</t>
        </is>
      </c>
      <c r="Y13" s="2" t="inlineStr">
        <is>
          <t>2|
3|
3</t>
        </is>
      </c>
      <c r="Z13" s="2" t="inlineStr">
        <is>
          <t xml:space="preserve">|
|
</t>
        </is>
      </c>
      <c r="AA13" t="inlineStr">
        <is>
          <t>principle promoting the full enjoyment of all rights and opportunities by all persons and the absence of all discrimination based on grounds such as sex, race, colour, ethnic or social origin, genetic features, language, religion or belief, political or any other opinion, membership of a national minority, property, birth, disability, age or sexual orientation</t>
        </is>
      </c>
      <c r="AB13" s="2" t="inlineStr">
        <is>
          <t>no discriminación</t>
        </is>
      </c>
      <c r="AC13" s="2" t="inlineStr">
        <is>
          <t>4</t>
        </is>
      </c>
      <c r="AD13" s="2" t="inlineStr">
        <is>
          <t/>
        </is>
      </c>
      <c r="AE13" t="inlineStr">
        <is>
          <t/>
        </is>
      </c>
      <c r="AF13" s="2" t="inlineStr">
        <is>
          <t>diskrimineerimiskeeld</t>
        </is>
      </c>
      <c r="AG13" s="2" t="inlineStr">
        <is>
          <t>3</t>
        </is>
      </c>
      <c r="AH13" s="2" t="inlineStr">
        <is>
          <t/>
        </is>
      </c>
      <c r="AI13" t="inlineStr">
        <is>
          <t/>
        </is>
      </c>
      <c r="AJ13" s="2" t="inlineStr">
        <is>
          <t>syrjimättömyys|
syrjintäkielto|
syrjinnän kielto</t>
        </is>
      </c>
      <c r="AK13" s="2" t="inlineStr">
        <is>
          <t>3|
3|
3</t>
        </is>
      </c>
      <c r="AL13" s="2" t="inlineStr">
        <is>
          <t xml:space="preserve">|
|
</t>
        </is>
      </c>
      <c r="AM13" t="inlineStr">
        <is>
          <t/>
        </is>
      </c>
      <c r="AN13" s="2" t="inlineStr">
        <is>
          <t>non-discrimination</t>
        </is>
      </c>
      <c r="AO13" s="2" t="inlineStr">
        <is>
          <t>4</t>
        </is>
      </c>
      <c r="AP13" s="2" t="inlineStr">
        <is>
          <t/>
        </is>
      </c>
      <c r="AQ13" t="inlineStr">
        <is>
          <t/>
        </is>
      </c>
      <c r="AR13" s="2" t="inlineStr">
        <is>
          <t>neamh-idirdhealú</t>
        </is>
      </c>
      <c r="AS13" s="2" t="inlineStr">
        <is>
          <t>3</t>
        </is>
      </c>
      <c r="AT13" s="2" t="inlineStr">
        <is>
          <t/>
        </is>
      </c>
      <c r="AU13" t="inlineStr">
        <is>
          <t/>
        </is>
      </c>
      <c r="AV13" t="inlineStr">
        <is>
          <t/>
        </is>
      </c>
      <c r="AW13" t="inlineStr">
        <is>
          <t/>
        </is>
      </c>
      <c r="AX13" t="inlineStr">
        <is>
          <t/>
        </is>
      </c>
      <c r="AY13" t="inlineStr">
        <is>
          <t/>
        </is>
      </c>
      <c r="AZ13" s="2" t="inlineStr">
        <is>
          <t>a megkülönböztetés tilalma|
megkülönböztetésmentesség</t>
        </is>
      </c>
      <c r="BA13" s="2" t="inlineStr">
        <is>
          <t>4|
3</t>
        </is>
      </c>
      <c r="BB13" s="2" t="inlineStr">
        <is>
          <t xml:space="preserve">|
</t>
        </is>
      </c>
      <c r="BC13" t="inlineStr">
        <is>
          <t/>
        </is>
      </c>
      <c r="BD13" s="2" t="inlineStr">
        <is>
          <t>non discriminazione</t>
        </is>
      </c>
      <c r="BE13" s="2" t="inlineStr">
        <is>
          <t>3</t>
        </is>
      </c>
      <c r="BF13" s="2" t="inlineStr">
        <is>
          <t/>
        </is>
      </c>
      <c r="BG13" t="inlineStr">
        <is>
          <t/>
        </is>
      </c>
      <c r="BH13" s="2" t="inlineStr">
        <is>
          <t>nediskriminavimas</t>
        </is>
      </c>
      <c r="BI13" s="2" t="inlineStr">
        <is>
          <t>3</t>
        </is>
      </c>
      <c r="BJ13" s="2" t="inlineStr">
        <is>
          <t/>
        </is>
      </c>
      <c r="BK13" t="inlineStr">
        <is>
          <t/>
        </is>
      </c>
      <c r="BL13" s="2" t="inlineStr">
        <is>
          <t>diskriminācijas aizliegums|
nediskriminēšana</t>
        </is>
      </c>
      <c r="BM13" s="2" t="inlineStr">
        <is>
          <t>3|
3</t>
        </is>
      </c>
      <c r="BN13" s="2" t="inlineStr">
        <is>
          <t>|
preferred</t>
        </is>
      </c>
      <c r="BO13" t="inlineStr">
        <is>
          <t/>
        </is>
      </c>
      <c r="BP13" s="2" t="inlineStr">
        <is>
          <t>nondiskriminazzjoni</t>
        </is>
      </c>
      <c r="BQ13" s="2" t="inlineStr">
        <is>
          <t>4</t>
        </is>
      </c>
      <c r="BR13" s="2" t="inlineStr">
        <is>
          <t/>
        </is>
      </c>
      <c r="BS13" t="inlineStr">
        <is>
          <t/>
        </is>
      </c>
      <c r="BT13" s="2" t="inlineStr">
        <is>
          <t>non-discriminatie</t>
        </is>
      </c>
      <c r="BU13" s="2" t="inlineStr">
        <is>
          <t>4</t>
        </is>
      </c>
      <c r="BV13" s="2" t="inlineStr">
        <is>
          <t/>
        </is>
      </c>
      <c r="BW13" t="inlineStr">
        <is>
          <t/>
        </is>
      </c>
      <c r="BX13" s="2" t="inlineStr">
        <is>
          <t>niedyskryminacja</t>
        </is>
      </c>
      <c r="BY13" s="2" t="inlineStr">
        <is>
          <t>4</t>
        </is>
      </c>
      <c r="BZ13" s="2" t="inlineStr">
        <is>
          <t/>
        </is>
      </c>
      <c r="CA13" t="inlineStr">
        <is>
          <t/>
        </is>
      </c>
      <c r="CB13" s="2" t="inlineStr">
        <is>
          <t>não discriminação</t>
        </is>
      </c>
      <c r="CC13" s="2" t="inlineStr">
        <is>
          <t>4</t>
        </is>
      </c>
      <c r="CD13" s="2" t="inlineStr">
        <is>
          <t>preferred</t>
        </is>
      </c>
      <c r="CE13" t="inlineStr">
        <is>
          <t/>
        </is>
      </c>
      <c r="CF13" s="2" t="inlineStr">
        <is>
          <t>nediscriminare</t>
        </is>
      </c>
      <c r="CG13" s="2" t="inlineStr">
        <is>
          <t>3</t>
        </is>
      </c>
      <c r="CH13" s="2" t="inlineStr">
        <is>
          <t/>
        </is>
      </c>
      <c r="CI13" t="inlineStr">
        <is>
          <t/>
        </is>
      </c>
      <c r="CJ13" s="2" t="inlineStr">
        <is>
          <t>nediskriminácia</t>
        </is>
      </c>
      <c r="CK13" s="2" t="inlineStr">
        <is>
          <t>2</t>
        </is>
      </c>
      <c r="CL13" s="2" t="inlineStr">
        <is>
          <t/>
        </is>
      </c>
      <c r="CM13" t="inlineStr">
        <is>
          <t/>
        </is>
      </c>
      <c r="CN13" s="2" t="inlineStr">
        <is>
          <t>nediskriminacija</t>
        </is>
      </c>
      <c r="CO13" s="2" t="inlineStr">
        <is>
          <t>3</t>
        </is>
      </c>
      <c r="CP13" s="2" t="inlineStr">
        <is>
          <t/>
        </is>
      </c>
      <c r="CQ13" t="inlineStr">
        <is>
          <t/>
        </is>
      </c>
      <c r="CR13" s="2" t="inlineStr">
        <is>
          <t>icke-diskriminering</t>
        </is>
      </c>
      <c r="CS13" s="2" t="inlineStr">
        <is>
          <t>4</t>
        </is>
      </c>
      <c r="CT13" s="2" t="inlineStr">
        <is>
          <t/>
        </is>
      </c>
      <c r="CU13" t="inlineStr">
        <is>
          <t/>
        </is>
      </c>
    </row>
    <row r="14">
      <c r="A14" s="1" t="str">
        <f>HYPERLINK("https://iate.europa.eu/entry/result/3589468/all", "3589468")</f>
        <v>3589468</v>
      </c>
      <c r="B14" t="inlineStr">
        <is>
          <t>SOCIAL QUESTIONS</t>
        </is>
      </c>
      <c r="C14" t="inlineStr">
        <is>
          <t>SOCIAL QUESTIONS|health|medical science|medicine;SOCIAL QUESTIONS|health|health policy|organisation of health care|medical device;SOCIAL QUESTIONS|health|medical science|medicine|medical diagnosis</t>
        </is>
      </c>
      <c r="D14" s="2" t="inlineStr">
        <is>
          <t>бърз антигенен тест</t>
        </is>
      </c>
      <c r="E14" s="2" t="inlineStr">
        <is>
          <t>3</t>
        </is>
      </c>
      <c r="F14" s="2" t="inlineStr">
        <is>
          <t/>
        </is>
      </c>
      <c r="G14" t="inlineStr">
        <is>
          <t/>
        </is>
      </c>
      <c r="H14" s="2" t="inlineStr">
        <is>
          <t>rychlý test na antigen|
rychlotest na detekci antigenu|
rychlý test na detekci antigenu|
rychlotest na antigen|
rychlý antigenní prostředek|
rychlý antigenní test</t>
        </is>
      </c>
      <c r="I14" s="2" t="inlineStr">
        <is>
          <t>3|
3|
3|
2|
3|
3</t>
        </is>
      </c>
      <c r="J14" s="2" t="inlineStr">
        <is>
          <t xml:space="preserve">|
|
|
|
admitted|
</t>
        </is>
      </c>
      <c r="K14" t="inlineStr">
        <is>
          <t/>
        </is>
      </c>
      <c r="L14" s="2" t="inlineStr">
        <is>
          <t>hurtig antigentest</t>
        </is>
      </c>
      <c r="M14" s="2" t="inlineStr">
        <is>
          <t>3</t>
        </is>
      </c>
      <c r="N14" s="2" t="inlineStr">
        <is>
          <t/>
        </is>
      </c>
      <c r="O14" t="inlineStr">
        <is>
          <t/>
        </is>
      </c>
      <c r="P14" s="2" t="inlineStr">
        <is>
          <t>Antigen-Schnelltest</t>
        </is>
      </c>
      <c r="Q14" s="2" t="inlineStr">
        <is>
          <t>3</t>
        </is>
      </c>
      <c r="R14" s="2" t="inlineStr">
        <is>
          <t/>
        </is>
      </c>
      <c r="S14" t="inlineStr">
        <is>
          <t/>
        </is>
      </c>
      <c r="T14" s="2" t="inlineStr">
        <is>
          <t>ταχεία δοκιμασία αντιγόνων</t>
        </is>
      </c>
      <c r="U14" s="2" t="inlineStr">
        <is>
          <t>3</t>
        </is>
      </c>
      <c r="V14" s="2" t="inlineStr">
        <is>
          <t/>
        </is>
      </c>
      <c r="W14" t="inlineStr">
        <is>
          <t/>
        </is>
      </c>
      <c r="X14" s="2" t="inlineStr">
        <is>
          <t>rapid antigen test|
RADT|
rapid antigen device|
RAT|
rapid antigen detection test|
rapid antigen assay</t>
        </is>
      </c>
      <c r="Y14" s="2" t="inlineStr">
        <is>
          <t>3|
3|
3|
3|
3|
3</t>
        </is>
      </c>
      <c r="Z14" s="2" t="inlineStr">
        <is>
          <t xml:space="preserve">|
|
admitted|
|
|
</t>
        </is>
      </c>
      <c r="AA14" t="inlineStr">
        <is>
          <t>&lt;a href="https://iate.europa.eu/entry/result/48564/all" target="_blank"&gt;rapid diagnostic test&lt;/a&gt; suitable for &lt;a href="https://iate.europa.eu/entry/result/3545441/all" target="_blank"&gt;point-of-care testing&lt;/a&gt; that directly detects the presence or absence of an &lt;a href="https://iate.europa.eu/entry/result/1073824/all" target="_blank"&gt;antigen&lt;/a&gt;</t>
        </is>
      </c>
      <c r="AB14" s="2" t="inlineStr">
        <is>
          <t>prueba antigénica rápida|
PAR|
test antigénico rápido|
TAR|
prueba rápida de antígenos</t>
        </is>
      </c>
      <c r="AC14" s="2" t="inlineStr">
        <is>
          <t>3|
3|
3|
3|
3</t>
        </is>
      </c>
      <c r="AD14" s="2" t="inlineStr">
        <is>
          <t xml:space="preserve">|
|
|
|
</t>
        </is>
      </c>
      <c r="AE14" t="inlineStr">
        <is>
          <t>&lt;a href="https://iate.europa.eu/entry/result/48564/es" target="_blank"&gt;Prueba de diagnóstico rápida&lt;/a&gt; adecuada como prueba en el punto de 
atención que directamente detecta la presencia o ausencia de un antígeno.</t>
        </is>
      </c>
      <c r="AF14" s="2" t="inlineStr">
        <is>
          <t>antigeeni kiirtest</t>
        </is>
      </c>
      <c r="AG14" s="2" t="inlineStr">
        <is>
          <t>3</t>
        </is>
      </c>
      <c r="AH14" s="2" t="inlineStr">
        <is>
          <t/>
        </is>
      </c>
      <c r="AI14" t="inlineStr">
        <is>
          <t>testimismeetod,
mis põhineb viiruse valkude (antigeenide) tuvastamisel immuunkromatograafilise
testi abil ning annab tulemuse vähem kui 30 minutiga</t>
        </is>
      </c>
      <c r="AJ14" s="2" t="inlineStr">
        <is>
          <t>pika-antigeenitesti|
antigeenipikatesti</t>
        </is>
      </c>
      <c r="AK14" s="2" t="inlineStr">
        <is>
          <t>3|
3</t>
        </is>
      </c>
      <c r="AL14" s="2" t="inlineStr">
        <is>
          <t xml:space="preserve">|
</t>
        </is>
      </c>
      <c r="AM14" t="inlineStr">
        <is>
          <t/>
        </is>
      </c>
      <c r="AN14" s="2" t="inlineStr">
        <is>
          <t>test rapide de détection d'antigènes|
TRA</t>
        </is>
      </c>
      <c r="AO14" s="2" t="inlineStr">
        <is>
          <t>3|
3</t>
        </is>
      </c>
      <c r="AP14" s="2" t="inlineStr">
        <is>
          <t xml:space="preserve">|
</t>
        </is>
      </c>
      <c r="AQ14" t="inlineStr">
        <is>
          <t>test de diagnostic rapide qui détecte la présence d'antigènes</t>
        </is>
      </c>
      <c r="AR14" s="2" t="inlineStr">
        <is>
          <t>mearthástáil antaiginí</t>
        </is>
      </c>
      <c r="AS14" s="2" t="inlineStr">
        <is>
          <t>3</t>
        </is>
      </c>
      <c r="AT14" s="2" t="inlineStr">
        <is>
          <t/>
        </is>
      </c>
      <c r="AU14" t="inlineStr">
        <is>
          <t/>
        </is>
      </c>
      <c r="AV14" s="2" t="inlineStr">
        <is>
          <t>BAT|
brzi antigenski test</t>
        </is>
      </c>
      <c r="AW14" s="2" t="inlineStr">
        <is>
          <t>3|
3</t>
        </is>
      </c>
      <c r="AX14" s="2" t="inlineStr">
        <is>
          <t xml:space="preserve">|
</t>
        </is>
      </c>
      <c r="AY14" t="inlineStr">
        <is>
          <t/>
        </is>
      </c>
      <c r="AZ14" s="2" t="inlineStr">
        <is>
          <t>antigén gyorsteszt</t>
        </is>
      </c>
      <c r="BA14" s="2" t="inlineStr">
        <is>
          <t>3</t>
        </is>
      </c>
      <c r="BB14" s="2" t="inlineStr">
        <is>
          <t/>
        </is>
      </c>
      <c r="BC14" t="inlineStr">
        <is>
          <t>gyors eredményt adó, egyszerűen elvégezhető, labordiagnosztikát nem igénylő antigén vizsgálat</t>
        </is>
      </c>
      <c r="BD14" s="2" t="inlineStr">
        <is>
          <t>test antigenico rapido|
test rapido dell'antigene</t>
        </is>
      </c>
      <c r="BE14" s="2" t="inlineStr">
        <is>
          <t>3|
3</t>
        </is>
      </c>
      <c r="BF14" s="2" t="inlineStr">
        <is>
          <t xml:space="preserve">|
</t>
        </is>
      </c>
      <c r="BG14" t="inlineStr">
        <is>
          <t>&lt;a href="https://iate.europa.eu/entry/result/48564/en-it" target="_blank"&gt;test rapido&lt;/a&gt;, compatibile con &lt;a href="https://iate.europa.eu/entry/result/3545441/en-it" target="_blank"&gt;analisi decentrate&lt;/a&gt;, che permette di individuare direttamente gli &lt;a href="https://iate.europa.eu/entry/result/1503455/en-it" target="_blank"&gt;antigeni&lt;/a&gt;</t>
        </is>
      </c>
      <c r="BH14" s="2" t="inlineStr">
        <is>
          <t>greitasis antigenų testas</t>
        </is>
      </c>
      <c r="BI14" s="2" t="inlineStr">
        <is>
          <t>3</t>
        </is>
      </c>
      <c r="BJ14" s="2" t="inlineStr">
        <is>
          <t/>
        </is>
      </c>
      <c r="BK14" t="inlineStr">
        <is>
          <t/>
        </is>
      </c>
      <c r="BL14" s="2" t="inlineStr">
        <is>
          <t>ātrais antigēna tests</t>
        </is>
      </c>
      <c r="BM14" s="2" t="inlineStr">
        <is>
          <t>3</t>
        </is>
      </c>
      <c r="BN14" s="2" t="inlineStr">
        <is>
          <t/>
        </is>
      </c>
      <c r="BO14" t="inlineStr">
        <is>
          <t/>
        </is>
      </c>
      <c r="BP14" s="2" t="inlineStr">
        <is>
          <t>test rapidu tal-antiġeni|
test rapidu tad-detezzjoni tal-antiġeni|
assaġġ rapidu tal-antiġeni</t>
        </is>
      </c>
      <c r="BQ14" s="2" t="inlineStr">
        <is>
          <t>3|
3|
3</t>
        </is>
      </c>
      <c r="BR14" s="2" t="inlineStr">
        <is>
          <t xml:space="preserve">|
|
</t>
        </is>
      </c>
      <c r="BS14" t="inlineStr">
        <is>
          <t>test dijanjostiku rapidu [ &lt;a href="/entry/result/48564/all" id="ENTRY_TO_ENTRY_CONVERTER" target="_blank"&gt;IATE:48564&lt;/a&gt; ] adattat għall-ittestjar f'punt tal-kura li jippermetti d-detezzjoni diretta tal-preżenza jew tal-assenza ta' antiġene</t>
        </is>
      </c>
      <c r="BT14" s="2" t="inlineStr">
        <is>
          <t>antigeensneltest|
snelle antigeentest</t>
        </is>
      </c>
      <c r="BU14" s="2" t="inlineStr">
        <is>
          <t>3|
3</t>
        </is>
      </c>
      <c r="BV14" s="2" t="inlineStr">
        <is>
          <t xml:space="preserve">|
</t>
        </is>
      </c>
      <c r="BW14" t="inlineStr">
        <is>
          <t>test die de aanwezigheid van bepaalde viruseiwitten van het nieuwe coronavirus aantoont in neus- en keelslijm, en na het inzetten ervan na een kwartier een uitslag oplevert</t>
        </is>
      </c>
      <c r="BX14" s="2" t="inlineStr">
        <is>
          <t>szybki test antygenowy|
wyrób do szybkiej diagnostyki antygenów</t>
        </is>
      </c>
      <c r="BY14" s="2" t="inlineStr">
        <is>
          <t>3|
3</t>
        </is>
      </c>
      <c r="BZ14" s="2" t="inlineStr">
        <is>
          <t xml:space="preserve">|
</t>
        </is>
      </c>
      <c r="CA14" t="inlineStr">
        <is>
          <t/>
        </is>
      </c>
      <c r="CB14" s="2" t="inlineStr">
        <is>
          <t>teste rápido de deteção de antigénios|
TRDA|
teste rápido de antigénio|
TRAg</t>
        </is>
      </c>
      <c r="CC14" s="2" t="inlineStr">
        <is>
          <t>3|
3|
3|
3</t>
        </is>
      </c>
      <c r="CD14" s="2" t="inlineStr">
        <is>
          <t xml:space="preserve">|
|
|
</t>
        </is>
      </c>
      <c r="CE14" t="inlineStr">
        <is>
          <t/>
        </is>
      </c>
      <c r="CF14" s="2" t="inlineStr">
        <is>
          <t>test antigenic rapid|
test rapid de detecție a unui antigen</t>
        </is>
      </c>
      <c r="CG14" s="2" t="inlineStr">
        <is>
          <t>3|
3</t>
        </is>
      </c>
      <c r="CH14" s="2" t="inlineStr">
        <is>
          <t xml:space="preserve">|
</t>
        </is>
      </c>
      <c r="CI14" t="inlineStr">
        <is>
          <t/>
        </is>
      </c>
      <c r="CJ14" s="2" t="inlineStr">
        <is>
          <t>rýchly antigénový test</t>
        </is>
      </c>
      <c r="CK14" s="2" t="inlineStr">
        <is>
          <t>3</t>
        </is>
      </c>
      <c r="CL14" s="2" t="inlineStr">
        <is>
          <t/>
        </is>
      </c>
      <c r="CM14" t="inlineStr">
        <is>
          <t>&lt;a href="https://iate.europa.eu/entry/result/48564/sk" target="_blank"&gt;rýchly diagnostický test&lt;/a&gt;, ktorý zisťuje prítomnosť vírusových proteínov (antigénov)</t>
        </is>
      </c>
      <c r="CN14" s="2" t="inlineStr">
        <is>
          <t>hitri antigenski test za zaznavanje|
hitra antigenska naprava|
hitri antigenski test</t>
        </is>
      </c>
      <c r="CO14" s="2" t="inlineStr">
        <is>
          <t>3|
3|
3</t>
        </is>
      </c>
      <c r="CP14" s="2" t="inlineStr">
        <is>
          <t xml:space="preserve">|
|
</t>
        </is>
      </c>
      <c r="CQ14" t="inlineStr">
        <is>
          <t>test, ki temelji na detekciji virusnih beljakovin (&lt;a href="https://iate.europa.eu/entry/result/1073824/sl" target="_blank"&gt;antigenov&lt;/a&gt;) z imunološkim preskusom na podlagi lateralnega vleka, ki pokaže rezultate v manj kot 30 minutah</t>
        </is>
      </c>
      <c r="CR14" s="2" t="inlineStr">
        <is>
          <t>antigensnabbtest|
snabbtest|
antigentest i form av snabbtest|
antigentest</t>
        </is>
      </c>
      <c r="CS14" s="2" t="inlineStr">
        <is>
          <t>3|
3|
3|
3</t>
        </is>
      </c>
      <c r="CT14" s="2" t="inlineStr">
        <is>
          <t xml:space="preserve">|
|
|
</t>
        </is>
      </c>
      <c r="CU14" t="inlineStr">
        <is>
          <t/>
        </is>
      </c>
    </row>
    <row r="15">
      <c r="A15" s="1" t="str">
        <f>HYPERLINK("https://iate.europa.eu/entry/result/1867596/all", "1867596")</f>
        <v>1867596</v>
      </c>
      <c r="B15" t="inlineStr">
        <is>
          <t>EDUCATION AND COMMUNICATIONS</t>
        </is>
      </c>
      <c r="C15" t="inlineStr">
        <is>
          <t>EDUCATION AND COMMUNICATIONS|information technology and data processing</t>
        </is>
      </c>
      <c r="D15" s="2" t="inlineStr">
        <is>
          <t>инфраструктура на публичния ключ</t>
        </is>
      </c>
      <c r="E15" s="2" t="inlineStr">
        <is>
          <t>3</t>
        </is>
      </c>
      <c r="F15" s="2" t="inlineStr">
        <is>
          <t/>
        </is>
      </c>
      <c r="G15" t="inlineStr">
        <is>
          <t>технология за проверка на автентичността на електронен документ с помощта на публичен ключ, включваща съвкупността от хардуер, софтуер, хора, политики и процедури, необходими за издаването, управлението, разпределението, използването, съхранението и отнемането на цифрови сертификати</t>
        </is>
      </c>
      <c r="H15" s="2" t="inlineStr">
        <is>
          <t>infrastruktura veřejných klíčů|
PKI</t>
        </is>
      </c>
      <c r="I15" s="2" t="inlineStr">
        <is>
          <t>3|
3</t>
        </is>
      </c>
      <c r="J15" s="2" t="inlineStr">
        <is>
          <t xml:space="preserve">|
</t>
        </is>
      </c>
      <c r="K15" t="inlineStr">
        <is>
          <t>soubor fyzických osob, politik, postupů a počítačových systémů, které jsou nezbytné k poskytování služeb autentizace, šifrování, integrity a nepopiratelnosti prostřednictvím šifrování pomocí veřejného a soukromého klíče a elektronických certifikátů</t>
        </is>
      </c>
      <c r="L15" s="2" t="inlineStr">
        <is>
          <t>Public Key Infrastructure|
PKI-infrastruktur|
public key-infrastruktur|
PKI|
offentlig nøgleinfrastruktur</t>
        </is>
      </c>
      <c r="M15" s="2" t="inlineStr">
        <is>
          <t>3|
3|
3|
3|
3</t>
        </is>
      </c>
      <c r="N15" s="2" t="inlineStr">
        <is>
          <t xml:space="preserve">|
|
|
|
</t>
        </is>
      </c>
      <c r="O15" t="inlineStr">
        <is>
          <t>sæt af individer, politikker, procedurer og computersystemer, der er nødvendige for at kunne udføre autenticitets-, krypterings-, integritets- og uafviselighedstjenester gennem offentlig og privat nøglekryptering og elektroniske certifikater</t>
        </is>
      </c>
      <c r="P15" s="2" t="inlineStr">
        <is>
          <t>Public-Key-Infrastruktur|
PKI</t>
        </is>
      </c>
      <c r="Q15" s="2" t="inlineStr">
        <is>
          <t>3|
3</t>
        </is>
      </c>
      <c r="R15" s="2" t="inlineStr">
        <is>
          <t xml:space="preserve">|
</t>
        </is>
      </c>
      <c r="S15" t="inlineStr">
        <is>
          <t>natürliche Personen, Maßnahmen, Verfahren und Computersysteme, die erforderlich sind, um Dienstleistungen der Authentifizierung, Verschlüsselung, Integrität und Nachprüfbarkeit durch Public- und Private-Key-Kryptographie und elektronische Zertifikate zu erbringen</t>
        </is>
      </c>
      <c r="T15" s="2" t="inlineStr">
        <is>
          <t>υποδομή δημόσιου κλειδιού|
PKI</t>
        </is>
      </c>
      <c r="U15" s="2" t="inlineStr">
        <is>
          <t>3|
3</t>
        </is>
      </c>
      <c r="V15" s="2" t="inlineStr">
        <is>
          <t xml:space="preserve">|
</t>
        </is>
      </c>
      <c r="W15" t="inlineStr">
        <is>
          <t/>
        </is>
      </c>
      <c r="X15" s="2" t="inlineStr">
        <is>
          <t>public key infrastructure|
PKI</t>
        </is>
      </c>
      <c r="Y15" s="2" t="inlineStr">
        <is>
          <t>3|
3</t>
        </is>
      </c>
      <c r="Z15" s="2" t="inlineStr">
        <is>
          <t xml:space="preserve">|
</t>
        </is>
      </c>
      <c r="AA15" t="inlineStr">
        <is>
          <t>set of individuals, policies, procedures, and computer systems necessary to provide authentication, encryption, integrity and non-repudiation services by way of public and private key cryptography and electronic certificates</t>
        </is>
      </c>
      <c r="AB15" s="2" t="inlineStr">
        <is>
          <t>PKI|
infraestructura de clave pública|
ICP</t>
        </is>
      </c>
      <c r="AC15" s="2" t="inlineStr">
        <is>
          <t>2|
4|
3</t>
        </is>
      </c>
      <c r="AD15" s="2" t="inlineStr">
        <is>
          <t xml:space="preserve">|
|
</t>
        </is>
      </c>
      <c r="AE15" t="inlineStr">
        <is>
          <t>Conjunto de personas, políticas, procedimientos y sistemas informáticos necesarios para la prestación de servicios de autenticación, encriptado, integridad y no repudio por medio de criptografía de claves públicas y privadas y certificados electrónicos.</t>
        </is>
      </c>
      <c r="AF15" s="2" t="inlineStr">
        <is>
          <t>avaliku võtme taristu|
PKI</t>
        </is>
      </c>
      <c r="AG15" s="2" t="inlineStr">
        <is>
          <t>3|
3</t>
        </is>
      </c>
      <c r="AH15" s="2" t="inlineStr">
        <is>
          <t xml:space="preserve">|
</t>
        </is>
      </c>
      <c r="AI15" t="inlineStr">
        <is>
          <t>IT vahendite, inimeste, poliitikate ja protseduuride süsteem avalike võtmete sidumiseks kasutajate identiteetidega, tavaliselt digitaalsertifikaatide abil</t>
        </is>
      </c>
      <c r="AJ15" s="2" t="inlineStr">
        <is>
          <t>PKI-järjestelmä|
julkisen avaimen järjestelmä|
PKI|
PKI-infrastruktuuri|
julkisen avaimen infrastruktuuri</t>
        </is>
      </c>
      <c r="AK15" s="2" t="inlineStr">
        <is>
          <t>3|
3|
3|
3|
3</t>
        </is>
      </c>
      <c r="AL15" s="2" t="inlineStr">
        <is>
          <t xml:space="preserve">|
|
|
|
</t>
        </is>
      </c>
      <c r="AM15" t="inlineStr">
        <is>
          <t>yksilöiden, menettelytapojen, menetelmien ja tietokonejärjestelmien muodostama kokonaisuus, joka on tarpeen todentamista, salaamista, eheyttä ja kiistattomuutta koskevien palveluiden tarjoamiseksi käyttämällä julkiseen ja yksityiseen avaimeen perustuvaa salausta sekä digitaalisia varmenteita</t>
        </is>
      </c>
      <c r="AN15" s="2" t="inlineStr">
        <is>
          <t>PKI|
ICP|
infrastructure à clé publique</t>
        </is>
      </c>
      <c r="AO15" s="2" t="inlineStr">
        <is>
          <t>2|
3|
3</t>
        </is>
      </c>
      <c r="AP15" s="2" t="inlineStr">
        <is>
          <t xml:space="preserve">|
|
</t>
        </is>
      </c>
      <c r="AQ15" t="inlineStr">
        <is>
          <t>système de gestion des clés de chiffrement et des certificats numériques, permettant de sécuriser les transactions électroniques et les échanges d'information confidentiels effectués, à l'aide de clés publiques, sur les réseaux ouverts comme Internet</t>
        </is>
      </c>
      <c r="AR15" s="2" t="inlineStr">
        <is>
          <t>bonneagar eochrach poiblí|
PKI</t>
        </is>
      </c>
      <c r="AS15" s="2" t="inlineStr">
        <is>
          <t>3|
3</t>
        </is>
      </c>
      <c r="AT15" s="2" t="inlineStr">
        <is>
          <t xml:space="preserve">|
</t>
        </is>
      </c>
      <c r="AU15" t="inlineStr">
        <is>
          <t/>
        </is>
      </c>
      <c r="AV15" t="inlineStr">
        <is>
          <t/>
        </is>
      </c>
      <c r="AW15" t="inlineStr">
        <is>
          <t/>
        </is>
      </c>
      <c r="AX15" t="inlineStr">
        <is>
          <t/>
        </is>
      </c>
      <c r="AY15" t="inlineStr">
        <is>
          <t/>
        </is>
      </c>
      <c r="AZ15" s="2" t="inlineStr">
        <is>
          <t>nyilvános kulcsú infrastruktúra|
PKI</t>
        </is>
      </c>
      <c r="BA15" s="2" t="inlineStr">
        <is>
          <t>4|
4</t>
        </is>
      </c>
      <c r="BB15" s="2" t="inlineStr">
        <is>
          <t xml:space="preserve">|
</t>
        </is>
      </c>
      <c r="BC15" t="inlineStr">
        <is>
          <t>azon személyek, politikák, eljárások és számítástechnikai rendszerek 
összessége, amelyek a nyilvános- és magánkulcsú titkosítás és 
elektronikus tanúsítványok alkalmazásával az azonosítási, titkosítási, 
sértetlenségi és letagadhatatlansági szolgáltatások nyújtásához 
szükségesek</t>
        </is>
      </c>
      <c r="BD15" s="2" t="inlineStr">
        <is>
          <t>infrastruttura a chiave pubblica|
PKI|
infrastruttura a chiavi pubbliche|
infrastruttura di certificazione a chiave pubblica</t>
        </is>
      </c>
      <c r="BE15" s="2" t="inlineStr">
        <is>
          <t>3|
3|
3|
3</t>
        </is>
      </c>
      <c r="BF15" s="2" t="inlineStr">
        <is>
          <t xml:space="preserve">preferred|
|
|
</t>
        </is>
      </c>
      <c r="BG15" t="inlineStr">
        <is>
          <t>insieme di persone, politiche, procedure e sistemi informatici che sono necessari per fornire servizi di autenticazione, cifratura, integrità e non disconoscibilità mediante crittografia a chiave pubblica o privata e certificati elettronici</t>
        </is>
      </c>
      <c r="BH15" s="2" t="inlineStr">
        <is>
          <t>viešojo rakto infrastruktūra|
VRI</t>
        </is>
      </c>
      <c r="BI15" s="2" t="inlineStr">
        <is>
          <t>3|
3</t>
        </is>
      </c>
      <c r="BJ15" s="2" t="inlineStr">
        <is>
          <t xml:space="preserve">|
</t>
        </is>
      </c>
      <c r="BK15" t="inlineStr">
        <is>
          <t>asmenų, politikos, procedūrų ir kompiuterių sistemų visuma, būtina tapatybės nustatymo, šifravimo, nepažeidžiamumo ir negalėjimo išsižadėti paslaugoms teikti šifruojant viešąjį ir privatųjį raktus bei išduodant elektroninius sertifikatus</t>
        </is>
      </c>
      <c r="BL15" s="2" t="inlineStr">
        <is>
          <t>&lt;i&gt;PKI&lt;/i&gt;|
publiskās atslēgas infrastruktūra</t>
        </is>
      </c>
      <c r="BM15" s="2" t="inlineStr">
        <is>
          <t>2|
2</t>
        </is>
      </c>
      <c r="BN15" s="2" t="inlineStr">
        <is>
          <t xml:space="preserve">|
</t>
        </is>
      </c>
      <c r="BO15" t="inlineStr">
        <is>
          <t/>
        </is>
      </c>
      <c r="BP15" s="2" t="inlineStr">
        <is>
          <t>infrastruttura tal-kjavi pubblika|
infrastruttura taċ-ċavetta pubblika|
PKI</t>
        </is>
      </c>
      <c r="BQ15" s="2" t="inlineStr">
        <is>
          <t>3|
2|
3</t>
        </is>
      </c>
      <c r="BR15" s="2" t="inlineStr">
        <is>
          <t xml:space="preserve">|
|
</t>
        </is>
      </c>
      <c r="BS15" t="inlineStr">
        <is>
          <t>sett ta’ individwi, politiki, proċeduri, u sistemi tal-kompjuter meħtieġa biex jiġu provduti servizzi ta’ awtentikazzjoni, kriptaġġ, integrità u nonrifjut permezz ta’ kriptografija tal-kjavi pubblika u privata u ċertifikati elettroniċi</t>
        </is>
      </c>
      <c r="BT15" s="2" t="inlineStr">
        <is>
          <t>publiekesleutelinfrastructuur|
openbaresleutelinfrastructuur|
PKI-infrastructuur|
PKI|
public key infrastructure</t>
        </is>
      </c>
      <c r="BU15" s="2" t="inlineStr">
        <is>
          <t>3|
2|
3|
3|
3</t>
        </is>
      </c>
      <c r="BV15" s="2" t="inlineStr">
        <is>
          <t xml:space="preserve">|
|
|
|
</t>
        </is>
      </c>
      <c r="BW15" t="inlineStr">
        <is>
          <t>infrastructuur
 bestaande uit organisatorische en technische componenten op basis van
 asymmetrische cryptografie met openbare sleutels waarbinnen beveiligde
 communicatie mogelijk is</t>
        </is>
      </c>
      <c r="BX15" s="2" t="inlineStr">
        <is>
          <t>infrastruktura klucza publicznego</t>
        </is>
      </c>
      <c r="BY15" s="2" t="inlineStr">
        <is>
          <t>4</t>
        </is>
      </c>
      <c r="BZ15" s="2" t="inlineStr">
        <is>
          <t/>
        </is>
      </c>
      <c r="CA15" t="inlineStr">
        <is>
          <t>architektura, organizacja, techniki, zasady i procedury funkcjonowania centrów certyfikacji, które wspólnie umożliwiają stworzenie i funkcjonowanie systemu kryptograficznego klucza publicznego opartego na certyfikatach.</t>
        </is>
      </c>
      <c r="CB15" s="2" t="inlineStr">
        <is>
          <t>infraestrutura de chaves públicas|
infraestrutura de chave pública|
ICP</t>
        </is>
      </c>
      <c r="CC15" s="2" t="inlineStr">
        <is>
          <t>3|
3|
3</t>
        </is>
      </c>
      <c r="CD15" s="2" t="inlineStr">
        <is>
          <t xml:space="preserve">|
|
</t>
        </is>
      </c>
      <c r="CE15" t="inlineStr">
        <is>
          <t>Sistema de certificação eletrónica que conjuga um conjunto de procedimentos e normas, legislação e infraestrutura tecnológica, recorrendo a técnicas de criptografia assimétrica, com o objetivo de proporcionar ambientes de segurança eletrónica.</t>
        </is>
      </c>
      <c r="CF15" s="2" t="inlineStr">
        <is>
          <t>infrastructură de chei publice|
PKI</t>
        </is>
      </c>
      <c r="CG15" s="2" t="inlineStr">
        <is>
          <t>3|
3</t>
        </is>
      </c>
      <c r="CH15" s="2" t="inlineStr">
        <is>
          <t xml:space="preserve">|
</t>
        </is>
      </c>
      <c r="CI15" t="inlineStr">
        <is>
          <t>cadru care integrează software, politici și proceduri pentru a implementa tehnica criptografică a cheilor publice în scopul asigurării securității comunicațiilor între entități care comunică la distanță fără alt mod de a-și verifica reciproc identitatea</t>
        </is>
      </c>
      <c r="CJ15" s="2" t="inlineStr">
        <is>
          <t>infraštruktúra verejného kľúča|
infraštruktúra verejných kľúčov|
strom dôvery</t>
        </is>
      </c>
      <c r="CK15" s="2" t="inlineStr">
        <is>
          <t>3|
3|
3</t>
        </is>
      </c>
      <c r="CL15" s="2" t="inlineStr">
        <is>
          <t xml:space="preserve">|
|
</t>
        </is>
      </c>
      <c r="CM15" t="inlineStr">
        <is>
          <t>sústava jednotlivcov, pravidiel, postupov a počítačových systémov potrebná na zabezpečenie služieb autentifikácie, šifrovania, integrity a nepopierateľnosti prostredníctvom zašifrovania verejného kľúča a súkromného kľúča a elektronických certifikátov</t>
        </is>
      </c>
      <c r="CN15" s="2" t="inlineStr">
        <is>
          <t>PKI|
infrastruktura javnih ključev</t>
        </is>
      </c>
      <c r="CO15" s="2" t="inlineStr">
        <is>
          <t>3|
3</t>
        </is>
      </c>
      <c r="CP15" s="2" t="inlineStr">
        <is>
          <t xml:space="preserve">|
</t>
        </is>
      </c>
      <c r="CQ15" t="inlineStr">
        <is>
          <t>niz vlog, politik in postopkov, potrebnih za ustvarjanje, upravljanje, distribucijo, uporabo, shranjevanje in preklic digitalnih potrdil ter upravljanje šifriranja z javnim ključem; 
&lt;br&gt; informacijska arhitektura, ki omogoča izdajanje in upravljanje digitalnih potrdil</t>
        </is>
      </c>
      <c r="CR15" s="2" t="inlineStr">
        <is>
          <t>infrastruktur för kryptering med öppen nyckel|
PKI</t>
        </is>
      </c>
      <c r="CS15" s="2" t="inlineStr">
        <is>
          <t>3|
3</t>
        </is>
      </c>
      <c r="CT15" s="2" t="inlineStr">
        <is>
          <t xml:space="preserve">|
</t>
        </is>
      </c>
      <c r="CU15" t="inlineStr">
        <is>
          <t>uppsättning individer, regler, förfaranden och datorsystem som är nödvändiga för autentisering, kryptering, integritet och oavvislighet med hjälp av kryptering via öppna och privata nycklar samt elektroniska certifikat</t>
        </is>
      </c>
    </row>
    <row r="16">
      <c r="A16" s="1" t="str">
        <f>HYPERLINK("https://iate.europa.eu/entry/result/3592728/all", "3592728")</f>
        <v>3592728</v>
      </c>
      <c r="B16" t="inlineStr">
        <is>
          <t>SOCIAL QUESTIONS;SCIENCE</t>
        </is>
      </c>
      <c r="C16" t="inlineStr">
        <is>
          <t>SOCIAL QUESTIONS|health|illness|epidemic;SCIENCE|natural and applied sciences|life sciences|biology</t>
        </is>
      </c>
      <c r="D16" s="2" t="inlineStr">
        <is>
          <t>нововъзникнал вариант|
нов вариант|
нововъзникващ вариант</t>
        </is>
      </c>
      <c r="E16" s="2" t="inlineStr">
        <is>
          <t>3|
3|
3</t>
        </is>
      </c>
      <c r="F16" s="2" t="inlineStr">
        <is>
          <t xml:space="preserve">|
|
</t>
        </is>
      </c>
      <c r="G16" t="inlineStr">
        <is>
          <t/>
        </is>
      </c>
      <c r="H16" t="inlineStr">
        <is>
          <t/>
        </is>
      </c>
      <c r="I16" t="inlineStr">
        <is>
          <t/>
        </is>
      </c>
      <c r="J16" t="inlineStr">
        <is>
          <t/>
        </is>
      </c>
      <c r="K16" t="inlineStr">
        <is>
          <t/>
        </is>
      </c>
      <c r="L16" t="inlineStr">
        <is>
          <t/>
        </is>
      </c>
      <c r="M16" t="inlineStr">
        <is>
          <t/>
        </is>
      </c>
      <c r="N16" t="inlineStr">
        <is>
          <t/>
        </is>
      </c>
      <c r="O16" t="inlineStr">
        <is>
          <t/>
        </is>
      </c>
      <c r="P16" t="inlineStr">
        <is>
          <t/>
        </is>
      </c>
      <c r="Q16" t="inlineStr">
        <is>
          <t/>
        </is>
      </c>
      <c r="R16" t="inlineStr">
        <is>
          <t/>
        </is>
      </c>
      <c r="S16" t="inlineStr">
        <is>
          <t/>
        </is>
      </c>
      <c r="T16" s="2" t="inlineStr">
        <is>
          <t>νέα αναδυόμενη παραλλαγή|
νέα παραλλαγή|
αναδυόμενη παραλλαγή</t>
        </is>
      </c>
      <c r="U16" s="2" t="inlineStr">
        <is>
          <t>3|
2|
3</t>
        </is>
      </c>
      <c r="V16" s="2" t="inlineStr">
        <is>
          <t xml:space="preserve">admitted|
|
</t>
        </is>
      </c>
      <c r="W16" t="inlineStr">
        <is>
          <t/>
        </is>
      </c>
      <c r="X16" s="2" t="inlineStr">
        <is>
          <t>emerging variant|
new emerging variant|
new variant</t>
        </is>
      </c>
      <c r="Y16" s="2" t="inlineStr">
        <is>
          <t>3|
3|
2</t>
        </is>
      </c>
      <c r="Z16" s="2" t="inlineStr">
        <is>
          <t xml:space="preserve">|
admitted|
</t>
        </is>
      </c>
      <c r="AA16" t="inlineStr">
        <is>
          <t/>
        </is>
      </c>
      <c r="AB16" t="inlineStr">
        <is>
          <t/>
        </is>
      </c>
      <c r="AC16" t="inlineStr">
        <is>
          <t/>
        </is>
      </c>
      <c r="AD16" t="inlineStr">
        <is>
          <t/>
        </is>
      </c>
      <c r="AE16" t="inlineStr">
        <is>
          <t/>
        </is>
      </c>
      <c r="AF16" s="2" t="inlineStr">
        <is>
          <t>tekkiv viirusevariant|
uus variant|
uus viirusevariant|
uus tekkiv viirusevariant</t>
        </is>
      </c>
      <c r="AG16" s="2" t="inlineStr">
        <is>
          <t>3|
3|
3|
3</t>
        </is>
      </c>
      <c r="AH16" s="2" t="inlineStr">
        <is>
          <t xml:space="preserve">|
|
|
</t>
        </is>
      </c>
      <c r="AI16" t="inlineStr">
        <is>
          <t/>
        </is>
      </c>
      <c r="AJ16" s="2" t="inlineStr">
        <is>
          <t>uusi muunnos</t>
        </is>
      </c>
      <c r="AK16" s="2" t="inlineStr">
        <is>
          <t>3</t>
        </is>
      </c>
      <c r="AL16" s="2" t="inlineStr">
        <is>
          <t/>
        </is>
      </c>
      <c r="AM16" t="inlineStr">
        <is>
          <t/>
        </is>
      </c>
      <c r="AN16" s="2" t="inlineStr">
        <is>
          <t>variant émergent|
nouveau variant|
nouveau variant émergent</t>
        </is>
      </c>
      <c r="AO16" s="2" t="inlineStr">
        <is>
          <t>3|
3|
3</t>
        </is>
      </c>
      <c r="AP16" s="2" t="inlineStr">
        <is>
          <t>|
|
admitted</t>
        </is>
      </c>
      <c r="AQ16" t="inlineStr">
        <is>
          <t>nouveau &lt;a href="https://iate.europa.eu/entry/result/1245271/fr" target="_blank"&gt;variant d'un virus&lt;/a&gt;, qui émerge ou monte en puissance</t>
        </is>
      </c>
      <c r="AR16" t="inlineStr">
        <is>
          <t/>
        </is>
      </c>
      <c r="AS16" t="inlineStr">
        <is>
          <t/>
        </is>
      </c>
      <c r="AT16" t="inlineStr">
        <is>
          <t/>
        </is>
      </c>
      <c r="AU16" t="inlineStr">
        <is>
          <t/>
        </is>
      </c>
      <c r="AV16" t="inlineStr">
        <is>
          <t/>
        </is>
      </c>
      <c r="AW16" t="inlineStr">
        <is>
          <t/>
        </is>
      </c>
      <c r="AX16" t="inlineStr">
        <is>
          <t/>
        </is>
      </c>
      <c r="AY16" t="inlineStr">
        <is>
          <t/>
        </is>
      </c>
      <c r="AZ16" t="inlineStr">
        <is>
          <t/>
        </is>
      </c>
      <c r="BA16" t="inlineStr">
        <is>
          <t/>
        </is>
      </c>
      <c r="BB16" t="inlineStr">
        <is>
          <t/>
        </is>
      </c>
      <c r="BC16" t="inlineStr">
        <is>
          <t/>
        </is>
      </c>
      <c r="BD16" t="inlineStr">
        <is>
          <t/>
        </is>
      </c>
      <c r="BE16" t="inlineStr">
        <is>
          <t/>
        </is>
      </c>
      <c r="BF16" t="inlineStr">
        <is>
          <t/>
        </is>
      </c>
      <c r="BG16" t="inlineStr">
        <is>
          <t/>
        </is>
      </c>
      <c r="BH16" s="2" t="inlineStr">
        <is>
          <t>nauja atmaina</t>
        </is>
      </c>
      <c r="BI16" s="2" t="inlineStr">
        <is>
          <t>3</t>
        </is>
      </c>
      <c r="BJ16" s="2" t="inlineStr">
        <is>
          <t/>
        </is>
      </c>
      <c r="BK16" t="inlineStr">
        <is>
          <t/>
        </is>
      </c>
      <c r="BL16" s="2" t="inlineStr">
        <is>
          <t>jauns variants</t>
        </is>
      </c>
      <c r="BM16" s="2" t="inlineStr">
        <is>
          <t>3</t>
        </is>
      </c>
      <c r="BN16" s="2" t="inlineStr">
        <is>
          <t/>
        </is>
      </c>
      <c r="BO16" t="inlineStr">
        <is>
          <t/>
        </is>
      </c>
      <c r="BP16" s="2" t="inlineStr">
        <is>
          <t>varjant emerġenti|
varjant emerġenti ġdid|
varjant ġdid</t>
        </is>
      </c>
      <c r="BQ16" s="2" t="inlineStr">
        <is>
          <t>3|
3|
3</t>
        </is>
      </c>
      <c r="BR16" s="2" t="inlineStr">
        <is>
          <t xml:space="preserve">|
admitted|
</t>
        </is>
      </c>
      <c r="BS16" t="inlineStr">
        <is>
          <t/>
        </is>
      </c>
      <c r="BT16" t="inlineStr">
        <is>
          <t/>
        </is>
      </c>
      <c r="BU16" t="inlineStr">
        <is>
          <t/>
        </is>
      </c>
      <c r="BV16" t="inlineStr">
        <is>
          <t/>
        </is>
      </c>
      <c r="BW16" t="inlineStr">
        <is>
          <t/>
        </is>
      </c>
      <c r="BX16" s="2" t="inlineStr">
        <is>
          <t>nowy wariant</t>
        </is>
      </c>
      <c r="BY16" s="2" t="inlineStr">
        <is>
          <t>3</t>
        </is>
      </c>
      <c r="BZ16" s="2" t="inlineStr">
        <is>
          <t/>
        </is>
      </c>
      <c r="CA16" t="inlineStr">
        <is>
          <t/>
        </is>
      </c>
      <c r="CB16" s="2" t="inlineStr">
        <is>
          <t>variante emergente|
nova variante emergente|
nova variante</t>
        </is>
      </c>
      <c r="CC16" s="2" t="inlineStr">
        <is>
          <t>3|
3|
3</t>
        </is>
      </c>
      <c r="CD16" s="2" t="inlineStr">
        <is>
          <t xml:space="preserve">|
admitted|
</t>
        </is>
      </c>
      <c r="CE16" t="inlineStr">
        <is>
          <t>Nova variante de um vírus.</t>
        </is>
      </c>
      <c r="CF16" t="inlineStr">
        <is>
          <t/>
        </is>
      </c>
      <c r="CG16" t="inlineStr">
        <is>
          <t/>
        </is>
      </c>
      <c r="CH16" t="inlineStr">
        <is>
          <t/>
        </is>
      </c>
      <c r="CI16" t="inlineStr">
        <is>
          <t/>
        </is>
      </c>
      <c r="CJ16" t="inlineStr">
        <is>
          <t/>
        </is>
      </c>
      <c r="CK16" t="inlineStr">
        <is>
          <t/>
        </is>
      </c>
      <c r="CL16" t="inlineStr">
        <is>
          <t/>
        </is>
      </c>
      <c r="CM16" t="inlineStr">
        <is>
          <t/>
        </is>
      </c>
      <c r="CN16" s="2" t="inlineStr">
        <is>
          <t>nova različica|
porajajoča se različica</t>
        </is>
      </c>
      <c r="CO16" s="2" t="inlineStr">
        <is>
          <t>3|
3</t>
        </is>
      </c>
      <c r="CP16" s="2" t="inlineStr">
        <is>
          <t xml:space="preserve">|
</t>
        </is>
      </c>
      <c r="CQ16" t="inlineStr">
        <is>
          <t/>
        </is>
      </c>
      <c r="CR16" s="2" t="inlineStr">
        <is>
          <t>ny variant</t>
        </is>
      </c>
      <c r="CS16" s="2" t="inlineStr">
        <is>
          <t>3</t>
        </is>
      </c>
      <c r="CT16" s="2" t="inlineStr">
        <is>
          <t/>
        </is>
      </c>
      <c r="CU16" t="inlineStr">
        <is>
          <t/>
        </is>
      </c>
    </row>
    <row r="17">
      <c r="A17" s="1" t="str">
        <f>HYPERLINK("https://iate.europa.eu/entry/result/1245271/all", "1245271")</f>
        <v>1245271</v>
      </c>
      <c r="B17" t="inlineStr">
        <is>
          <t>SCIENCE</t>
        </is>
      </c>
      <c r="C17" t="inlineStr">
        <is>
          <t>SCIENCE|natural and applied sciences|life sciences|biology|microorganism</t>
        </is>
      </c>
      <c r="D17" s="2" t="inlineStr">
        <is>
          <t>вариант на вирус</t>
        </is>
      </c>
      <c r="E17" s="2" t="inlineStr">
        <is>
          <t>3</t>
        </is>
      </c>
      <c r="F17" s="2" t="inlineStr">
        <is>
          <t/>
        </is>
      </c>
      <c r="G17" t="inlineStr">
        <is>
          <t>организъм, който се отличава от изходния вирус поради наличието на една или повече мутации</t>
        </is>
      </c>
      <c r="H17" s="2" t="inlineStr">
        <is>
          <t>varianta viru</t>
        </is>
      </c>
      <c r="I17" s="2" t="inlineStr">
        <is>
          <t>3</t>
        </is>
      </c>
      <c r="J17" s="2" t="inlineStr">
        <is>
          <t/>
        </is>
      </c>
      <c r="K17" t="inlineStr">
        <is>
          <t>genetická varianta viru vzniklá v důsledků mutací při jeho replikaci</t>
        </is>
      </c>
      <c r="L17" s="2" t="inlineStr">
        <is>
          <t>virusvariant</t>
        </is>
      </c>
      <c r="M17" s="2" t="inlineStr">
        <is>
          <t>3</t>
        </is>
      </c>
      <c r="N17" s="2" t="inlineStr">
        <is>
          <t/>
        </is>
      </c>
      <c r="O17" t="inlineStr">
        <is>
          <t>virus med en eller flere mutationer i forhold til den oprindelige virus</t>
        </is>
      </c>
      <c r="P17" s="2" t="inlineStr">
        <is>
          <t>Virusvariante|
Variante des Virus</t>
        </is>
      </c>
      <c r="Q17" s="2" t="inlineStr">
        <is>
          <t>3|
3</t>
        </is>
      </c>
      <c r="R17" s="2" t="inlineStr">
        <is>
          <t xml:space="preserve">|
</t>
        </is>
      </c>
      <c r="S17" t="inlineStr">
        <is>
          <t>verändertes Virus, das eine Reihe von Gen-Mutationen gegenüber dem Wildtyp beinhaltet</t>
        </is>
      </c>
      <c r="T17" s="2" t="inlineStr">
        <is>
          <t>παραλλαγή ιού</t>
        </is>
      </c>
      <c r="U17" s="2" t="inlineStr">
        <is>
          <t>3</t>
        </is>
      </c>
      <c r="V17" s="2" t="inlineStr">
        <is>
          <t/>
        </is>
      </c>
      <c r="W17" t="inlineStr">
        <is>
          <t>Γενετική παραλλαγή ενός ιού χωρίς αναγνωρίσιμο διακριτό ιικό φαινότυπο.</t>
        </is>
      </c>
      <c r="X17" s="2" t="inlineStr">
        <is>
          <t>variant of a virus|
variants of the virus|
virus variant|
variant</t>
        </is>
      </c>
      <c r="Y17" s="2" t="inlineStr">
        <is>
          <t>1|
1|
3|
1</t>
        </is>
      </c>
      <c r="Z17" s="2" t="inlineStr">
        <is>
          <t xml:space="preserve">|
|
|
</t>
        </is>
      </c>
      <c r="AA17" t="inlineStr">
        <is>
          <t>&lt;a href="https://iate.europa.eu/entry/result/3592562/en" target="_blank"&gt;&lt;i&gt;genetic variant&lt;/i&gt;&lt;/a&gt; of a virus with no recognisable distinct viral phenotype</t>
        </is>
      </c>
      <c r="AB17" s="2" t="inlineStr">
        <is>
          <t>variante vírica</t>
        </is>
      </c>
      <c r="AC17" s="2" t="inlineStr">
        <is>
          <t>3</t>
        </is>
      </c>
      <c r="AD17" s="2" t="inlineStr">
        <is>
          <t/>
        </is>
      </c>
      <c r="AE17" t="inlineStr">
        <is>
          <t>&lt;div&gt;&lt;div&gt;&lt;div&gt;&lt;div&gt;&lt;div&gt;&lt;div&gt;&lt;a href="https://iate.europa.eu/entry/result/1245157/es" target="_blank"&gt;Aislado vírico&lt;/a&gt; (o conjunto de aislados víricos), cuya secuencia genómica difiere de la del virus de referencia.&lt;/div&gt;&lt;/div&gt;&lt;/div&gt;&lt;/div&gt;&lt;/div&gt;&lt;/div&gt;</t>
        </is>
      </c>
      <c r="AF17" s="2" t="inlineStr">
        <is>
          <t>viirusvariant|
viirusevariant|
viiruse variant</t>
        </is>
      </c>
      <c r="AG17" s="2" t="inlineStr">
        <is>
          <t>3|
3|
3</t>
        </is>
      </c>
      <c r="AH17" s="2" t="inlineStr">
        <is>
          <t xml:space="preserve">|
|
</t>
        </is>
      </c>
      <c r="AI17" t="inlineStr">
        <is>
          <t>&lt;i&gt;viirustüvest&lt;/i&gt; &lt;a href="/entry/result/1685446/all" id="ENTRY_TO_ENTRY_CONVERTER" target="_blank"&gt;IATE:1685446&lt;/a&gt; väiksem üksus, mille tunnused ja
kliiniline pilt on veel selgelt välja kujunemata</t>
        </is>
      </c>
      <c r="AJ17" s="2" t="inlineStr">
        <is>
          <t>virusmuunnos|
virusvariantti|
viruksen muunnos</t>
        </is>
      </c>
      <c r="AK17" s="2" t="inlineStr">
        <is>
          <t>3|
3|
3</t>
        </is>
      </c>
      <c r="AL17" s="2" t="inlineStr">
        <is>
          <t xml:space="preserve">|
|
</t>
        </is>
      </c>
      <c r="AM17" t="inlineStr">
        <is>
          <t>virus, joka on läpikäynyt ainakin yhden mutaation alkuperäiseen virukseen nähden</t>
        </is>
      </c>
      <c r="AN17" s="2" t="inlineStr">
        <is>
          <t>variant viral|
variante du virus|
variant du virus</t>
        </is>
      </c>
      <c r="AO17" s="2" t="inlineStr">
        <is>
          <t>3|
3|
3</t>
        </is>
      </c>
      <c r="AP17" s="2" t="inlineStr">
        <is>
          <t>|
|
preferred</t>
        </is>
      </c>
      <c r="AQ17" t="inlineStr">
        <is>
          <t>organisme qui se distingue du virus d’origine par une ou plusieurs mutations</t>
        </is>
      </c>
      <c r="AR17" s="2" t="inlineStr">
        <is>
          <t>athraitheach|
athraitheach víris</t>
        </is>
      </c>
      <c r="AS17" s="2" t="inlineStr">
        <is>
          <t>3|
3</t>
        </is>
      </c>
      <c r="AT17" s="2" t="inlineStr">
        <is>
          <t xml:space="preserve">|
</t>
        </is>
      </c>
      <c r="AU17" t="inlineStr">
        <is>
          <t/>
        </is>
      </c>
      <c r="AV17" s="2" t="inlineStr">
        <is>
          <t>varijanta virusa</t>
        </is>
      </c>
      <c r="AW17" s="2" t="inlineStr">
        <is>
          <t>3</t>
        </is>
      </c>
      <c r="AX17" s="2" t="inlineStr">
        <is>
          <t/>
        </is>
      </c>
      <c r="AY17" t="inlineStr">
        <is>
          <t/>
        </is>
      </c>
      <c r="AZ17" s="2" t="inlineStr">
        <is>
          <t>vírusvariáns|
vírusváltozat</t>
        </is>
      </c>
      <c r="BA17" s="2" t="inlineStr">
        <is>
          <t>3|
3</t>
        </is>
      </c>
      <c r="BB17" s="2" t="inlineStr">
        <is>
          <t xml:space="preserve">|
</t>
        </is>
      </c>
      <c r="BC17" t="inlineStr">
        <is>
          <t>egymástól nukleinsavsorrendjüket tekintve (genetikailag) és kisebb-nagyobb
mértékben akár aminosavszinten (fenotípusukban) is különböző vírusváltozatok</t>
        </is>
      </c>
      <c r="BD17" s="2" t="inlineStr">
        <is>
          <t>variante del virus|
variante virale</t>
        </is>
      </c>
      <c r="BE17" s="2" t="inlineStr">
        <is>
          <t>3|
3</t>
        </is>
      </c>
      <c r="BF17" s="2" t="inlineStr">
        <is>
          <t xml:space="preserve">|
</t>
        </is>
      </c>
      <c r="BG17" t="inlineStr">
        <is>
          <t>evoluzione costante di un virus che avviene attraverso mutazioni del suo genoma</t>
        </is>
      </c>
      <c r="BH17" s="2" t="inlineStr">
        <is>
          <t>viruso atmaina</t>
        </is>
      </c>
      <c r="BI17" s="2" t="inlineStr">
        <is>
          <t>3</t>
        </is>
      </c>
      <c r="BJ17" s="2" t="inlineStr">
        <is>
          <t/>
        </is>
      </c>
      <c r="BK17" t="inlineStr">
        <is>
          <t>genetinė viruso atmaina, neturinti aiškaus atpažįstamo viruso fenotipo</t>
        </is>
      </c>
      <c r="BL17" s="2" t="inlineStr">
        <is>
          <t>vīrusa variants</t>
        </is>
      </c>
      <c r="BM17" s="2" t="inlineStr">
        <is>
          <t>3</t>
        </is>
      </c>
      <c r="BN17" s="2" t="inlineStr">
        <is>
          <t/>
        </is>
      </c>
      <c r="BO17" t="inlineStr">
        <is>
          <t>mutāciju rezultātā izveidojusies vīrusa ģenētiska variācija, kurai nepiemīt specifiska jauna vīrusa fenotipa pazīmes</t>
        </is>
      </c>
      <c r="BP17" s="2" t="inlineStr">
        <is>
          <t>varjant tal-virus</t>
        </is>
      </c>
      <c r="BQ17" s="2" t="inlineStr">
        <is>
          <t>3</t>
        </is>
      </c>
      <c r="BR17" s="2" t="inlineStr">
        <is>
          <t/>
        </is>
      </c>
      <c r="BS17" t="inlineStr">
        <is>
          <t>&lt;a href="https://iate.europa.eu/entry/result/3592562/mt" target="_blank"&gt;varjant ġenetiku&lt;/a&gt; ta' virus bl-ebda fenotip virali distint rikonoxxibbli</t>
        </is>
      </c>
      <c r="BT17" s="2" t="inlineStr">
        <is>
          <t>virusvariant|
variant van een virus</t>
        </is>
      </c>
      <c r="BU17" s="2" t="inlineStr">
        <is>
          <t>3|
3</t>
        </is>
      </c>
      <c r="BV17" s="2" t="inlineStr">
        <is>
          <t xml:space="preserve">|
</t>
        </is>
      </c>
      <c r="BW17" t="inlineStr">
        <is>
          <t>virus dat zich bij het vermenivuldigen heeft veranderd en derhalve gemuteerd is</t>
        </is>
      </c>
      <c r="BX17" s="2" t="inlineStr">
        <is>
          <t>wariant wirusa</t>
        </is>
      </c>
      <c r="BY17" s="2" t="inlineStr">
        <is>
          <t>3</t>
        </is>
      </c>
      <c r="BZ17" s="2" t="inlineStr">
        <is>
          <t/>
        </is>
      </c>
      <c r="CA17" t="inlineStr">
        <is>
          <t>forma wirusa z określonym układem mutacji</t>
        </is>
      </c>
      <c r="CB17" s="2" t="inlineStr">
        <is>
          <t>variante do vírus|
variante viral</t>
        </is>
      </c>
      <c r="CC17" s="2" t="inlineStr">
        <is>
          <t>3|
3</t>
        </is>
      </c>
      <c r="CD17" s="2" t="inlineStr">
        <is>
          <t xml:space="preserve">|
</t>
        </is>
      </c>
      <c r="CE17" t="inlineStr">
        <is>
          <t>&lt;a href="https://iate.europa.eu/entry/result/3592562/pt" target="_blank"&gt;Variante genética&lt;/a&gt; de um vírus sem fenótipo viral distinto reconhecível.</t>
        </is>
      </c>
      <c r="CF17" s="2" t="inlineStr">
        <is>
          <t>variantă de virus</t>
        </is>
      </c>
      <c r="CG17" s="2" t="inlineStr">
        <is>
          <t>3</t>
        </is>
      </c>
      <c r="CH17" s="2" t="inlineStr">
        <is>
          <t/>
        </is>
      </c>
      <c r="CI17" t="inlineStr">
        <is>
          <t>tulpină ale cărei proprietăți diferă de cele parentale</t>
        </is>
      </c>
      <c r="CJ17" s="2" t="inlineStr">
        <is>
          <t>variant vírusu|
vírusový variant</t>
        </is>
      </c>
      <c r="CK17" s="2" t="inlineStr">
        <is>
          <t>3|
3</t>
        </is>
      </c>
      <c r="CL17" s="2" t="inlineStr">
        <is>
          <t xml:space="preserve">|
</t>
        </is>
      </c>
      <c r="CM17" t="inlineStr">
        <is>
          <t>verzia vírusu, ktorá obsahuje dostatočný počet mutácií, aby predstavovala osobitnú vetvu pôvodného vírusu</t>
        </is>
      </c>
      <c r="CN17" s="2" t="inlineStr">
        <is>
          <t>varianta virusa|
različica virusa</t>
        </is>
      </c>
      <c r="CO17" s="2" t="inlineStr">
        <is>
          <t>3|
3</t>
        </is>
      </c>
      <c r="CP17" s="2" t="inlineStr">
        <is>
          <t>|
preferred</t>
        </is>
      </c>
      <c r="CQ17" t="inlineStr">
        <is>
          <t>različica virusa, ki je mutirala, vendar ima glede razmnoževanja, okuženja in reaktivnosti s protitelesi še vedno zelo podobne lastnosti kot izvorna oblika virusa</t>
        </is>
      </c>
      <c r="CR17" s="2" t="inlineStr">
        <is>
          <t>virusvariant</t>
        </is>
      </c>
      <c r="CS17" s="2" t="inlineStr">
        <is>
          <t>3</t>
        </is>
      </c>
      <c r="CT17" s="2" t="inlineStr">
        <is>
          <t/>
        </is>
      </c>
      <c r="CU17" t="inlineStr">
        <is>
          <t/>
        </is>
      </c>
    </row>
    <row r="18">
      <c r="A18" s="1" t="str">
        <f>HYPERLINK("https://iate.europa.eu/entry/result/3588486/all", "3588486")</f>
        <v>3588486</v>
      </c>
      <c r="B18" t="inlineStr">
        <is>
          <t>SOCIAL QUESTIONS</t>
        </is>
      </c>
      <c r="C18" t="inlineStr">
        <is>
          <t>SOCIAL QUESTIONS|health|illness|infectious disease</t>
        </is>
      </c>
      <c r="D18" s="2" t="inlineStr">
        <is>
          <t>COVID-19|
коронавирусна болест</t>
        </is>
      </c>
      <c r="E18" s="2" t="inlineStr">
        <is>
          <t>3|
3</t>
        </is>
      </c>
      <c r="F18" s="2" t="inlineStr">
        <is>
          <t xml:space="preserve">|
</t>
        </is>
      </c>
      <c r="G18" t="inlineStr">
        <is>
          <t>болестта, причинена от новия коронавирус &lt;a href="https://iate.europa.eu/entry/result/3588006/bg" target="_blank"&gt;SARS-CoV-2&lt;/a&gt;</t>
        </is>
      </c>
      <c r="H18" s="2" t="inlineStr">
        <is>
          <t>onemocnění koronavirem 2019|
COVID-19|
onemocnění koronavirem|
onemocnění COVID-19|
covid-19</t>
        </is>
      </c>
      <c r="I18" s="2" t="inlineStr">
        <is>
          <t>3|
3|
3|
3|
3</t>
        </is>
      </c>
      <c r="J18" s="2" t="inlineStr">
        <is>
          <t xml:space="preserve">|
|
|
|
</t>
        </is>
      </c>
      <c r="K18" t="inlineStr">
        <is>
          <t>onemocnění způsobené virem SARS-CoV-2 [ &lt;a href="/entry/result/3588006/all" id="ENTRY_TO_ENTRY_CONVERTER" target="_blank"&gt;IATE:3588006&lt;/a&gt; ]</t>
        </is>
      </c>
      <c r="L18" s="2" t="inlineStr">
        <is>
          <t>covid-19|
coronavirussygdom 2019|
coronavirussygdom</t>
        </is>
      </c>
      <c r="M18" s="2" t="inlineStr">
        <is>
          <t>3|
3|
3</t>
        </is>
      </c>
      <c r="N18" s="2" t="inlineStr">
        <is>
          <t>|
|
admitted</t>
        </is>
      </c>
      <c r="O18" t="inlineStr">
        <is>
          <t>sygdom, der skyldes en infektion i de øvre og/eller nedre luftveje med en ny type coronavirus kaldet &lt;a href="https://iate.europa.eu/entry/result/3588006/da" target="_blank"&gt;sars-CoV-2&lt;/a&gt;</t>
        </is>
      </c>
      <c r="P18" s="2" t="inlineStr">
        <is>
          <t>Coronavirus-Erkrankung-2019|
COVID-19|
Coronavirus-Krankheit-2019</t>
        </is>
      </c>
      <c r="Q18" s="2" t="inlineStr">
        <is>
          <t>3|
3|
3</t>
        </is>
      </c>
      <c r="R18" s="2" t="inlineStr">
        <is>
          <t xml:space="preserve">|
|
</t>
        </is>
      </c>
      <c r="S18" t="inlineStr">
        <is>
          <t>durch das
Coronavirus SARS-CoV-2 &lt;a href="/entry/result/3588006/all" id="ENTRY_TO_ENTRY_CONVERTER" target="_blank"&gt;IATE:3588006&lt;/a&gt; verursachte Krankheit</t>
        </is>
      </c>
      <c r="T18" s="2" t="inlineStr">
        <is>
          <t>COVID-19|
νόσος COVID-19</t>
        </is>
      </c>
      <c r="U18" s="2" t="inlineStr">
        <is>
          <t>3|
3</t>
        </is>
      </c>
      <c r="V18" s="2" t="inlineStr">
        <is>
          <t xml:space="preserve">|
</t>
        </is>
      </c>
      <c r="W18" t="inlineStr">
        <is>
          <t>η νόσος που προκαλείται από τον κοροναϊό &lt;a href="https://iate.europa.eu/entry/result/3588006/en-all" target="_blank"&gt;SARS-CoV-2&lt;/a&gt;</t>
        </is>
      </c>
      <c r="X18" s="2" t="inlineStr">
        <is>
          <t>coronavirus disease|
COVID-19|
coronavirus disease 2019|
2019-nCoV acute respiratory disease</t>
        </is>
      </c>
      <c r="Y18" s="2" t="inlineStr">
        <is>
          <t>3|
3|
3|
3</t>
        </is>
      </c>
      <c r="Z18" s="2" t="inlineStr">
        <is>
          <t>admitted|
|
|
obsolete</t>
        </is>
      </c>
      <c r="AA18" t="inlineStr">
        <is>
          <t>disease caused by &lt;a href="https://iate.europa.eu/entry/result/3588006/en" target="_blank"&gt;severe acute respiratory syndrome coronavirus 2 (SARS-CoV-2)&lt;/a&gt;</t>
        </is>
      </c>
      <c r="AB18" s="2" t="inlineStr">
        <is>
          <t>COVID-19|
enfermedad por coronavirus 2019</t>
        </is>
      </c>
      <c r="AC18" s="2" t="inlineStr">
        <is>
          <t>3|
3</t>
        </is>
      </c>
      <c r="AD18" s="2" t="inlineStr">
        <is>
          <t xml:space="preserve">|
</t>
        </is>
      </c>
      <c r="AE18" t="inlineStr">
        <is>
          <t>Enfermedad causada por el virus SARS-CoV-2 [&lt;a href="/entry/result/3588006/all" id="ENTRY_TO_ENTRY_CONVERTER" target="_blank"&gt;IATE:3588006&lt;/a&gt;].</t>
        </is>
      </c>
      <c r="AF18" s="2" t="inlineStr">
        <is>
          <t>COVID-19|
koroonaviirushaigus-19|
koroonaviirushaigus</t>
        </is>
      </c>
      <c r="AG18" s="2" t="inlineStr">
        <is>
          <t>3|
3|
3</t>
        </is>
      </c>
      <c r="AH18" s="2" t="inlineStr">
        <is>
          <t xml:space="preserve">|
|
</t>
        </is>
      </c>
      <c r="AI18" t="inlineStr">
        <is>
          <t>&lt;i&gt;SARS-CoV-2&lt;/i&gt; &lt;a href="/entry/result/3588006/all" id="ENTRY_TO_ENTRY_CONVERTER" target="_blank"&gt;IATE:3588006&lt;/a&gt; viiruse põhjustatud haigus</t>
        </is>
      </c>
      <c r="AJ18" s="2" t="inlineStr">
        <is>
          <t>covid-19|
koronavirustauti 2019|
covid-19-koronavirustauti|
covid-19-tauti</t>
        </is>
      </c>
      <c r="AK18" s="2" t="inlineStr">
        <is>
          <t>3|
3|
3|
3</t>
        </is>
      </c>
      <c r="AL18" s="2" t="inlineStr">
        <is>
          <t xml:space="preserve">|
|
|
</t>
        </is>
      </c>
      <c r="AM18" t="inlineStr">
        <is>
          <t>uuden koronaviruksen &lt;a href="https://iate.europa.eu/entry/result/3588006/fi" target="_blank"&gt;SARS-CoV-2&lt;/a&gt; aiheuttama tauti</t>
        </is>
      </c>
      <c r="AN18" s="2" t="inlineStr">
        <is>
          <t>COVID-19|
maladie à coronavirus 2019</t>
        </is>
      </c>
      <c r="AO18" s="2" t="inlineStr">
        <is>
          <t>3|
3</t>
        </is>
      </c>
      <c r="AP18" s="2" t="inlineStr">
        <is>
          <t xml:space="preserve">|
</t>
        </is>
      </c>
      <c r="AQ18" t="inlineStr">
        <is>
          <t>maladie infectieuse causée par le dernier coronavirus qui a été découvert ou&lt;a href="https://iate.europa.eu/entry/result/3588006/en-fr" target="_blank"&gt; SARS-CoV-2&lt;/a&gt;</t>
        </is>
      </c>
      <c r="AR18" s="2" t="inlineStr">
        <is>
          <t>galar choróinvíreas 2019|
COVID-19</t>
        </is>
      </c>
      <c r="AS18" s="2" t="inlineStr">
        <is>
          <t>2|
3</t>
        </is>
      </c>
      <c r="AT18" s="2" t="inlineStr">
        <is>
          <t xml:space="preserve">|
</t>
        </is>
      </c>
      <c r="AU18" t="inlineStr">
        <is>
          <t/>
        </is>
      </c>
      <c r="AV18" s="2" t="inlineStr">
        <is>
          <t>COVID-19|
akutna respiratorna bolest 2019-nCoV|
koronavirusna bolest 2019</t>
        </is>
      </c>
      <c r="AW18" s="2" t="inlineStr">
        <is>
          <t>3|
2|
2</t>
        </is>
      </c>
      <c r="AX18" s="2" t="inlineStr">
        <is>
          <t xml:space="preserve">|
|
</t>
        </is>
      </c>
      <c r="AY18" t="inlineStr">
        <is>
          <t/>
        </is>
      </c>
      <c r="AZ18" s="2" t="inlineStr">
        <is>
          <t>Covid19|
koronavírus-betegség 2019|
COVID19</t>
        </is>
      </c>
      <c r="BA18" s="2" t="inlineStr">
        <is>
          <t>3|
3|
3</t>
        </is>
      </c>
      <c r="BB18" s="2" t="inlineStr">
        <is>
          <t>|
|
admitted</t>
        </is>
      </c>
      <c r="BC18" t="inlineStr">
        <is>
          <t>a &lt;a href="https://iate.europa.eu/entry/result/3588006/hu" target="_blank"&gt;SARS-CoV-2&lt;/a&gt; vírus által okozott megbetegedés</t>
        </is>
      </c>
      <c r="BD18" s="2" t="inlineStr">
        <is>
          <t>COVID-19|
malattia da coronavirus 2019</t>
        </is>
      </c>
      <c r="BE18" s="2" t="inlineStr">
        <is>
          <t>3|
3</t>
        </is>
      </c>
      <c r="BF18" s="2" t="inlineStr">
        <is>
          <t xml:space="preserve">|
</t>
        </is>
      </c>
      <c r="BG18" t="inlineStr">
        <is>
          <t>malattia respiratoria acuta causata dal virus denominato SARS-CoV-2 appartenente alla famiglia dei coronavirus, i cui primi casi sono stati riscontrati nella città di &lt;i&gt;Wuhan&lt;/i&gt; (Cina) nel 2019</t>
        </is>
      </c>
      <c r="BH18" s="2" t="inlineStr">
        <is>
          <t>COVID-19|
liga COVID-19</t>
        </is>
      </c>
      <c r="BI18" s="2" t="inlineStr">
        <is>
          <t>3|
3</t>
        </is>
      </c>
      <c r="BJ18" s="2" t="inlineStr">
        <is>
          <t xml:space="preserve">|
</t>
        </is>
      </c>
      <c r="BK18" t="inlineStr">
        <is>
          <t>liga, kurią sukelia &lt;a href="https://iate.europa.eu/entry/result/3588006/lt" target="_blank"&gt;sunkaus ūminio respiracinio sindromo koronavirusas 2 (SARS-CoV-2)&lt;/a&gt;</t>
        </is>
      </c>
      <c r="BL18" s="2" t="inlineStr">
        <is>
          <t>Covid-19</t>
        </is>
      </c>
      <c r="BM18" s="2" t="inlineStr">
        <is>
          <t>3</t>
        </is>
      </c>
      <c r="BN18" s="2" t="inlineStr">
        <is>
          <t/>
        </is>
      </c>
      <c r="BO18" t="inlineStr">
        <is>
          <t>slimība, ko izraisa &lt;a href="https://iate.europa.eu/entry/result/3588006/lv" target="_blank"&gt;smagā akūtā respiratorā sindroma koronavīruss 2&lt;/a&gt;</t>
        </is>
      </c>
      <c r="BP18" s="2" t="inlineStr">
        <is>
          <t>marda tal-coronavirus|
COVID-19|
marda tal-coronavirus 2019</t>
        </is>
      </c>
      <c r="BQ18" s="2" t="inlineStr">
        <is>
          <t>3|
3|
3</t>
        </is>
      </c>
      <c r="BR18" s="2" t="inlineStr">
        <is>
          <t xml:space="preserve">admitted|
|
</t>
        </is>
      </c>
      <c r="BS18" t="inlineStr">
        <is>
          <t>marda kkawżata &lt;a href="https://iate.europa.eu/entry/result/3588006/en" target="_blank"&gt;mis-sindromu respiratorju akut gravi coronavirus 2 (SARS-CoV-2)&lt;time datetime="24.3.2020"&gt; (24.3.2020)&lt;/time&gt;&lt;/a&gt;</t>
        </is>
      </c>
      <c r="BT18" s="2" t="inlineStr">
        <is>
          <t>coronavirusziekte 2019|
COVID-19</t>
        </is>
      </c>
      <c r="BU18" s="2" t="inlineStr">
        <is>
          <t>2|
3</t>
        </is>
      </c>
      <c r="BV18" s="2" t="inlineStr">
        <is>
          <t xml:space="preserve">|
</t>
        </is>
      </c>
      <c r="BW18" t="inlineStr">
        <is>
          <t>ziekte die wordt veroorzaakt door het virus &lt;a href="https://iate.europa.eu/entry/result/3588006/nl" target="_blank"&gt;SARS-CoV-2 &lt;time datetime="10.3.2020"&gt; (23.3.2020)&lt;/time&gt;&lt;/a&gt;</t>
        </is>
      </c>
      <c r="BX18" s="2" t="inlineStr">
        <is>
          <t>choroba wywoływana przez wirusa SARS-CoV-2|
COVID-19|
choroba koronawirusowa z 2019 r.</t>
        </is>
      </c>
      <c r="BY18" s="2" t="inlineStr">
        <is>
          <t>3|
3|
3</t>
        </is>
      </c>
      <c r="BZ18" s="2" t="inlineStr">
        <is>
          <t xml:space="preserve">|
|
</t>
        </is>
      </c>
      <c r="CA18" t="inlineStr">
        <is>
          <t>ostra choroba zakaźna układu oddechowego wywołana zakażeniem wirusem SARS-CoV-2</t>
        </is>
      </c>
      <c r="CB18" s="2" t="inlineStr">
        <is>
          <t>COVID-19|
doença por coronavírus 2019</t>
        </is>
      </c>
      <c r="CC18" s="2" t="inlineStr">
        <is>
          <t>3|
3</t>
        </is>
      </c>
      <c r="CD18" s="2" t="inlineStr">
        <is>
          <t xml:space="preserve">|
</t>
        </is>
      </c>
      <c r="CE18" t="inlineStr">
        <is>
          <t>Doença infecciosa provocada pelo &lt;a href="https://iate.europa.eu/entry/result/3588006/pt" target="_blank"&gt;coronavírus da síndrome respiratória aguda grave 2&lt;/a&gt;&lt;small&gt;.&lt;/small&gt;</t>
        </is>
      </c>
      <c r="CF18" s="2" t="inlineStr">
        <is>
          <t>boala provocată de coronavirusul SARS-CoV-2|
infecția cu virusul SARS-CoV-2|
COVID-19</t>
        </is>
      </c>
      <c r="CG18" s="2" t="inlineStr">
        <is>
          <t>3|
3|
3</t>
        </is>
      </c>
      <c r="CH18" s="2" t="inlineStr">
        <is>
          <t>|
|
preferred</t>
        </is>
      </c>
      <c r="CI18" t="inlineStr">
        <is>
          <t>sindrom respirator viral cauzat de &lt;a href="https://iate.europa.eu/entry/result/3588006/ro" target="_blank"&gt;coronavirusul sindromului respirator acut sever 2 (SARS-CoV-2)&lt;/a&gt;</t>
        </is>
      </c>
      <c r="CJ18" s="2" t="inlineStr">
        <is>
          <t>ochorenie covid-19|
covid-19|
COVID-19|
akútne respiračné ochorenie COVID-19|
ochorenie COVID-19|
ochorenie spôsobené koronavírusom|
choroba COVID-19|
nákazlivá choroba COVID-19</t>
        </is>
      </c>
      <c r="CK18" s="2" t="inlineStr">
        <is>
          <t>3|
3|
3|
3|
3|
3|
3|
3</t>
        </is>
      </c>
      <c r="CL18" s="2" t="inlineStr">
        <is>
          <t>|
|
|
|
|
|
|
admitted</t>
        </is>
      </c>
      <c r="CM18" t="inlineStr">
        <is>
          <t>akútne respiračné ochorenie (vírusová pneumónia) vyvolané &lt;a href="https://iate.europa.eu/entry/result/3588006/sk" target="_blank"&gt;koronavírusom 2019-nCoV&lt;/a&gt; z čeľade &lt;i&gt;Coronaviridae&lt;/i&gt;, ktoré sa prejavuje horúčkou, kašľom, dýchavičnosťou, zápalom pľúc a v prípade komplikácií môže skončiť úmrtím</t>
        </is>
      </c>
      <c r="CN18" s="2" t="inlineStr">
        <is>
          <t>koronavirusna bolezen 2019|
COVID-19</t>
        </is>
      </c>
      <c r="CO18" s="2" t="inlineStr">
        <is>
          <t>3|
3</t>
        </is>
      </c>
      <c r="CP18" s="2" t="inlineStr">
        <is>
          <t xml:space="preserve">|
</t>
        </is>
      </c>
      <c r="CQ18" t="inlineStr">
        <is>
          <t>bolezen, ki jo povzroča &lt;a href="https://iate.europa.eu/entry/result/3588006" target="_blank"&gt;koronavirus SARS-CoV-2&lt;/a&gt;</t>
        </is>
      </c>
      <c r="CR18" s="2" t="inlineStr">
        <is>
          <t>covid-19|
sjukdomen covid-19</t>
        </is>
      </c>
      <c r="CS18" s="2" t="inlineStr">
        <is>
          <t>3|
3</t>
        </is>
      </c>
      <c r="CT18" s="2" t="inlineStr">
        <is>
          <t xml:space="preserve">|
</t>
        </is>
      </c>
      <c r="CU18" t="inlineStr">
        <is>
          <t>luftvägssjukdom orsakad av coronaviruset &lt;a href="https://iate.europa.eu/entry/result/3588006" target="_blank"&gt;SARS-CoV-2&lt;time datetime="25.3.2020"&gt; (25.3.2020)&lt;/time&gt;&lt;/a&gt;</t>
        </is>
      </c>
    </row>
    <row r="19">
      <c r="A19" s="1" t="str">
        <f>HYPERLINK("https://iate.europa.eu/entry/result/929455/all", "929455")</f>
        <v>929455</v>
      </c>
      <c r="B19" t="inlineStr">
        <is>
          <t>EUROPEAN UNION;SOCIAL QUESTIONS</t>
        </is>
      </c>
      <c r="C19" t="inlineStr">
        <is>
          <t>EUROPEAN UNION|EU institutions and European civil service|EU office or agency;SOCIAL QUESTIONS|health</t>
        </is>
      </c>
      <c r="D19" s="2" t="inlineStr">
        <is>
          <t>ECDC|
Европейски център за профилактика и контрол върху заболяванията</t>
        </is>
      </c>
      <c r="E19" s="2" t="inlineStr">
        <is>
          <t>3|
4</t>
        </is>
      </c>
      <c r="F19" s="2" t="inlineStr">
        <is>
          <t xml:space="preserve">|
</t>
        </is>
      </c>
      <c r="G19" t="inlineStr">
        <is>
          <t/>
        </is>
      </c>
      <c r="H19" s="2" t="inlineStr">
        <is>
          <t>ECDC|
Evropské středisko pro prevenci a kontrolu nemocí</t>
        </is>
      </c>
      <c r="I19" s="2" t="inlineStr">
        <is>
          <t>3|
4</t>
        </is>
      </c>
      <c r="J19" s="2" t="inlineStr">
        <is>
          <t xml:space="preserve">|
</t>
        </is>
      </c>
      <c r="K19" t="inlineStr">
        <is>
          <t/>
        </is>
      </c>
      <c r="L19" s="2" t="inlineStr">
        <is>
          <t>Det Europæiske Center for Forebyggelse af og Kontrol med Sygdomme|
ECDC</t>
        </is>
      </c>
      <c r="M19" s="2" t="inlineStr">
        <is>
          <t>4|
4</t>
        </is>
      </c>
      <c r="N19" s="2" t="inlineStr">
        <is>
          <t xml:space="preserve">|
</t>
        </is>
      </c>
      <c r="O19" t="inlineStr">
        <is>
          <t/>
        </is>
      </c>
      <c r="P19" s="2" t="inlineStr">
        <is>
          <t>Europäisches Zentrum für die Prävention und die Kontrolle von Krankheiten|
ECDC</t>
        </is>
      </c>
      <c r="Q19" s="2" t="inlineStr">
        <is>
          <t>4|
4</t>
        </is>
      </c>
      <c r="R19" s="2" t="inlineStr">
        <is>
          <t xml:space="preserve">|
</t>
        </is>
      </c>
      <c r="S19" t="inlineStr">
        <is>
          <t>EU-Agentur mit dem Auftrag, die durch übertragbare Krankheiten bedingten derzeitigen und neu auftretenden Risiken für die menschliche Gesundheit im Hinblick auf deren Prävention und Kontrolle zu ermitteln, zu bewerten und Informationen darüber weiterzugeben.</t>
        </is>
      </c>
      <c r="T19" s="2" t="inlineStr">
        <is>
          <t>Ευρωπαϊκό Κέντρο Πρόληψης και Ελέγχου Νόσων|
ECDC</t>
        </is>
      </c>
      <c r="U19" s="2" t="inlineStr">
        <is>
          <t>4|
4</t>
        </is>
      </c>
      <c r="V19" s="2" t="inlineStr">
        <is>
          <t xml:space="preserve">|
</t>
        </is>
      </c>
      <c r="W19" t="inlineStr">
        <is>
          <t/>
        </is>
      </c>
      <c r="X19" s="2" t="inlineStr">
        <is>
          <t>ECDC|
European Centre for Disease Prevention and Control|
ECDPC|
European Centre for Disease Control</t>
        </is>
      </c>
      <c r="Y19" s="2" t="inlineStr">
        <is>
          <t>4|
4|
1|
1</t>
        </is>
      </c>
      <c r="Z19" s="2" t="inlineStr">
        <is>
          <t xml:space="preserve">|
|
|
</t>
        </is>
      </c>
      <c r="AA19" t="inlineStr">
        <is>
          <t>&lt;div&gt;&lt;div&gt;&lt;div&gt;&lt;div&gt;&lt;div&gt;&lt;div&gt;&lt;div&gt;&lt;div&gt;&lt;div&gt;&lt;div&gt;&lt;div&gt;&lt;div&gt;&lt;div&gt;&lt;div&gt;&lt;div&gt;EU
agency aimed at strengthening Europe's defences against infectious diseases. The
core functions cover a wide spectrum of activities: surveillance, epidemic
intelligence, response, scientific advice, microbiology, preparedness, public
health training, international relations, health communication, and the
scientific journal Eurosurveillance&lt;br&gt;&lt;/div&gt;&lt;/div&gt;&lt;/div&gt;&lt;/div&gt;&lt;/div&gt;&lt;/div&gt;&lt;/div&gt;&lt;/div&gt;&lt;/div&gt;&lt;/div&gt;&lt;/div&gt;&lt;/div&gt;&lt;/div&gt;&lt;/div&gt;&lt;/div&gt;</t>
        </is>
      </c>
      <c r="AB19" s="2" t="inlineStr">
        <is>
          <t>ECDC|
Centro Europeo para la Prevención y el Control de las Enfermedades|
CEPCE</t>
        </is>
      </c>
      <c r="AC19" s="2" t="inlineStr">
        <is>
          <t>4|
4|
0</t>
        </is>
      </c>
      <c r="AD19" s="2" t="inlineStr">
        <is>
          <t xml:space="preserve">|
|
</t>
        </is>
      </c>
      <c r="AE19" t="inlineStr">
        <is>
          <t>Agencia europea independiente creada con el fin de aumentar la capacidad de la Comunidad y los Estados miembros para proteger la salud humana mediante la prevención y el control de las enfermedades humanas. Su misión es identificar, determinar y comunicar las amenazas existentes y emergentes que representan para la salud humana las enfermedades transmisibles. En el caso de otros brotes de enfermedades de origen desconocido que pudieran propagarse en o a la Comunidad, el Centro actuará por propia iniciativa hasta que se determine la fuente del brote. Si el brote claramente no está causado por una enfermedad transmisible, sólo actuará en colaboración con la autoridad competente y a petición de ésta.</t>
        </is>
      </c>
      <c r="AF19" s="2" t="inlineStr">
        <is>
          <t>Haiguste Ennetamise ja Tõrje Euroopa Keskus|
ECDC</t>
        </is>
      </c>
      <c r="AG19" s="2" t="inlineStr">
        <is>
          <t>4|
4</t>
        </is>
      </c>
      <c r="AH19" s="2" t="inlineStr">
        <is>
          <t xml:space="preserve">|
</t>
        </is>
      </c>
      <c r="AI19" t="inlineStr">
        <is>
          <t>&lt;div&gt; ELi amet, mille ülesanne on Euroopat paremini kaitsta nakkushaiguste, nt gripi, 
SARSi ja HIVi/AIDSi eest ja mille missioon on avastada ja hinnata 
nakkushaigustest tulenevaid inimterviseriske ja nendest 
teatada&lt;/div&gt;</t>
        </is>
      </c>
      <c r="AJ19" s="2" t="inlineStr">
        <is>
          <t>Euroopan tartuntatautivirasto|
ECDC|
Euroopan tautienehkäisy- ja -valvontakeskus</t>
        </is>
      </c>
      <c r="AK19" s="2" t="inlineStr">
        <is>
          <t>2|
4|
4</t>
        </is>
      </c>
      <c r="AL19" s="2" t="inlineStr">
        <is>
          <t xml:space="preserve">|
|
</t>
        </is>
      </c>
      <c r="AM19" t="inlineStr">
        <is>
          <t>EU:n erillisvirasto, jonka tehtävänä on auttaa parantamaan Euroopan suojautumiskeinoja tartuntataudeilta</t>
        </is>
      </c>
      <c r="AN19" s="2" t="inlineStr">
        <is>
          <t>ECDC|
Centre européen de prévention et de contrôle des maladies</t>
        </is>
      </c>
      <c r="AO19" s="2" t="inlineStr">
        <is>
          <t>3|
4</t>
        </is>
      </c>
      <c r="AP19" s="2" t="inlineStr">
        <is>
          <t xml:space="preserve">|
</t>
        </is>
      </c>
      <c r="AQ19" t="inlineStr">
        <is>
          <t>Agence de l'UE ayant pour mission de déceler, d'évaluer et de faire connaître les risques actuels et émergents que des maladies transmissibles représentent pour la santé, afin de renforcer la capacité de la Communauté et de ses États membres à protéger la santé humaine</t>
        </is>
      </c>
      <c r="AR19" s="2" t="inlineStr">
        <is>
          <t>ECDC|
an Lárionad Eorpach um Ghalair a Chosc agus a Rialú</t>
        </is>
      </c>
      <c r="AS19" s="2" t="inlineStr">
        <is>
          <t>3|
3</t>
        </is>
      </c>
      <c r="AT19" s="2" t="inlineStr">
        <is>
          <t xml:space="preserve">|
</t>
        </is>
      </c>
      <c r="AU19" t="inlineStr">
        <is>
          <t/>
        </is>
      </c>
      <c r="AV19" s="2" t="inlineStr">
        <is>
          <t>Europski centar za sprečavanje i kontrolu bolesti|
ECDC</t>
        </is>
      </c>
      <c r="AW19" s="2" t="inlineStr">
        <is>
          <t>4|
4</t>
        </is>
      </c>
      <c r="AX19" s="2" t="inlineStr">
        <is>
          <t xml:space="preserve">|
</t>
        </is>
      </c>
      <c r="AY19" t="inlineStr">
        <is>
          <t>agencija EU-a kojoj je cilj jačanje zaštite od zaraznih bolesti putem identifikacije, ocjenjivanja i prijenosa podataka o postojećim i potencijalnim prijetnjama od zaraznih bolesti</t>
        </is>
      </c>
      <c r="AZ19" s="2" t="inlineStr">
        <is>
          <t>Európai Betegségmegelőzési és Járványvédelmi Központ|
ECDC</t>
        </is>
      </c>
      <c r="BA19" s="2" t="inlineStr">
        <is>
          <t>4|
4</t>
        </is>
      </c>
      <c r="BB19" s="2" t="inlineStr">
        <is>
          <t xml:space="preserve">|
</t>
        </is>
      </c>
      <c r="BC19" t="inlineStr">
        <is>
          <t>független uniós szerv, amelynek feladata a fertőző betegségek által az emberi
egészségre jelentett fennálló és újonnan megjelenő veszélyek
azonosítása és értékelése, valamint ezekről való tájékoztatás</t>
        </is>
      </c>
      <c r="BD19" s="2" t="inlineStr">
        <is>
          <t>ECDC|
Centro europeo per la prevenzione e il controllo delle malattie</t>
        </is>
      </c>
      <c r="BE19" s="2" t="inlineStr">
        <is>
          <t>3|
4</t>
        </is>
      </c>
      <c r="BF19" s="2" t="inlineStr">
        <is>
          <t xml:space="preserve">|
</t>
        </is>
      </c>
      <c r="BG19" t="inlineStr">
        <is>
          <t>agenzia con la missione di individuare, valutare e comunicare i rischi attuali ed emergenti che rappresentano per la salute umana le malattie trasmissibili.</t>
        </is>
      </c>
      <c r="BH19" s="2" t="inlineStr">
        <is>
          <t>ECDC|
Europos ligų prevencijos ir kontrolės centras</t>
        </is>
      </c>
      <c r="BI19" s="2" t="inlineStr">
        <is>
          <t>4|
4</t>
        </is>
      </c>
      <c r="BJ19" s="2" t="inlineStr">
        <is>
          <t xml:space="preserve">|
</t>
        </is>
      </c>
      <c r="BK19" t="inlineStr">
        <is>
          <t>ES agentūra, kurios kompetencijai priklauso nustatyti, įvertinti ir pranešti apie dabartines ir atsirandančias grėsmes žmonių sveikatai dėl užkrečiamųjų ligų</t>
        </is>
      </c>
      <c r="BL19" s="2" t="inlineStr">
        <is>
          <t>Eiropas Slimību profilakses un kontroles centrs|
&lt;i&gt;ECDC&lt;/i&gt;</t>
        </is>
      </c>
      <c r="BM19" s="2" t="inlineStr">
        <is>
          <t>4|
4</t>
        </is>
      </c>
      <c r="BN19" s="2" t="inlineStr">
        <is>
          <t xml:space="preserve">|
</t>
        </is>
      </c>
      <c r="BO19" t="inlineStr">
        <is>
          <t>lai uzlabotu Kopienas un dalībvalstu spēju aizsargāt cilvēku veselību, nodrošinot cilvēku slimību profilaksi un kontroli, Centra uzdevums ir identificēt, novērtēt un darīt zināmus pašreizējos un jaunos infekcijas slimību radītos draudus cilvēku veselībai. Centrs meklē, vāc, salīdzina, novērtē uz izplata attiecīgus zinātniskus un tehniskus datus; sniedz zinātniskus atzinumus un zinātnisku un tehnisku palīdzību, kas ietver apmācību; laikus sniedz informāciju Komisijai, dalībvalstīm, Kopienas aģentūrām un starptautiskām organizācijām, kas darbojas sabiedrības veselības aizsardzības jomā; koordinē tāda vienota Eiropas informācijas tīkla izveidi, kurā ietvertas struktūras, kas darbojas Centra kompetencei atbilstošajās jomās, ieskaitot tīklus, ko izveido, veicot sabiedrības veselības aizsardzības darbības, kuras atbalsta Komisija, un izmantojot specializētos uzraudzības tīklus, un apmainās ar informāciju, pieredzi un paraugpraksi un veicina vienotas rīcības izstrādāšanu un īstenošanu</t>
        </is>
      </c>
      <c r="BP19" s="2" t="inlineStr">
        <is>
          <t>Ċentru Ewropew għall-Prevenzjoni u l-Kontroll tal-Mard|
ECDC</t>
        </is>
      </c>
      <c r="BQ19" s="2" t="inlineStr">
        <is>
          <t>4|
4</t>
        </is>
      </c>
      <c r="BR19" s="2" t="inlineStr">
        <is>
          <t xml:space="preserve">|
</t>
        </is>
      </c>
      <c r="BS19" t="inlineStr">
        <is>
          <t>Il-missjoni taċ-Ċentru Ewropew Għall-Prevenzjoni u l-Kontroll tal-Mard għandha tkun li tidentifika, tivvaluta u tikkomunika danni attwali u li jistgħu jinqalgħu għas-saħħa tal-bniedem minn mard trasmessibbli. F'każ ta' tifqigħ ta' mard ta' oriġini mhux magħrufa li jista' jinfirex fi ħdan il-Komunità jew lill-Komunità, iċ-Ċentru għandu jkun imsaħħaħ biex jaġixxi fuq inizjattiva proprja tiegħu sakemm tkun magħrufa l-għajn tat-tifqigħa u mbagħad, f'koperazzjoni mal-awtoritajiet kompetenti relevanti fuq livell nazzjonali jew Komunitarju, kif inhu xieraq.</t>
        </is>
      </c>
      <c r="BT19" s="2" t="inlineStr">
        <is>
          <t>ECDC|
Europees Centrum voor ziektepreventie en -bestrijding</t>
        </is>
      </c>
      <c r="BU19" s="2" t="inlineStr">
        <is>
          <t>3|
3</t>
        </is>
      </c>
      <c r="BV19" s="2" t="inlineStr">
        <is>
          <t xml:space="preserve">|
</t>
        </is>
      </c>
      <c r="BW19" t="inlineStr">
        <is>
          <t>Een agentschap van de EU met
als opdracht het opsporen, het beoordelen en het meedelen van informatie over
reeds aanwezige en zich ontwikkelende risico's voor de menselijke gezondheid als
gevolg van overdraagbare ziekten en andere ernstige gezondheidsbedreigingen teneinde de capaciteit van de EU en de lidstaten ter
bescherming van de volksgezondheid door middel van de preventie en beheersing
van ziekten van de mens te vergroten.</t>
        </is>
      </c>
      <c r="BX19" s="2" t="inlineStr">
        <is>
          <t>Europejskie Centrum ds. Zapobiegania i Kontroli Chorób|
ECDC</t>
        </is>
      </c>
      <c r="BY19" s="2" t="inlineStr">
        <is>
          <t>4|
4</t>
        </is>
      </c>
      <c r="BZ19" s="2" t="inlineStr">
        <is>
          <t xml:space="preserve">|
</t>
        </is>
      </c>
      <c r="CA19" t="inlineStr">
        <is>
          <t>ECDC to organ, którego zadaniem jest ochrona przed chorobami zakaźnymi w Europie.</t>
        </is>
      </c>
      <c r="CB19" s="2" t="inlineStr">
        <is>
          <t>Centro Europeu de Prevenção e Controlo das Doenças|
ECDC</t>
        </is>
      </c>
      <c r="CC19" s="2" t="inlineStr">
        <is>
          <t>4|
3</t>
        </is>
      </c>
      <c r="CD19" s="2" t="inlineStr">
        <is>
          <t xml:space="preserve">|
</t>
        </is>
      </c>
      <c r="CE19" t="inlineStr">
        <is>
          <t>Agência europeia independente criada pelo Regulamento CE n.° 851/04. Tem por missão "identificar, avaliar e comunicar as ameaças actuais e emergentes para a saúde humana derivadas de doenças transmissíveis."</t>
        </is>
      </c>
      <c r="CF19" s="2" t="inlineStr">
        <is>
          <t>ECDC|
Centrul European de Prevenire și Control al Bolilor</t>
        </is>
      </c>
      <c r="CG19" s="2" t="inlineStr">
        <is>
          <t>4|
4</t>
        </is>
      </c>
      <c r="CH19" s="2" t="inlineStr">
        <is>
          <t xml:space="preserve">|
</t>
        </is>
      </c>
      <c r="CI19" t="inlineStr">
        <is>
          <t/>
        </is>
      </c>
      <c r="CJ19" s="2" t="inlineStr">
        <is>
          <t>Európske centrum pre prevenciu a kontrolu chorôb|
ECDC</t>
        </is>
      </c>
      <c r="CK19" s="2" t="inlineStr">
        <is>
          <t>4|
4</t>
        </is>
      </c>
      <c r="CL19" s="2" t="inlineStr">
        <is>
          <t xml:space="preserve">|
</t>
        </is>
      </c>
      <c r="CM19" t="inlineStr">
        <is>
          <t>centrum Únie, ktorého poslaním je identifikovať, vyhodnocovať a oznamovať existujúce alebo vznikajúce ohrozenia ľudského zdravia, ktoré vychádzajú z infekčných chorôb, pričom aktívne spolupracuje s vnútroštátnymi orgánmi na ochranu zdravia v celej Európe s cieľom posilniť a rozvinúť dohľad nad chorobami a systémami včasného varovania</t>
        </is>
      </c>
      <c r="CN19" s="2" t="inlineStr">
        <is>
          <t>Evropski center za preprečevanje in obvladovanje bolezni|
ECDC</t>
        </is>
      </c>
      <c r="CO19" s="2" t="inlineStr">
        <is>
          <t>4|
4</t>
        </is>
      </c>
      <c r="CP19" s="2" t="inlineStr">
        <is>
          <t xml:space="preserve">|
</t>
        </is>
      </c>
      <c r="CQ19" t="inlineStr">
        <is>
          <t>agencija EU, ki je bila ustanovljena za ugotavljanje, oceno in obveščanje o prisotnih in nastajajočih nevarnostih nalezljivih bolezni za zdravje ljudi. V primeru drugačnega izbruha bolezni neznanega izvora, ki se lahko razširi v EU ali vanjo, deluje na lastno pobudo, dokler vir izbruha ni znan</t>
        </is>
      </c>
      <c r="CR19" s="2" t="inlineStr">
        <is>
          <t>ECDC|
Europeiska centrumet för förebyggande och kontroll av sjukdomar</t>
        </is>
      </c>
      <c r="CS19" s="2" t="inlineStr">
        <is>
          <t>4|
4</t>
        </is>
      </c>
      <c r="CT19" s="2" t="inlineStr">
        <is>
          <t xml:space="preserve">|
</t>
        </is>
      </c>
      <c r="CU19" t="inlineStr">
        <is>
          <t>Ett oberoende organ, kallat Europeiska centrumet för förebyggande och kontroll av sjukdomar, bör utgöra en gemenskapskälla till oberoende vetenskaplig rådgivning, bistånd och sakkunskap från utbildad medicinsk, vetenskaplig och epidemiologisk personal från centrumets egna resurser eller från resurser vid de erkända behöriga organ som företräder medlemsstaternas folkhälsomyndigheter</t>
        </is>
      </c>
    </row>
    <row r="20">
      <c r="A20" s="1" t="str">
        <f>HYPERLINK("https://iate.europa.eu/entry/result/793108/all", "793108")</f>
        <v>793108</v>
      </c>
      <c r="B20" t="inlineStr">
        <is>
          <t>LAW</t>
        </is>
      </c>
      <c r="C20" t="inlineStr">
        <is>
          <t>LAW|rights and freedoms|human rights</t>
        </is>
      </c>
      <c r="D20" s="2" t="inlineStr">
        <is>
          <t>основни права|
основни права на човека</t>
        </is>
      </c>
      <c r="E20" s="2" t="inlineStr">
        <is>
          <t>4|
3</t>
        </is>
      </c>
      <c r="F20" s="2" t="inlineStr">
        <is>
          <t xml:space="preserve">|
</t>
        </is>
      </c>
      <c r="G20" t="inlineStr">
        <is>
          <t/>
        </is>
      </c>
      <c r="H20" s="2" t="inlineStr">
        <is>
          <t>základní práva|
základní lidská práva</t>
        </is>
      </c>
      <c r="I20" s="2" t="inlineStr">
        <is>
          <t>3|
3</t>
        </is>
      </c>
      <c r="J20" s="2" t="inlineStr">
        <is>
          <t xml:space="preserve">|
</t>
        </is>
      </c>
      <c r="K20" t="inlineStr">
        <is>
          <t>práva, jež nezcizitelně náleží všem osobám, na něž se vztahují základní právní texty</t>
        </is>
      </c>
      <c r="L20" s="2" t="inlineStr">
        <is>
          <t>grundrettigheder|
grundlæggende menneskerettigheder|
grundlæggende rettigheder</t>
        </is>
      </c>
      <c r="M20" s="2" t="inlineStr">
        <is>
          <t>3|
3|
3</t>
        </is>
      </c>
      <c r="N20" s="2" t="inlineStr">
        <is>
          <t xml:space="preserve">|
|
</t>
        </is>
      </c>
      <c r="O20" t="inlineStr">
        <is>
          <t>et sæt af rettigheder, man har i kraft af at være menneske, og som er gyldige for alle og ikke kan fratages én</t>
        </is>
      </c>
      <c r="P20" s="2" t="inlineStr">
        <is>
          <t>Grundrechte|
grundlegende Menschenrechte</t>
        </is>
      </c>
      <c r="Q20" s="2" t="inlineStr">
        <is>
          <t>4|
3</t>
        </is>
      </c>
      <c r="R20" s="2" t="inlineStr">
        <is>
          <t xml:space="preserve">|
</t>
        </is>
      </c>
      <c r="S20" t="inlineStr">
        <is>
          <t>die der Einzelperson zustehenden (angeborenen und unveräußerlichen) Rechte, die für sie durch einen grundlegenden Rechtstext (z.B. nationale Verfassung, EMRK, AEMR usw.) als Elementarrechte verbürgt werden</t>
        </is>
      </c>
      <c r="T20" s="2" t="inlineStr">
        <is>
          <t>θεμελιώδη δικαιώματα του ανθρώπου|
θεμελιώδη δικαιώματα|
θεμελιώδη ανθρώπινα δικαιώματα</t>
        </is>
      </c>
      <c r="U20" s="2" t="inlineStr">
        <is>
          <t>3|
4|
3</t>
        </is>
      </c>
      <c r="V20" s="2" t="inlineStr">
        <is>
          <t xml:space="preserve">|
|
</t>
        </is>
      </c>
      <c r="W20" t="inlineStr">
        <is>
          <t>βασικά δικαιώματα και θεμελιώδεις ελευθερίες που δικαιούνται όλοι οι άνθρωποι απλά και μόνο επειδή είναι ανθρώπινα όντα</t>
        </is>
      </c>
      <c r="X20" s="2" t="inlineStr">
        <is>
          <t>fundamental human rights|
basic rights|
fundamental rights</t>
        </is>
      </c>
      <c r="Y20" s="2" t="inlineStr">
        <is>
          <t>3|
1|
3</t>
        </is>
      </c>
      <c r="Z20" s="2" t="inlineStr">
        <is>
          <t xml:space="preserve">|
|
</t>
        </is>
      </c>
      <c r="AA20" t="inlineStr">
        <is>
          <t>rights defined as belonging inalienably to all persons falling within the scope of a fundamental legal text (such as a national constitution, the Universal Declaration of Human Rights, the European Convention on Human Rights or the EU Charter of Fundamental Rights)</t>
        </is>
      </c>
      <c r="AB20" s="2" t="inlineStr">
        <is>
          <t>derechos humanos fundamentales|
derechos fundamentales</t>
        </is>
      </c>
      <c r="AC20" s="2" t="inlineStr">
        <is>
          <t>3|
4</t>
        </is>
      </c>
      <c r="AD20" s="2" t="inlineStr">
        <is>
          <t xml:space="preserve">|
</t>
        </is>
      </c>
      <c r="AE20" t="inlineStr">
        <is>
          <t>Derechos inalienables de todas las personas, definidos como tales en textos jurídicos fundamentales (la &lt;a href="https://iate.europa.eu/entry/result/125386/es" target="_blank"&gt;Declaración Universal de Derechos Humanos&lt;/a&gt;, el &lt;a href="https://iate.europa.eu/entry/result/805084/es" target="_blank"&gt;Convenio Europeo de Derechos Humanos&lt;/a&gt;, la &lt;a href="https://iate.europa.eu/entry/result/914255/es" target="_blank"&gt;Carta de los Derechos Fundamentales de la UE&lt;/a&gt;, las constituciones nacionales, etc.), que gozan del máximo nivel de protección y que definen unas normas mínimas para asegurar que todas las personas reciban un trato digno.</t>
        </is>
      </c>
      <c r="AF20" s="2" t="inlineStr">
        <is>
          <t>põhilised inimõigused|
põhiõigused</t>
        </is>
      </c>
      <c r="AG20" s="2" t="inlineStr">
        <is>
          <t>3|
3</t>
        </is>
      </c>
      <c r="AH20" s="2" t="inlineStr">
        <is>
          <t xml:space="preserve">|
</t>
        </is>
      </c>
      <c r="AI20" t="inlineStr">
        <is>
          <t>põhiseaduses ja rahvusvahelistes õigusnormides sätestatud õigused</t>
        </is>
      </c>
      <c r="AJ20" s="2" t="inlineStr">
        <is>
          <t>perusoikeudet</t>
        </is>
      </c>
      <c r="AK20" s="2" t="inlineStr">
        <is>
          <t>3</t>
        </is>
      </c>
      <c r="AL20" s="2" t="inlineStr">
        <is>
          <t/>
        </is>
      </c>
      <c r="AM20" t="inlineStr">
        <is>
          <t>"Kansallisessa perustuslaissa valtion kansalaisilleen ja kaikille muille valtion oikeudenkäyttöpiirissä oleville henkilöille takaamat oikeudet."</t>
        </is>
      </c>
      <c r="AN20" s="2" t="inlineStr">
        <is>
          <t>droits fondamentaux de l'homme|
droits fondamentaux|
droits humains fondamentaux|
droits de l'homme fondamentaux</t>
        </is>
      </c>
      <c r="AO20" s="2" t="inlineStr">
        <is>
          <t>2|
4|
3|
3</t>
        </is>
      </c>
      <c r="AP20" s="2" t="inlineStr">
        <is>
          <t xml:space="preserve">|
|
|
</t>
        </is>
      </c>
      <c r="AQ20" t="inlineStr">
        <is>
          <t>droits proclamés comme tels par diverses sources juridiques (charte des Nations unies, déclaration universelle des droits de l'homme, charte des droits fondamentaux de l'Union européenne) dont la notion varie de l'une à l'autre et en doctrine, ainsi que leur liste, jusqu'à la prolifération (près de 50 dans la charte européenne), ensemble hétérogène de véritables droits (droit de vote, droit d'asile) et de libertés (liberté de pensée), de véritables droits subjectifs (droit de propriété) et de multiples "droits à…" (à l'éducation, à des conditions de travail justes et équitables, à une bonne administration, à un tribunal impartial, à saisir le médiateur, pour les personnes âgées à mener une vie digne et indépendante, etc.), de principes (liberté, égalité de droit, sûreté, pluralisme, diversité culturelle, religieuse et linguistique), d'interdictions (de la peine de mort, de la torture, de l'esclavage, du travail forcé, du clonage reproductif des êtres humains), de protections (de la santé, de l'environnement, des consommateurs; protection diplomatique et consulaire, présomption d'innocence, etc.), de droits universels ou particuliers à une région (par exemple, la liberté de circulation et de séjour au sein de l'Union européenne pour les citoyens de celle-ci) ou même de droits garantis selon les lois nationales qui en régissent l'exercice (droit de se marier et de fonder une famille)</t>
        </is>
      </c>
      <c r="AR20" s="2" t="inlineStr">
        <is>
          <t>cearta bunúsacha</t>
        </is>
      </c>
      <c r="AS20" s="2" t="inlineStr">
        <is>
          <t>3</t>
        </is>
      </c>
      <c r="AT20" s="2" t="inlineStr">
        <is>
          <t/>
        </is>
      </c>
      <c r="AU20" t="inlineStr">
        <is>
          <t/>
        </is>
      </c>
      <c r="AV20" s="2" t="inlineStr">
        <is>
          <t>temeljna ljudska prava|
temeljna prava</t>
        </is>
      </c>
      <c r="AW20" s="2" t="inlineStr">
        <is>
          <t>3|
3</t>
        </is>
      </c>
      <c r="AX20" s="2" t="inlineStr">
        <is>
          <t xml:space="preserve">|
</t>
        </is>
      </c>
      <c r="AY20" t="inlineStr">
        <is>
          <t/>
        </is>
      </c>
      <c r="AZ20" s="2" t="inlineStr">
        <is>
          <t>alapvető emberi jogok|
alapjog|
alapvető jog</t>
        </is>
      </c>
      <c r="BA20" s="2" t="inlineStr">
        <is>
          <t>4|
4|
4</t>
        </is>
      </c>
      <c r="BB20" s="2" t="inlineStr">
        <is>
          <t xml:space="preserve">|
|
</t>
        </is>
      </c>
      <c r="BC20" t="inlineStr">
        <is>
          <t>az embert emberi mivoltánál fogva megillető, a nemzeti alkotmányban vagy nemzetközi emberi jogi megállapodásokban rögzített jogok</t>
        </is>
      </c>
      <c r="BD20" s="2" t="inlineStr">
        <is>
          <t>diritti fondamentali|
diritti umani fondamentali</t>
        </is>
      </c>
      <c r="BE20" s="2" t="inlineStr">
        <is>
          <t>4|
3</t>
        </is>
      </c>
      <c r="BF20" s="2" t="inlineStr">
        <is>
          <t xml:space="preserve">|
</t>
        </is>
      </c>
      <c r="BG20" t="inlineStr">
        <is>
          <t>diritti dell'uomo che rinvengono il riconoscimento e la tutela nella Costituzione e traggono origine nel diritto naturale o in valori etici, storici e sociali assunti a priori</t>
        </is>
      </c>
      <c r="BH20" s="2" t="inlineStr">
        <is>
          <t>pagrindinės žmogaus teisės|
pagrindinės teisės</t>
        </is>
      </c>
      <c r="BI20" s="2" t="inlineStr">
        <is>
          <t>3|
3</t>
        </is>
      </c>
      <c r="BJ20" s="2" t="inlineStr">
        <is>
          <t xml:space="preserve">|
</t>
        </is>
      </c>
      <c r="BK20" t="inlineStr">
        <is>
          <t>neatimamos žmogaus teisės, kylančios iš visoms valstybėms narėms bendrų konstitucinių tradicijų ir tarptautinių įsipareigojimų, Europos žmogaus teisių ir pagrindinių laisvių apsaugos konvencijos, Sąjungos ir Europos Tarybos priimtų socialinių chartijų ir Europos SąjungosTeisingumo Teismo ir Europos žmogaus teisių teismo teisminės praktikos</t>
        </is>
      </c>
      <c r="BL20" s="2" t="inlineStr">
        <is>
          <t>pamattiesības|
pamata cilvēktiesības</t>
        </is>
      </c>
      <c r="BM20" s="2" t="inlineStr">
        <is>
          <t>3|
3</t>
        </is>
      </c>
      <c r="BN20" s="2" t="inlineStr">
        <is>
          <t xml:space="preserve">|
</t>
        </is>
      </c>
      <c r="BO20" t="inlineStr">
        <is>
          <t>visām personām piemītošas neatņemamas tiesības, kas tām piešķirtas ar kādu no tiesību pamataktiem (piem., valsts konstitūciju, Vispārējo cilvēktiesību deklarāciju, Eiropas Cilvēktiesību konvenciju, ES Pamattiesību hartu u.c.)</t>
        </is>
      </c>
      <c r="BP20" s="2" t="inlineStr">
        <is>
          <t>drittijiet fundamentali tal-individwu|
drittijiet fundamentali</t>
        </is>
      </c>
      <c r="BQ20" s="2" t="inlineStr">
        <is>
          <t>3|
3</t>
        </is>
      </c>
      <c r="BR20" s="2" t="inlineStr">
        <is>
          <t xml:space="preserve">|
</t>
        </is>
      </c>
      <c r="BS20" t="inlineStr">
        <is>
          <t>id-drittijiet rikonoxxuti universalment bħala fundamentali għal kull bniedem.</t>
        </is>
      </c>
      <c r="BT20" s="2" t="inlineStr">
        <is>
          <t>grondrechten</t>
        </is>
      </c>
      <c r="BU20" s="2" t="inlineStr">
        <is>
          <t>3</t>
        </is>
      </c>
      <c r="BV20" s="2" t="inlineStr">
        <is>
          <t/>
        </is>
      </c>
      <c r="BW20" t="inlineStr">
        <is>
          <t>"concept uit het grondwettelijk en internationaal recht dat bedoeld is om de rechten van de menselijke persoon op een geïnstitutionaliseerde manier tegen de mogelijke misbruiken van de overheidsorganen te beschermen en om menswaardige levensomstandigheden en de veelzijdige ontwikkeling van de menselijke persoonlijkheid te realiseren"</t>
        </is>
      </c>
      <c r="BX20" s="2" t="inlineStr">
        <is>
          <t>prawa podstawowe|
podstawowe prawa człowieka</t>
        </is>
      </c>
      <c r="BY20" s="2" t="inlineStr">
        <is>
          <t>3|
3</t>
        </is>
      </c>
      <c r="BZ20" s="2" t="inlineStr">
        <is>
          <t xml:space="preserve">|
</t>
        </is>
      </c>
      <c r="CA20" t="inlineStr">
        <is>
          <t>prawa uznane w określonym systemie prawnym za najważniejsze prawa jednostki ludzkiej (kryterium materialne) lub prawa jednostki ludzkiej zagwarantowane w konstytucji danego państwa (kryterium formalne); 
&lt;br&gt;postawowe przywileje jednostek, takie jak prawo do życia, bierne i czynne prawo wyborcze, prawo zrzeszania się, prawo do wyrażania swoich opinii, skarg na organy państwa, prawo do udziału w życiu publicznym, prawo do wolności osobistej, prawo do wolności wyznania, prawo do wolności sumienia, prawo do wolności myśli, prawo do wolności wyrażania poglądów, prawo do wolności od tortur, prawo równość każdego wobec prawa, prawo do osobowości prawnej, prawo do rzetelnego procesu sądowego, prawo do tajemnicy korespondencji, prawo do swobodnego przemieszczania się (określane także jako prawa człowieka I generacji)</t>
        </is>
      </c>
      <c r="CB20" s="2" t="inlineStr">
        <is>
          <t>direitos humanos fundamentais|
direitos fundamentais|
direitos fundamentais do Homem</t>
        </is>
      </c>
      <c r="CC20" s="2" t="inlineStr">
        <is>
          <t>3|
3|
2</t>
        </is>
      </c>
      <c r="CD20" s="2" t="inlineStr">
        <is>
          <t xml:space="preserve">|
|
</t>
        </is>
      </c>
      <c r="CE20" t="inlineStr">
        <is>
          <t>Conjunto de direitos reconhecidos a todas as pessoas integradas numa dada comunidade jurídico-política (p. ex. Estado ou conjunto de Estados), e geralmente garantidos num (ex. Constituição) ou em vários textos jurídicos de base.</t>
        </is>
      </c>
      <c r="CF20" s="2" t="inlineStr">
        <is>
          <t>drepturi fundamentale|
drepturi fundamentale ale omului</t>
        </is>
      </c>
      <c r="CG20" s="2" t="inlineStr">
        <is>
          <t>4|
4</t>
        </is>
      </c>
      <c r="CH20" s="2" t="inlineStr">
        <is>
          <t xml:space="preserve">|
</t>
        </is>
      </c>
      <c r="CI20" t="inlineStr">
        <is>
          <t>drepturi inerente tuturor ființelor umane, indiferent de naționalitate, reședință, sex, origine națională și etnică, religie, culoare, limbă, sau orice alt statut</t>
        </is>
      </c>
      <c r="CJ20" s="2" t="inlineStr">
        <is>
          <t>základné práva|
základné ľudské práva</t>
        </is>
      </c>
      <c r="CK20" s="2" t="inlineStr">
        <is>
          <t>3|
3</t>
        </is>
      </c>
      <c r="CL20" s="2" t="inlineStr">
        <is>
          <t xml:space="preserve">|
</t>
        </is>
      </c>
      <c r="CM20" t="inlineStr">
        <is>
          <t>práva, ktoré sa podľa základných právnych textov (napr. ústavy jednotlivých štátov, Všeobecná deklarácia ľudských práv, alebo Charta základných práv EÚ) týkajú všetkých osôb</t>
        </is>
      </c>
      <c r="CN20" s="2" t="inlineStr">
        <is>
          <t>temeljne človekove pravice|
temeljne pravice</t>
        </is>
      </c>
      <c r="CO20" s="2" t="inlineStr">
        <is>
          <t>3|
3</t>
        </is>
      </c>
      <c r="CP20" s="2" t="inlineStr">
        <is>
          <t xml:space="preserve">|
</t>
        </is>
      </c>
      <c r="CQ20" t="inlineStr">
        <is>
          <t>ustavnopravno utrjene pravice, ki jih imajo posamezniki v moderni pravni državi drug do drugega in v razmerju do državne oblasti</t>
        </is>
      </c>
      <c r="CR20" s="2" t="inlineStr">
        <is>
          <t>grundläggande rättigheter|
grundläggande mänskliga rättigheter</t>
        </is>
      </c>
      <c r="CS20" s="2" t="inlineStr">
        <is>
          <t>3|
2</t>
        </is>
      </c>
      <c r="CT20" s="2" t="inlineStr">
        <is>
          <t xml:space="preserve">|
</t>
        </is>
      </c>
      <c r="CU20" t="inlineStr">
        <is>
          <t>en uppsättning rättigheter som varje människa antingen äger av naturen eller bör tillerkännas av samhället och som ska respekteras även av samhället självt</t>
        </is>
      </c>
    </row>
    <row r="21">
      <c r="A21" s="1" t="str">
        <f>HYPERLINK("https://iate.europa.eu/entry/result/3568221/all", "3568221")</f>
        <v>3568221</v>
      </c>
      <c r="B21" t="inlineStr">
        <is>
          <t>EUROPEAN UNION;LAW</t>
        </is>
      </c>
      <c r="C21" t="inlineStr">
        <is>
          <t>EUROPEAN UNION|EU institutions and European civil service|EU office or agency;LAW|criminal law</t>
        </is>
      </c>
      <c r="D21" s="2" t="inlineStr">
        <is>
          <t>Агенция на Европейския съюз за сътрудничество в областта на правоприлагането|
Европол</t>
        </is>
      </c>
      <c r="E21" s="2" t="inlineStr">
        <is>
          <t>4|
4</t>
        </is>
      </c>
      <c r="F21" s="2" t="inlineStr">
        <is>
          <t xml:space="preserve">|
</t>
        </is>
      </c>
      <c r="G21" t="inlineStr">
        <is>
          <t>[...] образувание на Съюза, финансирано от общия бюджет на Съюза, за подкрепа и засилване на действията на компетентните органи на държавите-членки и взаимното им сътрудничество за предотвратяване и борба с организираната престъпност, тероризма и други форми на тежка престъпност, засягащи две или повече държави-членки.</t>
        </is>
      </c>
      <c r="H21" s="2" t="inlineStr">
        <is>
          <t>Agentura Evropské unie pro spolupráci v oblasti prosazování práva|
Europol</t>
        </is>
      </c>
      <c r="I21" s="2" t="inlineStr">
        <is>
          <t>4|
4</t>
        </is>
      </c>
      <c r="J21" s="2" t="inlineStr">
        <is>
          <t xml:space="preserve">|
</t>
        </is>
      </c>
      <c r="K21" t="inlineStr">
        <is>
          <t>subjekt EU, jehož cílem je podporovat spolupráci mezi orgány pro vymáhání práva v Unii&lt;br&gt;právní nástupce Evropského policejního úřadu &lt;a href="/entry/result/866550/all" id="ENTRY_TO_ENTRY_CONVERTER" target="_blank"&gt;IATE:866550&lt;/a&gt;</t>
        </is>
      </c>
      <c r="L21" s="2" t="inlineStr">
        <is>
          <t>Den Europæiske Unions Agentur for Retshåndhævelsessamarbejde|
Europol</t>
        </is>
      </c>
      <c r="M21" s="2" t="inlineStr">
        <is>
          <t>4|
2</t>
        </is>
      </c>
      <c r="N21" s="2" t="inlineStr">
        <is>
          <t xml:space="preserve">|
</t>
        </is>
      </c>
      <c r="O21" t="inlineStr">
        <is>
          <t>EU-enhed, der støtter og styrker medlemsstaternes kompetente myndigheders indsats for og deres indbyrdes samarbejde om at forebygge og bekæmpe grov kriminalitet, der berører to eller flere medlemsstater, samt terrorisme og former for kriminalitet, der berører en fælles interesse, som er omfattet af en EU-politik.&lt;br&gt;&lt;b&gt;Erstatter og efterfølger &lt;/b&gt;det Europol, der blev oprettet ved afgørelse 2009/371/RIA</t>
        </is>
      </c>
      <c r="P21" s="2" t="inlineStr">
        <is>
          <t>Agentur der Europäischen Union für die Zusammenarbeit auf dem Gebiet der Strafverfolgung|
Europol</t>
        </is>
      </c>
      <c r="Q21" s="2" t="inlineStr">
        <is>
          <t>4|
4</t>
        </is>
      </c>
      <c r="R21" s="2" t="inlineStr">
        <is>
          <t xml:space="preserve">|
</t>
        </is>
      </c>
      <c r="S21" t="inlineStr">
        <is>
          <t>Stelle der Europäischen Union, die die Aufgabe hat, die Tätigkeit der zuständigen Behörden der Mitgliedstaaten sowie deren Zusammenarbeit bei der Prävention und Bekämpfung von organisierter Kriminalität, Terrorismus und anderen Formen schwerer Kriminalität zu unterstützen und zu verstärken, wenn zwei oder mehr Mitgliedstaaten betroffen sind</t>
        </is>
      </c>
      <c r="T21" s="2" t="inlineStr">
        <is>
          <t>Οργανισμός της Ευρωπαϊκής Ένωσης για τη Συνεργασία στον Τομέα της Επιβολής του Νόμου|
Ευρωπόλ</t>
        </is>
      </c>
      <c r="U21" s="2" t="inlineStr">
        <is>
          <t>4|
4</t>
        </is>
      </c>
      <c r="V21" s="2" t="inlineStr">
        <is>
          <t xml:space="preserve">|
</t>
        </is>
      </c>
      <c r="W21" t="inlineStr">
        <is>
          <t>οργανισμός της Ένωσης χρηματοδοτούμενος από τον γενικό προϋπολογισμό της Ένωσης του οποίου αποστολή είναι η υποστήριξη και η ενίσχυση της δράσης των αρμόδιων αρχών των κρατών μελών και της αμοιβαίας συνεργασίας τους για την πρόληψη και την καταπολέμηση του οργανωμένου εγκλήματος, της τρομοκρατίας και άλλων μορφών σοβαρού εγκλήματος που επηρεάζουν δύο ή περισσότερα κράτη μέλη</t>
        </is>
      </c>
      <c r="X21" s="2" t="inlineStr">
        <is>
          <t>Europol|
European Union Agency for Law Enforcement Cooperation</t>
        </is>
      </c>
      <c r="Y21" s="2" t="inlineStr">
        <is>
          <t>4|
4</t>
        </is>
      </c>
      <c r="Z21" s="2" t="inlineStr">
        <is>
          <t xml:space="preserve">|
</t>
        </is>
      </c>
      <c r="AA21" t="inlineStr">
        <is>
          <t>an entity of the European Union established to support and strengthen action by competent authorities of the Member States and their mutual cooperation in preventing and combating organised crime, terrorism and other forms of serious crime affecting two or more Member States</t>
        </is>
      </c>
      <c r="AB21" s="2" t="inlineStr">
        <is>
          <t>Agencia de la Unión Europea para la Cooperación Policial|
Europol</t>
        </is>
      </c>
      <c r="AC21" s="2" t="inlineStr">
        <is>
          <t>4|
4</t>
        </is>
      </c>
      <c r="AD21" s="2" t="inlineStr">
        <is>
          <t xml:space="preserve">|
</t>
        </is>
      </c>
      <c r="AE21" t="inlineStr">
        <is>
          <t>agencia de la UE para apoyar y reforzar la actuación de las autoridades competentes de los Estados miembros y su colaboración mutua en la prevención y la lucha contra la delincuencia organizada, el terrorismo y otras formas de delitos graves que afecten a dos o más Estados miembros.</t>
        </is>
      </c>
      <c r="AF21" s="2" t="inlineStr">
        <is>
          <t>Europol|
Euroopa Liidu Õiguskaitsekoostöö Amet</t>
        </is>
      </c>
      <c r="AG21" s="2" t="inlineStr">
        <is>
          <t>4|
4</t>
        </is>
      </c>
      <c r="AH21" s="2" t="inlineStr">
        <is>
          <t xml:space="preserve">|
</t>
        </is>
      </c>
      <c r="AI21" t="inlineStr">
        <is>
          <t>ELi üksus, mille eesmärk on toetada ja tugevdada liikmesriikide pädevate asutuste tegevust ning nende vastastikust koostööd organiseeritud kuritegevuse, terrorismi ja muude kahte või enamat liikmesriiki mõjutavate rasket liiki kuritegude tõkestamisel ja nende vastu võitlemisel</t>
        </is>
      </c>
      <c r="AJ21" s="2" t="inlineStr">
        <is>
          <t>Euroopan unionin lainvalvontayhteistyövirasto|
Europol</t>
        </is>
      </c>
      <c r="AK21" s="2" t="inlineStr">
        <is>
          <t>3|
3</t>
        </is>
      </c>
      <c r="AL21" s="2" t="inlineStr">
        <is>
          <t xml:space="preserve">|
</t>
        </is>
      </c>
      <c r="AM21" t="inlineStr">
        <is>
          <t>EU:n erillisvirasto, joka tukee ja tehostaa jäsenvaltioiden toimivaltaisten viranomaisten toimintaa ja keskinäistä yhteistyötä, jolla ehkäistään ja torjutaan kahta tai useampaa jäsenvaltiota koskevaa vakavaa rikollisuutta, terrorismia ja johonkin unionin politiikkaan kuuluvaa yhteistä etua vahingoittavia rikollisuuden muotoja</t>
        </is>
      </c>
      <c r="AN21" s="2" t="inlineStr">
        <is>
          <t>Europol|
Agence de l'Union européenne pour la coopération des services répressifs</t>
        </is>
      </c>
      <c r="AO21" s="2" t="inlineStr">
        <is>
          <t>4|
4</t>
        </is>
      </c>
      <c r="AP21" s="2" t="inlineStr">
        <is>
          <t xml:space="preserve">|
</t>
        </is>
      </c>
      <c r="AQ21" t="inlineStr">
        <is>
          <t>entité de l'Union européenne établie dans le but de soutenir et de renforcer l'action des autorités compétentes des États membres et leur coopération mutuelle dans la prévention de la criminalité organisée, du terrorisme et d'autres formes graves de criminalité affectant deux États membres ou plus et dans la lutte contre ces phénomènes</t>
        </is>
      </c>
      <c r="AR21" s="2" t="inlineStr">
        <is>
          <t>Gníomhaireacht an Aontais Eorpaigh i ndáil le Comhar i bhForfheidhmiú an Dlí|
Europol</t>
        </is>
      </c>
      <c r="AS21" s="2" t="inlineStr">
        <is>
          <t>4|
4</t>
        </is>
      </c>
      <c r="AT21" s="2" t="inlineStr">
        <is>
          <t xml:space="preserve">|
</t>
        </is>
      </c>
      <c r="AU21" t="inlineStr">
        <is>
          <t>eintiteas de chuid an Aontais arna chistiú ó bhuiséad ginearálta an Aontais chun tacú agus treisiú le gníomhaíocht údaráis inniúla na mBallstát agus lena gcomhar frithpháirteach d'fhonn an choireacht eagraithe, an sceimhlitheoireacht agus saghsanna eile coireachta tromchúisí a dhéanann difear do dhá Bhallstát nó níos mó a chosc agus a chomhrac.</t>
        </is>
      </c>
      <c r="AV21" s="2" t="inlineStr">
        <is>
          <t>Agencija Europske unije za suradnju tijela za izvršavanje zakonodavstva|
Europol</t>
        </is>
      </c>
      <c r="AW21" s="2" t="inlineStr">
        <is>
          <t>4|
4</t>
        </is>
      </c>
      <c r="AX21" s="2" t="inlineStr">
        <is>
          <t xml:space="preserve">|
</t>
        </is>
      </c>
      <c r="AY21" t="inlineStr">
        <is>
          <t>agencija EU-a osnovana za potporu i jačanje djelovanja nadležnih tijela država članica i njihove zajedničke suradnje u sprečavanju i suzbijanju organiziranog kriminala, terorizma i drugih oblika teških kaznenih djela koji utječu na dvije ili više država članica</t>
        </is>
      </c>
      <c r="AZ21" s="2" t="inlineStr">
        <is>
          <t>Europol|
A Bűnüldözési Együttműködés Európai Uniós Ügynöksége</t>
        </is>
      </c>
      <c r="BA21" s="2" t="inlineStr">
        <is>
          <t>4|
4</t>
        </is>
      </c>
      <c r="BB21" s="2" t="inlineStr">
        <is>
          <t xml:space="preserve">|
</t>
        </is>
      </c>
      <c r="BC21" t="inlineStr">
        <is>
          <t>uniós szerv, amelynek célja, hogy támogassa és erősítse a tagállamok illetékes hatóságainak fellépéseit, valamint kölcsönös együttműködésüket a szervezett bűnözés, a terrorizmus és a két vagy több tagállamot érintő súlyos bűncselekmények egyéb formáinak megelőzése és az ellenük folytatott küzdelem terén</t>
        </is>
      </c>
      <c r="BD21" s="2" t="inlineStr">
        <is>
          <t>Agenzia dell'Unione europea per la cooperazione nell'attività di contrasto|
Europol</t>
        </is>
      </c>
      <c r="BE21" s="2" t="inlineStr">
        <is>
          <t>4|
4</t>
        </is>
      </c>
      <c r="BF21" s="2" t="inlineStr">
        <is>
          <t xml:space="preserve">|
</t>
        </is>
      </c>
      <c r="BG21" t="inlineStr">
        <is>
          <t>entità dell'Unione, finanziata dal bilancio generale dell'Unione, che sostiene e potenzia l'azione delle autorità competenti degli Stati membri e la loro reciproca cooperazione nella prevenzione e nella lotta contro la criminalità grave che interessa due o più Stati membri, il terrorismo e le forme di criminalità che ledono un interesse comune oggetto di una politica dell'Unione indicate nell'allegato I del regolamento (UE) 2016/794</t>
        </is>
      </c>
      <c r="BH21" s="2" t="inlineStr">
        <is>
          <t>Europolas|
Europos Sąjungos teisėsaugos bendradarbiavimo agentūra</t>
        </is>
      </c>
      <c r="BI21" s="2" t="inlineStr">
        <is>
          <t>4|
4</t>
        </is>
      </c>
      <c r="BJ21" s="2" t="inlineStr">
        <is>
          <t xml:space="preserve">|
</t>
        </is>
      </c>
      <c r="BK21" t="inlineStr">
        <is>
          <t>Europos Sąjungos subjektas, kurio tikslas – remti ir stiprinti valstybių narių kompetentingų institucijų veiksmus bei jų tarpusavio bendradarbiavimą organizuoto nusikalstamumo, terorizmo ir kitų rūšių sunkių nusikaltimų, darančių poveikį dviem ar daugiau valstybių narių, prevencijos ir kovos su jais srityje</t>
        </is>
      </c>
      <c r="BL21" s="2" t="inlineStr">
        <is>
          <t>Eiropols|
Eiropas Savienības Aģentūra tiesībaizsardzības sadarbībai</t>
        </is>
      </c>
      <c r="BM21" s="2" t="inlineStr">
        <is>
          <t>4|
4</t>
        </is>
      </c>
      <c r="BN21" s="2" t="inlineStr">
        <is>
          <t xml:space="preserve">|
</t>
        </is>
      </c>
      <c r="BO21" t="inlineStr">
        <is>
          <t>Eiropas Savienības vienība, kas izveidota, lai atbalstītu un stiprinātu dalībvalstu kompetento iestāžu darbību un to savstarpējo sadarbību, novēršot un apkarojot organizēto noziedzību, terorismu un citas smagu noziegumu formas, kas skar divas vai vairākas dalībvalstis.</t>
        </is>
      </c>
      <c r="BP21" s="2" t="inlineStr">
        <is>
          <t>Aġenzija tal-Unjoni Ewropea għall-Kooperazzjoni fl-Infurzar tal-Liġi|
Europol</t>
        </is>
      </c>
      <c r="BQ21" s="2" t="inlineStr">
        <is>
          <t>4|
4</t>
        </is>
      </c>
      <c r="BR21" s="2" t="inlineStr">
        <is>
          <t xml:space="preserve">|
</t>
        </is>
      </c>
      <c r="BS21" t="inlineStr">
        <is>
          <t>entità tal-Unjoni ffinanzjata mill-baġit ġenerali tal-Unjoni biex tappoġġa u ssaħħaħ l-azzjoni tal-awtoritajiet kompetenti tal-Istati Membri u l-kooperazzjoni reċiproka tagħhom fil-prevenzjoni u l-ġlieda kontra l-kriminalità organizzata, it-terroriżmu u forom oħra ta' kriminalità serja li tolqot żewġ Stati Membri jew aktar.</t>
        </is>
      </c>
      <c r="BT21" s="2" t="inlineStr">
        <is>
          <t>Europol|
Agentschap van de Europese Unie voor samenwerking op het gebied van rechtshandhaving</t>
        </is>
      </c>
      <c r="BU21" s="2" t="inlineStr">
        <is>
          <t>4|
4</t>
        </is>
      </c>
      <c r="BV21" s="2" t="inlineStr">
        <is>
          <t xml:space="preserve">|
</t>
        </is>
      </c>
      <c r="BW21" t="inlineStr">
        <is>
          <t/>
        </is>
      </c>
      <c r="BX21" s="2" t="inlineStr">
        <is>
          <t>Agencja Unii Europejskiej ds. Współpracy Organów Ścigania|
Europol</t>
        </is>
      </c>
      <c r="BY21" s="2" t="inlineStr">
        <is>
          <t>4|
4</t>
        </is>
      </c>
      <c r="BZ21" s="2" t="inlineStr">
        <is>
          <t xml:space="preserve">|
</t>
        </is>
      </c>
      <c r="CA21" t="inlineStr">
        <is>
          <t>agencja unijna ustanowiona w celu wspierania i wzmacniania działania i wzajemnej współpracy właściwych organów państw członkowskich w zakresie zapobiegania i zwalczania poważnej przestępczości, dotykającej co najmniej dwa państwa członkowskie</t>
        </is>
      </c>
      <c r="CB21" s="2" t="inlineStr">
        <is>
          <t>Agência da União Europeia para a Cooperação Policial|
Europol</t>
        </is>
      </c>
      <c r="CC21" s="2" t="inlineStr">
        <is>
          <t>4|
3</t>
        </is>
      </c>
      <c r="CD21" s="2" t="inlineStr">
        <is>
          <t xml:space="preserve">|
</t>
        </is>
      </c>
      <c r="CE21" t="inlineStr">
        <is>
          <t>Agência da UE criada para apoiar e reforçar a ação das autoridades competentes dos Estados-Membros e a sua cooperação mútua em matéria de prevenção e combate à criminalidade organizada, ao terrorismo e a outras formas graves de criminalidade que afetem dois ou mais Estados-Membros</t>
        </is>
      </c>
      <c r="CF21" s="2" t="inlineStr">
        <is>
          <t>Agenția Uniunii Europene pentru Cooperare în Materie de Aplicare a Legii|
Europol</t>
        </is>
      </c>
      <c r="CG21" s="2" t="inlineStr">
        <is>
          <t>4|
4</t>
        </is>
      </c>
      <c r="CH21" s="2" t="inlineStr">
        <is>
          <t xml:space="preserve">|
</t>
        </is>
      </c>
      <c r="CI21" t="inlineStr">
        <is>
          <t>Europol este o entitate a Uniunii Europene înființată pentru a susține și a consolida activitatea autorităților competente ale statelor membre și cooperarea reciprocă a acestora în vederea prevenirii și a combaterii criminalității organizate, a terorismului și a altor forme grave de criminalitate care afectează două sau mai multe state membre</t>
        </is>
      </c>
      <c r="CJ21" s="2" t="inlineStr">
        <is>
          <t>Europol|
Agentúra Európskej únie pre spoluprácu v oblasti presadzovania práva</t>
        </is>
      </c>
      <c r="CK21" s="2" t="inlineStr">
        <is>
          <t>4|
4</t>
        </is>
      </c>
      <c r="CL21" s="2" t="inlineStr">
        <is>
          <t xml:space="preserve">|
</t>
        </is>
      </c>
      <c r="CM21" t="inlineStr">
        <is>
          <t>subjekt Únie, ktorý podporuje a posilňuje činnosť príslušných orgánov členských štátov a ich vzájomnú spoluprácu pri predchádzaní závažnej trestnej činnosti, ktorá sa týka dvoch alebo viacerých členských štátov, terorizmu a formám trestnej činnosti, ktoré zasahujú do spoločného záujmu, na ktorý sa vzťahuje politika Únie, uvedeným v prílohe I, ako aj v boji proti takejto závažnej trestnej činnosti</t>
        </is>
      </c>
      <c r="CN21" s="2" t="inlineStr">
        <is>
          <t>Agencija Evropske unije za sodelovanje na področju preprečevanja, odkrivanja in preiskovanja kaznivih dejanj|
Europol</t>
        </is>
      </c>
      <c r="CO21" s="2" t="inlineStr">
        <is>
          <t>4|
4</t>
        </is>
      </c>
      <c r="CP21" s="2" t="inlineStr">
        <is>
          <t xml:space="preserve">|
</t>
        </is>
      </c>
      <c r="CQ21" t="inlineStr">
        <is>
          <t>subjekt Unije, odgovoren za podpiranje in krepitev dejavnosti pristojnih organov držav članic ter njihovo medsebojno sodelovanje pri preprečevanju organiziranega kriminala, terorizma in drugih oblik hudih kaznivih dejanj, ki prizadenejo dve ali več držav članic, ter boj proti njim</t>
        </is>
      </c>
      <c r="CR21" s="2" t="inlineStr">
        <is>
          <t>Europeiska unionens byrå för samarbete inom brottsbekämpning|
Europol</t>
        </is>
      </c>
      <c r="CS21" s="2" t="inlineStr">
        <is>
          <t>4|
4</t>
        </is>
      </c>
      <c r="CT21" s="2" t="inlineStr">
        <is>
          <t xml:space="preserve">|
</t>
        </is>
      </c>
      <c r="CU21" t="inlineStr">
        <is>
          <t>EU-byrå som ska stödja och stärka medlemsstaternas behöriga myndigheters insatser och ömsesidiga samarbete för att förebygga och bekämpa allvarlig brottslighet som berör två eller flera medlemsstater, terrorism och former av brottslighet som påverkar ett gemensamt intresse som omfattas av unionens politik</t>
        </is>
      </c>
    </row>
    <row r="22">
      <c r="A22" s="1" t="str">
        <f>HYPERLINK("https://iate.europa.eu/entry/result/3593025/all", "3593025")</f>
        <v>3593025</v>
      </c>
      <c r="B22" t="inlineStr">
        <is>
          <t>SOCIAL QUESTIONS;LAW;TRADE</t>
        </is>
      </c>
      <c r="C22" t="inlineStr">
        <is>
          <t>SOCIAL QUESTIONS|health|illness|epidemic;LAW|international law|public international law|free movement of persons;TRADE|tariff policy|customs regulations|customs document|health certificate</t>
        </is>
      </c>
      <c r="D22" s="2" t="inlineStr">
        <is>
          <t>цифров сертификат на ЕС за COVID|
Цифров COVID сертификат на ЕС</t>
        </is>
      </c>
      <c r="E22" s="2" t="inlineStr">
        <is>
          <t>3|
4</t>
        </is>
      </c>
      <c r="F22" s="2" t="inlineStr">
        <is>
          <t xml:space="preserve">|
</t>
        </is>
      </c>
      <c r="G22" t="inlineStr">
        <is>
          <t/>
        </is>
      </c>
      <c r="H22" s="2" t="inlineStr">
        <is>
          <t>digitální certifikát EU COVID|
digitální certifikát EU COVID-19</t>
        </is>
      </c>
      <c r="I22" s="2" t="inlineStr">
        <is>
          <t>3|
2</t>
        </is>
      </c>
      <c r="J22" s="2" t="inlineStr">
        <is>
          <t>|
admitted</t>
        </is>
      </c>
      <c r="K22" t="inlineStr">
        <is>
          <t>interoperabilní certifikát obsahující informace o očkování, výsledku 
testu nebo zotavení držitele vydaný v souvislosti s pandemií COVID-19</t>
        </is>
      </c>
      <c r="L22" s="2" t="inlineStr">
        <is>
          <t>EU's digitale covidcertifikat|
EU's digitale covid-19-certifikat</t>
        </is>
      </c>
      <c r="M22" s="2" t="inlineStr">
        <is>
          <t>3|
3</t>
        </is>
      </c>
      <c r="N22" s="2" t="inlineStr">
        <is>
          <t>|
admitted</t>
        </is>
      </c>
      <c r="O22" t="inlineStr">
        <is>
          <t>digitalt bevis på, at en person er vaccineret mod covid-19, er blevet rask
efter covid-19 eller er testet negativ</t>
        </is>
      </c>
      <c r="P22" s="2" t="inlineStr">
        <is>
          <t>digitales COVID-Zertifikat der EU</t>
        </is>
      </c>
      <c r="Q22" s="2" t="inlineStr">
        <is>
          <t>3</t>
        </is>
      </c>
      <c r="R22" s="2" t="inlineStr">
        <is>
          <t/>
        </is>
      </c>
      <c r="S22" t="inlineStr">
        <is>
          <t>EU-weit gültiger Nachweis, dass eine Person gegen COVID-19 geimpft wurde, eine COVID-19-Erkrankung durchgemacht hat oder negativ auf Corona getestet wurde</t>
        </is>
      </c>
      <c r="T22" s="2" t="inlineStr">
        <is>
          <t>ευρωπαϊκό ψηφιακό πιστοποιητικό COVID-19|
Ψηφιακό Πιστοποιητικό COVID της ΕΕ|
ενωσιακό ψηφιακό πιστοποιητικό COVID</t>
        </is>
      </c>
      <c r="U22" s="2" t="inlineStr">
        <is>
          <t>3|
3|
3</t>
        </is>
      </c>
      <c r="V22" s="2" t="inlineStr">
        <is>
          <t xml:space="preserve">admitted|
preferred|
</t>
        </is>
      </c>
      <c r="W22" t="inlineStr">
        <is>
          <t>πλαίσιο σε επίπεδο ΕΕ για την έκδοση, την επαλήθευση και την αποδοχή διαλειτουργικών πιστοποιητικών που περιέχουν πληροφορίες σχετικά με την κατάσταση του/της κατόχου του όσον αφορά τον εμβολιασμό, το αποτέλεσμα εξετάσεων και/ή την ανάρρωση τα οποία έχουν εκδοθεί στο πλαίσιο της πανδημίας COVID-19</t>
        </is>
      </c>
      <c r="X22" s="2" t="inlineStr">
        <is>
          <t>digital green certificate|
EU Digital COVID-19 certificate|
DCC|
interoperable digital certificate|
Covid vaccine passport|
green certificate|
EU DCC|
electronic &lt;em&gt;coronavirus vaccination certificate&lt;/em&gt;|
digital green pass|
green pass|
EU Digital COVID Certificate|
EU digital COVID vaccination certificate</t>
        </is>
      </c>
      <c r="Y22" s="2" t="inlineStr">
        <is>
          <t>3|
3|
1|
1|
1|
1|
3|
1|
1|
1|
3|
1</t>
        </is>
      </c>
      <c r="Z22" s="2" t="inlineStr">
        <is>
          <t xml:space="preserve">obsolete|
admitted|
|
|
|
|
|
|
|
|
|
</t>
        </is>
      </c>
      <c r="AA22" t="inlineStr">
        <is>
          <t>EU-wide framework for the issuance, verification and acceptance of interoperable certificates containing information about the vaccination, testing and/or recovery status of the holder, issued in the context of the COVID-19 pandemic</t>
        </is>
      </c>
      <c r="AB22" s="2" t="inlineStr">
        <is>
          <t>certificado COVID digital de la UE</t>
        </is>
      </c>
      <c r="AC22" s="2" t="inlineStr">
        <is>
          <t>4</t>
        </is>
      </c>
      <c r="AD22" s="2" t="inlineStr">
        <is>
          <t/>
        </is>
      </c>
      <c r="AE22" t="inlineStr">
        <is>
          <t>Certificado interoperable que contiene información sobre el estado de vacunación, test o recuperación del titular, expedidos en el contexto de la pandemia de COVID-19.</t>
        </is>
      </c>
      <c r="AF22" s="2" t="inlineStr">
        <is>
          <t>ELi COVIDi digitõend|
ELi digitaalne COVID-tõend</t>
        </is>
      </c>
      <c r="AG22" s="2" t="inlineStr">
        <is>
          <t>3|
3</t>
        </is>
      </c>
      <c r="AH22" s="2" t="inlineStr">
        <is>
          <t>|
preferred</t>
        </is>
      </c>
      <c r="AI22" t="inlineStr">
        <is>
          <t>COVID-19 pandeemia ajal väljaantud koostalitlusvõimeline tõend, mis sisaldab teavet tõendi omaja vaktsineerimise, testitulemuse või läbipõdemise kohta</t>
        </is>
      </c>
      <c r="AJ22" s="2" t="inlineStr">
        <is>
          <t>EU:n digitaalinen covid-todistus|
EU:n digitaalinen covid-19-todistus|
EU:n koronatodistus|
EU:n covid-todistus|
EU:n digitaalinen koronatodistus</t>
        </is>
      </c>
      <c r="AK22" s="2" t="inlineStr">
        <is>
          <t>3|
3|
3|
3|
3</t>
        </is>
      </c>
      <c r="AL22" s="2" t="inlineStr">
        <is>
          <t xml:space="preserve">admitted|
admitted|
admitted|
admitted|
</t>
        </is>
      </c>
      <c r="AM22" t="inlineStr">
        <is>
          <t>covid-19-tautiin liittyvien yhteentoimivien rokotusta, testausta ja taudista parantumista koskevien todistusten myöntämistä, todentamista ja hyväksymistä koskeva yhteinen kehys</t>
        </is>
      </c>
      <c r="AN22" s="2" t="inlineStr">
        <is>
          <t>certificat COVID numérique de l'UE</t>
        </is>
      </c>
      <c r="AO22" s="2" t="inlineStr">
        <is>
          <t>3</t>
        </is>
      </c>
      <c r="AP22" s="2" t="inlineStr">
        <is>
          <t/>
        </is>
      </c>
      <c r="AQ22" t="inlineStr">
        <is>
          <t>preuve
numérique attestant qu’une personne a été
vaccinée contre la &lt;a href="https://iate.europa.eu/entry/slideshow/1615813589466/3588486/fr" target="_blank"&gt;COVID-19&lt;/a&gt;, s’est remise de
cette maladie ou présente un résultat de test
négatif</t>
        </is>
      </c>
      <c r="AR22" s="2" t="inlineStr">
        <is>
          <t>Deimhniú Digiteach COVID an Aontais</t>
        </is>
      </c>
      <c r="AS22" s="2" t="inlineStr">
        <is>
          <t>3</t>
        </is>
      </c>
      <c r="AT22" s="2" t="inlineStr">
        <is>
          <t/>
        </is>
      </c>
      <c r="AU22" t="inlineStr">
        <is>
          <t/>
        </is>
      </c>
      <c r="AV22" s="2" t="inlineStr">
        <is>
          <t>digitalna potvrda EU-a o COVID-u|
EU digitalna COVID potvrda</t>
        </is>
      </c>
      <c r="AW22" s="2" t="inlineStr">
        <is>
          <t>3|
3</t>
        </is>
      </c>
      <c r="AX22" s="2" t="inlineStr">
        <is>
          <t>|
preferred</t>
        </is>
      </c>
      <c r="AY22" t="inlineStr">
        <is>
          <t>interoperabilna potvrda koja sadržava informacije o cijepljenju, rezultatu testiranja ili preboljenju nositelja, a koje su izdane u kontekstu pandemije bolesti COVID-19</t>
        </is>
      </c>
      <c r="AZ22" s="2" t="inlineStr">
        <is>
          <t>uniós digitális Covid19-igazolvány|
uniós digitális Covid-igazolvány</t>
        </is>
      </c>
      <c r="BA22" s="2" t="inlineStr">
        <is>
          <t>3|
3</t>
        </is>
      </c>
      <c r="BB22" s="2" t="inlineStr">
        <is>
          <t xml:space="preserve">admitted|
</t>
        </is>
      </c>
      <c r="BC22" t="inlineStr">
        <is>
          <t>a Covid19-betegséggel kapcsolatos védettséget (oltást, a betegségen való átesést) vagy negatív teszteredményt igazoló digitális dokumentum</t>
        </is>
      </c>
      <c r="BD22" s="2" t="inlineStr">
        <is>
          <t>certificato COVID digitale UE|
certificato COVID digitale dell'UE|
certificazione verde COVID-19</t>
        </is>
      </c>
      <c r="BE22" s="2" t="inlineStr">
        <is>
          <t>2|
3|
3</t>
        </is>
      </c>
      <c r="BF22" s="2" t="inlineStr">
        <is>
          <t>|
|
admitted</t>
        </is>
      </c>
      <c r="BG22" t="inlineStr">
        <is>
          <t>insieme di certificati interoperabili contenenti informazioni sulla vaccinazione, sul risultato di un test o sulla guarigione del loro titolare, rilasciati nel contesto della pandemia di COVID-19</t>
        </is>
      </c>
      <c r="BH22" s="2" t="inlineStr">
        <is>
          <t>ES skaitmeninis COVID pažymėjimas</t>
        </is>
      </c>
      <c r="BI22" s="2" t="inlineStr">
        <is>
          <t>3</t>
        </is>
      </c>
      <c r="BJ22" s="2" t="inlineStr">
        <is>
          <t/>
        </is>
      </c>
      <c r="BK22" t="inlineStr">
        <is>
          <t>COVID-19
pandemijos metu išduodamas sąveikusis pažymėjimas, kuriame pateikiama
informacija apie jo turėtojo skiepijimą, tyrimo rezultatus ir (arba) persirgtą
ligą</t>
        </is>
      </c>
      <c r="BL22" s="2" t="inlineStr">
        <is>
          <t>ES DCS|
ES digitālais Covid-19 sertifikāts|
ES digitālais Covid sertifikāts</t>
        </is>
      </c>
      <c r="BM22" s="2" t="inlineStr">
        <is>
          <t>3|
2|
3</t>
        </is>
      </c>
      <c r="BN22" s="2" t="inlineStr">
        <is>
          <t xml:space="preserve">|
|
</t>
        </is>
      </c>
      <c r="BO22" t="inlineStr">
        <is>
          <t>digitāls
pierādījums tam, ka persona ir vakcinēta pret Covid-19, ir atveseļojusies no
Covid-19 vai tai ir negatīvs testa rezultāts</t>
        </is>
      </c>
      <c r="BP22" s="2" t="inlineStr">
        <is>
          <t>Ċertifikat COVID Diġitali tal-UE</t>
        </is>
      </c>
      <c r="BQ22" s="2" t="inlineStr">
        <is>
          <t>3</t>
        </is>
      </c>
      <c r="BR22" s="2" t="inlineStr">
        <is>
          <t/>
        </is>
      </c>
      <c r="BS22" t="inlineStr">
        <is>
          <t>prova diġitali li persuna tkun tlaqqmet kontra l-COVID-19, tkun fieqet mill-COVID-19 jew it-test ikun irriżulta negattiv</t>
        </is>
      </c>
      <c r="BT22" s="2" t="inlineStr">
        <is>
          <t>digitaal EU-covidcertificaat</t>
        </is>
      </c>
      <c r="BU22" s="2" t="inlineStr">
        <is>
          <t>3</t>
        </is>
      </c>
      <c r="BV22" s="2" t="inlineStr">
        <is>
          <t/>
        </is>
      </c>
      <c r="BW22" t="inlineStr">
        <is>
          <t>interoperabel certificaat met informatie over de vaccinatie, het 
testresultaat of het herstel van de houder ervan, afgegeven in de 
context van de COVID-19-pandemie</t>
        </is>
      </c>
      <c r="BX22" s="2" t="inlineStr">
        <is>
          <t>unijne cyfrowe zaświadczenie COVID-19|
unijne cyfrowe zaświadczenie COVID|
unijny certyfikat COVID</t>
        </is>
      </c>
      <c r="BY22" s="2" t="inlineStr">
        <is>
          <t>3|
3|
2</t>
        </is>
      </c>
      <c r="BZ22" s="2" t="inlineStr">
        <is>
          <t xml:space="preserve">admitted|
preferred|
</t>
        </is>
      </c>
      <c r="CA22" t="inlineStr">
        <is>
          <t>interoperacyjne zaświadczenie zawierające informacje o statusie posiadacza w zakresie szczepienia, wyniku testu i powrotu do zdrowia, wydane w kontekście pandemii COVID-19</t>
        </is>
      </c>
      <c r="CB22" s="2" t="inlineStr">
        <is>
          <t>Certificado Digital COVID da UE</t>
        </is>
      </c>
      <c r="CC22" s="2" t="inlineStr">
        <is>
          <t>3</t>
        </is>
      </c>
      <c r="CD22" s="2" t="inlineStr">
        <is>
          <t/>
        </is>
      </c>
      <c r="CE22" t="inlineStr">
        <is>
          <t>Certificado interoperável que contém informações sobre a vacinação, resultado de testes ou recuperação do titular, emitido no contexto da pandemia de COVID-19.</t>
        </is>
      </c>
      <c r="CF22" s="2" t="inlineStr">
        <is>
          <t>certificat digital al UE privind COVID</t>
        </is>
      </c>
      <c r="CG22" s="2" t="inlineStr">
        <is>
          <t>3</t>
        </is>
      </c>
      <c r="CH22" s="2" t="inlineStr">
        <is>
          <t/>
        </is>
      </c>
      <c r="CI22" t="inlineStr">
        <is>
          <t/>
        </is>
      </c>
      <c r="CJ22" s="2" t="inlineStr">
        <is>
          <t>digitálny COVID preukaz EÚ</t>
        </is>
      </c>
      <c r="CK22" s="2" t="inlineStr">
        <is>
          <t>3</t>
        </is>
      </c>
      <c r="CL22" s="2" t="inlineStr">
        <is>
          <t/>
        </is>
      </c>
      <c r="CM22" t="inlineStr">
        <is>
          <t>interoperabilné potvrdenia obsahujúce informácie
o držiteľovom očkovaní, výsledku testu alebo prekonaní ochorenia vydané v súvislosti
s pandémiou ochorenia COVID-19</t>
        </is>
      </c>
      <c r="CN22" s="2" t="inlineStr">
        <is>
          <t>digitalno COVID potrdilo EU|
evropsko digitalno covidno potrdilo|
digitalno COVID-19 potrdilo EU</t>
        </is>
      </c>
      <c r="CO22" s="2" t="inlineStr">
        <is>
          <t>3|
3|
3</t>
        </is>
      </c>
      <c r="CP22" s="2" t="inlineStr">
        <is>
          <t>|
|
admitted</t>
        </is>
      </c>
      <c r="CQ22" t="inlineStr">
        <is>
          <t>interoperabilno potrdilo, ki vsebuje informacije o cepljenju, rezultatu testa ali preboleli bolezni imetnika, izdano v okviru pandemije COVID-19</t>
        </is>
      </c>
      <c r="CR22" s="2" t="inlineStr">
        <is>
          <t>covidintyg|
EU:s digitala covidintyg</t>
        </is>
      </c>
      <c r="CS22" s="2" t="inlineStr">
        <is>
          <t>3|
3</t>
        </is>
      </c>
      <c r="CT22" s="2" t="inlineStr">
        <is>
          <t xml:space="preserve">|
</t>
        </is>
      </c>
      <c r="CU22" t="inlineStr">
        <is>
          <t>interoperabelt intyg med information om innehavarens vaccination, testresultat eller tillfrisknande som utfärdats i samband med covid-19-pandemin</t>
        </is>
      </c>
    </row>
    <row r="23">
      <c r="A23" s="1" t="str">
        <f>HYPERLINK("https://iate.europa.eu/entry/result/3589305/all", "3589305")</f>
        <v>3589305</v>
      </c>
      <c r="B23" t="inlineStr">
        <is>
          <t>SOCIAL QUESTIONS</t>
        </is>
      </c>
      <c r="C23" t="inlineStr">
        <is>
          <t>SOCIAL QUESTIONS|health|illness|epidemic</t>
        </is>
      </c>
      <c r="D23" s="2" t="inlineStr">
        <is>
          <t>избухване на COVID-19|
взрив от COVID-19|
коронавирусна пандемия|
пандемия от COVID-19|
разпространение на COVID-19</t>
        </is>
      </c>
      <c r="E23" s="2" t="inlineStr">
        <is>
          <t>3|
3|
3|
4|
3</t>
        </is>
      </c>
      <c r="F23" s="2" t="inlineStr">
        <is>
          <t xml:space="preserve">|
|
|
|
</t>
        </is>
      </c>
      <c r="G23" t="inlineStr">
        <is>
          <t>&lt;a href="https://iate.europa.eu/entry/result/3589181/bg" target="_blank"&gt;взрив от COVID-19, &lt;/a&gt;вследствие на който болеста се разпространи от Ухан (Китай) в целия свят</t>
        </is>
      </c>
      <c r="H23" s="2" t="inlineStr">
        <is>
          <t>pandemie covidu-19|
pandemie COVID-19|
globální koronavirová nákaza|
koronavirová pandemie|
koronavirová nákaza|
rozšíření onemocnění COVID-19</t>
        </is>
      </c>
      <c r="I23" s="2" t="inlineStr">
        <is>
          <t>3|
3|
3|
3|
3|
3</t>
        </is>
      </c>
      <c r="J23" s="2" t="inlineStr">
        <is>
          <t>admitted|
preferred|
admitted|
admitted|
admitted|
admitted</t>
        </is>
      </c>
      <c r="K23" t="inlineStr">
        <is>
          <t>&lt;div&gt;rozšíření onemocnění COVID-19 způsobeného koronavirem po celém světě&lt;/div&gt;</t>
        </is>
      </c>
      <c r="L23" s="2" t="inlineStr">
        <is>
          <t>covid-19-pandemi|
coronaviruspandemi</t>
        </is>
      </c>
      <c r="M23" s="2" t="inlineStr">
        <is>
          <t>3|
3</t>
        </is>
      </c>
      <c r="N23" s="2" t="inlineStr">
        <is>
          <t>preferred|
admitted</t>
        </is>
      </c>
      <c r="O23" t="inlineStr">
        <is>
          <t>covid-19-udbrud, der fra Wuhan (Kina) har spredt sig over hele verden</t>
        </is>
      </c>
      <c r="P23" s="2" t="inlineStr">
        <is>
          <t>Coronavirus-Pandemie|
COVID-19-Pandemie</t>
        </is>
      </c>
      <c r="Q23" s="2" t="inlineStr">
        <is>
          <t>3|
3</t>
        </is>
      </c>
      <c r="R23" s="2" t="inlineStr">
        <is>
          <t>admitted|
preferred</t>
        </is>
      </c>
      <c r="S23" t="inlineStr">
        <is>
          <t>COVID-19-Ausbruch nach einer Einstufung als Pandemie</t>
        </is>
      </c>
      <c r="T23" s="2" t="inlineStr">
        <is>
          <t>πανδημία κοροναϊού|
έξαρση της νόσου COVID-19|
πανδημία COVID-19</t>
        </is>
      </c>
      <c r="U23" s="2" t="inlineStr">
        <is>
          <t>3|
3|
3</t>
        </is>
      </c>
      <c r="V23" s="2" t="inlineStr">
        <is>
          <t xml:space="preserve">|
|
</t>
        </is>
      </c>
      <c r="W23" t="inlineStr">
        <is>
          <t>&lt;a href="https://iate.europa.eu/entry/result/3589181/el" target="_blank"&gt;έξαρση της νόσου COVID-19&lt;/a&gt; που εξαπλώθηκε από την Βουχάν (Κίνα) σε όλη την υφήλιο</t>
        </is>
      </c>
      <c r="X23" s="2" t="inlineStr">
        <is>
          <t>COVID-19 pandemic|
COVID-19 outbreak|
outbreak|
coronavirus pandemic|
coronavirus outbreak|
global coronavirus outbreak</t>
        </is>
      </c>
      <c r="Y23" s="2" t="inlineStr">
        <is>
          <t>3|
3|
1|
3|
3|
2</t>
        </is>
      </c>
      <c r="Z23" s="2" t="inlineStr">
        <is>
          <t>preferred|
admitted|
|
admitted|
admitted|
admitted</t>
        </is>
      </c>
      <c r="AA23" t="inlineStr">
        <is>
          <t>&lt;a href="https://iate.europa.eu/entry/result/3589181/en" target="_blank"&gt;COVID-19 outbreak&lt;/a&gt; that has spread from Wuhan (China) all over the world</t>
        </is>
      </c>
      <c r="AB23" s="2" t="inlineStr">
        <is>
          <t>pandemia por coronavirus|
brote de COVID-19|
pandemia de COVID-19|
pandemia coronavírica</t>
        </is>
      </c>
      <c r="AC23" s="2" t="inlineStr">
        <is>
          <t>3|
3|
3|
3</t>
        </is>
      </c>
      <c r="AD23" s="2" t="inlineStr">
        <is>
          <t xml:space="preserve">|
|
preferred|
</t>
        </is>
      </c>
      <c r="AE23" t="inlineStr">
        <is>
          <t>Epidemia de COVID-19 [ &lt;a href="/entry/result/3588486/all" id="ENTRY_TO_ENTRY_CONVERTER" target="_blank"&gt;IATE:3588486&lt;/a&gt; ] que afecta a un amplio número de individuos y se extiende por diversos países en distintos continentes.</t>
        </is>
      </c>
      <c r="AF23" s="2" t="inlineStr">
        <is>
          <t>ülemaailmne koroonaviiruse puhang|
COVID-19 pandeemia|
koroonaviiruse pandeemia</t>
        </is>
      </c>
      <c r="AG23" s="2" t="inlineStr">
        <is>
          <t>2|
3|
3</t>
        </is>
      </c>
      <c r="AH23" s="2" t="inlineStr">
        <is>
          <t xml:space="preserve">|
|
</t>
        </is>
      </c>
      <c r="AI23" t="inlineStr">
        <is>
          <t>&lt;i&gt;COVID-19 puhang&lt;/i&gt; &lt;a href="/entry/result/3589181/all" id="ENTRY_TO_ENTRY_CONVERTER" target="_blank"&gt;IATE:3589181&lt;/a&gt;, mis levis Wuhanist (Hiina) üle terve maailma</t>
        </is>
      </c>
      <c r="AJ23" s="2" t="inlineStr">
        <is>
          <t>covid-19:n puhkeaminen|
koronaviruspandemia|
maailmanlaajuinen koronavirusepidemia|
covid-19-pandemia</t>
        </is>
      </c>
      <c r="AK23" s="2" t="inlineStr">
        <is>
          <t>3|
3|
3|
3</t>
        </is>
      </c>
      <c r="AL23" s="2" t="inlineStr">
        <is>
          <t xml:space="preserve">|
|
admitted|
</t>
        </is>
      </c>
      <c r="AM23" t="inlineStr">
        <is>
          <t>covid-19-epidemia, joka on levinnyt Kiinan Wuhanista kaikkialle maailmaan</t>
        </is>
      </c>
      <c r="AN23" s="2" t="inlineStr">
        <is>
          <t>pandémie de COVID-19</t>
        </is>
      </c>
      <c r="AO23" s="2" t="inlineStr">
        <is>
          <t>3</t>
        </is>
      </c>
      <c r="AP23" s="2" t="inlineStr">
        <is>
          <t/>
        </is>
      </c>
      <c r="AQ23" t="inlineStr">
        <is>
          <t>&lt;a href="https://iate.europa.eu/entry/result/3589181/fr" target="_blank"&gt;flambée de COVID-19&lt;/a&gt; qui s'est propagée dans le monde entier depuis la Chine</t>
        </is>
      </c>
      <c r="AR23" s="2" t="inlineStr">
        <is>
          <t>paindéim COVID-19</t>
        </is>
      </c>
      <c r="AS23" s="2" t="inlineStr">
        <is>
          <t>3</t>
        </is>
      </c>
      <c r="AT23" s="2" t="inlineStr">
        <is>
          <t/>
        </is>
      </c>
      <c r="AU23" t="inlineStr">
        <is>
          <t/>
        </is>
      </c>
      <c r="AV23" s="2" t="inlineStr">
        <is>
          <t>pandemija bolesti COVID-19|
izbijanje bolesti COVID-19|
pandemija COVID-a 19|
pandemija koronavirusa</t>
        </is>
      </c>
      <c r="AW23" s="2" t="inlineStr">
        <is>
          <t>3|
3|
3|
3</t>
        </is>
      </c>
      <c r="AX23" s="2" t="inlineStr">
        <is>
          <t xml:space="preserve">preferred|
|
|
</t>
        </is>
      </c>
      <c r="AY23" t="inlineStr">
        <is>
          <t/>
        </is>
      </c>
      <c r="AZ23" s="2" t="inlineStr">
        <is>
          <t>Covid19-világjárvány|
Covid19-pandémia|
koronavírus-járvány</t>
        </is>
      </c>
      <c r="BA23" s="2" t="inlineStr">
        <is>
          <t>3|
3|
3</t>
        </is>
      </c>
      <c r="BB23" s="2" t="inlineStr">
        <is>
          <t xml:space="preserve">preferred|
|
</t>
        </is>
      </c>
      <c r="BC23" t="inlineStr">
        <is>
          <t>a kínai Vuhanból indult, a WHO által 2020. március 11-én világjárvánnyá minősített &lt;a href="https://iate.europa.eu/entry/result/3589181/hu" target="_blank"&gt;COVID-19-járvány&lt;time datetime="2020. 04. 06."&gt; (2020. 04. 06.)&lt;/time&gt;&lt;/a&gt;</t>
        </is>
      </c>
      <c r="BD23" s="2" t="inlineStr">
        <is>
          <t>pandemia di COVID-19|
pandemia di coronavirus</t>
        </is>
      </c>
      <c r="BE23" s="2" t="inlineStr">
        <is>
          <t>3|
3</t>
        </is>
      </c>
      <c r="BF23" s="2" t="inlineStr">
        <is>
          <t xml:space="preserve">preferred|
</t>
        </is>
      </c>
      <c r="BG23" t="inlineStr">
        <is>
          <t>&lt;a href="https://iate.europa.eu/entry/result/3589181/en-it" target="_blank"&gt;focolaio di COVID-19&lt;/a&gt; che dalla provincia cinese di Wuhan si è poi
diffuso a livello mondiale</t>
        </is>
      </c>
      <c r="BH23" s="2" t="inlineStr">
        <is>
          <t>COVID-19 pandemija|
koronaviruso pandemija|
pasaulinis COVID-19 protrūkis</t>
        </is>
      </c>
      <c r="BI23" s="2" t="inlineStr">
        <is>
          <t>3|
3|
3</t>
        </is>
      </c>
      <c r="BJ23" s="2" t="inlineStr">
        <is>
          <t>|
admitted|
admitted</t>
        </is>
      </c>
      <c r="BK23" t="inlineStr">
        <is>
          <t>neįprastai didelis COVID-19 išplitimas visame pasaulyje</t>
        </is>
      </c>
      <c r="BL23" s="2" t="inlineStr">
        <is>
          <t>Covid-19 pandēmija|
koronavīrusa pandēmija</t>
        </is>
      </c>
      <c r="BM23" s="2" t="inlineStr">
        <is>
          <t>3|
2</t>
        </is>
      </c>
      <c r="BN23" s="2" t="inlineStr">
        <is>
          <t>preferred|
admitted</t>
        </is>
      </c>
      <c r="BO23" t="inlineStr">
        <is>
          <t>&lt;a href="https://iate.europa.eu/entry/result/3589181/lv" target="_blank"&gt;Covid-19 uzliesmojums&lt;/a&gt;, kas izplatījies no Uhaņas (Ķīnā) visā pasaulē</t>
        </is>
      </c>
      <c r="BP23" s="2" t="inlineStr">
        <is>
          <t>pandemija tal-coronavirus|
tifqigħa globali tal-coronoavirus|
tifqigħa tal-COVID-19|
pandemija tal-COVID-19|
tifqigħa tal-coronavirus</t>
        </is>
      </c>
      <c r="BQ23" s="2" t="inlineStr">
        <is>
          <t>3|
2|
3|
3|
3</t>
        </is>
      </c>
      <c r="BR23" s="2" t="inlineStr">
        <is>
          <t>admitted|
admitted|
admitted|
preferred|
admitted</t>
        </is>
      </c>
      <c r="BS23" t="inlineStr">
        <is>
          <t>tifqigħa
 tal-COVID-19 [ &lt;a href="/entry/result/3589181/all" id="ENTRY_TO_ENTRY_CONVERTER" target="_blank"&gt;IATE:3589181&lt;/a&gt; ] li minn Wuhan fiċ-Ċina inxterdet mad-dinja kollha</t>
        </is>
      </c>
      <c r="BT23" s="2" t="inlineStr">
        <is>
          <t>coronapandemie|
coronaviruspandemie|
COVID-19-pandemie</t>
        </is>
      </c>
      <c r="BU23" s="2" t="inlineStr">
        <is>
          <t>3|
3|
3</t>
        </is>
      </c>
      <c r="BV23" s="2" t="inlineStr">
        <is>
          <t>admitted|
admitted|
preferred</t>
        </is>
      </c>
      <c r="BW23" t="inlineStr">
        <is>
          <t>wereldwijde verspreiding van de &lt;a href="https://iate.europa.eu/entry/result/3588486/nl" target="_blank"&gt;ziekte COVID-19&lt;/a&gt; vanuit Wuhan, in de Chinese provincie Hubei, in 2020</t>
        </is>
      </c>
      <c r="BX23" s="2" t="inlineStr">
        <is>
          <t>pandemia koronawirusa|
pandemia COVID-19</t>
        </is>
      </c>
      <c r="BY23" s="2" t="inlineStr">
        <is>
          <t>3|
3</t>
        </is>
      </c>
      <c r="BZ23" s="2" t="inlineStr">
        <is>
          <t xml:space="preserve">admitted|
</t>
        </is>
      </c>
      <c r="CA23" t="inlineStr">
        <is>
          <t>światowa pandemia zakaźnej choroby COVID-19 wywoływanej przez koronawirusa SARS-CoV-2</t>
        </is>
      </c>
      <c r="CB23" s="2" t="inlineStr">
        <is>
          <t>pandemia de COVID-19</t>
        </is>
      </c>
      <c r="CC23" s="2" t="inlineStr">
        <is>
          <t>3</t>
        </is>
      </c>
      <c r="CD23" s="2" t="inlineStr">
        <is>
          <t>preferred</t>
        </is>
      </c>
      <c r="CE23" t="inlineStr">
        <is>
          <t>&lt;a href="https://iate.europa.eu/entry/result/3589181/" target="_blank"&gt;surto de COVID-19&lt;/a&gt; que se propagou ao mundo inteiro a partir da cidade de Wuhan, na China.</t>
        </is>
      </c>
      <c r="CF23" s="2" t="inlineStr">
        <is>
          <t>pandemia de COVID-19</t>
        </is>
      </c>
      <c r="CG23" s="2" t="inlineStr">
        <is>
          <t>3</t>
        </is>
      </c>
      <c r="CH23" s="2" t="inlineStr">
        <is>
          <t/>
        </is>
      </c>
      <c r="CI23" t="inlineStr">
        <is>
          <t/>
        </is>
      </c>
      <c r="CJ23" s="2" t="inlineStr">
        <is>
          <t>pandémia COVID-19|
globálne šírenie ochorenia COVID-19|
pandémia covidu-19|
globálne šírenie koronavírusu|
pandémia koronavírusu|
pandémia ochorenia COVID-19</t>
        </is>
      </c>
      <c r="CK23" s="2" t="inlineStr">
        <is>
          <t>3|
3|
3|
3|
3|
3</t>
        </is>
      </c>
      <c r="CL23" s="2" t="inlineStr">
        <is>
          <t xml:space="preserve">admitted|
admitted|
|
admitted|
admitted|
</t>
        </is>
      </c>
      <c r="CM23" t="inlineStr">
        <is>
          <t>ochorenie COVID-19, ktoré sa rozšírilo z Wuhanu v Číne do celého sveta</t>
        </is>
      </c>
      <c r="CN23" s="2" t="inlineStr">
        <is>
          <t>koronavirusna pandemija|
izbruh COVID-19|
pandemija COVID-19|
izbruh koronavirusa</t>
        </is>
      </c>
      <c r="CO23" s="2" t="inlineStr">
        <is>
          <t>3|
3|
3|
3</t>
        </is>
      </c>
      <c r="CP23" s="2" t="inlineStr">
        <is>
          <t>admitted|
admitted|
preferred|
admitted</t>
        </is>
      </c>
      <c r="CQ23" t="inlineStr">
        <is>
          <t/>
        </is>
      </c>
      <c r="CR23" s="2" t="inlineStr">
        <is>
          <t>covid-19-pandemin</t>
        </is>
      </c>
      <c r="CS23" s="2" t="inlineStr">
        <is>
          <t>3</t>
        </is>
      </c>
      <c r="CT23" s="2" t="inlineStr">
        <is>
          <t/>
        </is>
      </c>
      <c r="CU23" t="inlineStr">
        <is>
          <t/>
        </is>
      </c>
    </row>
    <row r="24">
      <c r="A24" s="1" t="str">
        <f>HYPERLINK("https://iate.europa.eu/entry/result/3591127/all", "3591127")</f>
        <v>3591127</v>
      </c>
      <c r="B24" t="inlineStr">
        <is>
          <t>SOCIAL QUESTIONS</t>
        </is>
      </c>
      <c r="C24" t="inlineStr">
        <is>
          <t>SOCIAL QUESTIONS|health|health policy|organisation of health care|public health;SOCIAL QUESTIONS|health|pharmaceutical industry|pharmaceutical product|vaccine</t>
        </is>
      </c>
      <c r="D24" s="2" t="inlineStr">
        <is>
          <t>стратегия на ЕС за ваксините|
стратегия на ЕС за ваксините срещу COVID-19</t>
        </is>
      </c>
      <c r="E24" s="2" t="inlineStr">
        <is>
          <t>3|
3</t>
        </is>
      </c>
      <c r="F24" s="2" t="inlineStr">
        <is>
          <t xml:space="preserve">|
</t>
        </is>
      </c>
      <c r="G24" t="inlineStr">
        <is>
          <t>стратегия на ЕС, насочена към ускоряване на разработването, производството и въвеждането на ваксини срещу COVID-19</t>
        </is>
      </c>
      <c r="H24" s="2" t="inlineStr">
        <is>
          <t>Strategie EU pro očkovací látky|
Strategie EU pro očkovací látky proti COVID-19</t>
        </is>
      </c>
      <c r="I24" s="2" t="inlineStr">
        <is>
          <t>3|
3</t>
        </is>
      </c>
      <c r="J24" s="2" t="inlineStr">
        <is>
          <t xml:space="preserve">|
</t>
        </is>
      </c>
      <c r="K24" t="inlineStr">
        <is>
          <t>strategie předložená Evropskou komisí pro urychlení vývoje, výroby a distribuce očkovacích látek proti COVID-19</t>
        </is>
      </c>
      <c r="L24" t="inlineStr">
        <is>
          <t/>
        </is>
      </c>
      <c r="M24" t="inlineStr">
        <is>
          <t/>
        </is>
      </c>
      <c r="N24" t="inlineStr">
        <is>
          <t/>
        </is>
      </c>
      <c r="O24" t="inlineStr">
        <is>
          <t/>
        </is>
      </c>
      <c r="P24" t="inlineStr">
        <is>
          <t/>
        </is>
      </c>
      <c r="Q24" t="inlineStr">
        <is>
          <t/>
        </is>
      </c>
      <c r="R24" t="inlineStr">
        <is>
          <t/>
        </is>
      </c>
      <c r="S24" t="inlineStr">
        <is>
          <t/>
        </is>
      </c>
      <c r="T24" s="2" t="inlineStr">
        <is>
          <t>στρατηγική της ΕΕ για τα εμβόλια κατά της νόσου COVID-19|
στρατηγική της ΕΕ για τα εμβόλια</t>
        </is>
      </c>
      <c r="U24" s="2" t="inlineStr">
        <is>
          <t>3|
3</t>
        </is>
      </c>
      <c r="V24" s="2" t="inlineStr">
        <is>
          <t xml:space="preserve">|
</t>
        </is>
      </c>
      <c r="W24" t="inlineStr">
        <is>
          <t>στρατηγική της Ευρωπαϊκής Επιτροπής με σκοπό να επιταχυνθεί η ανάπτυξη, η παρασκευή και η διάθεση εμβολίων κατά της νόσου COVID-19</t>
        </is>
      </c>
      <c r="X24" s="2" t="inlineStr">
        <is>
          <t>EU Vaccines Strategy|
EU’s vaccine strategy|
EU Strategy for COVID-19 vaccines|
EU Vaccine Strategy</t>
        </is>
      </c>
      <c r="Y24" s="2" t="inlineStr">
        <is>
          <t>3|
1|
3|
1</t>
        </is>
      </c>
      <c r="Z24" s="2" t="inlineStr">
        <is>
          <t xml:space="preserve">|
|
|
</t>
        </is>
      </c>
      <c r="AA24" t="inlineStr">
        <is>
          <t>a strategy presented by the European Commission to accelerate the development, manufacturing and deployment of vaccines against COVID-19</t>
        </is>
      </c>
      <c r="AB24" s="2" t="inlineStr">
        <is>
          <t>Estrategia de la UE para las Vacunas contra la COVID-19|
Estrategia de Vacunas de la UE</t>
        </is>
      </c>
      <c r="AC24" s="2" t="inlineStr">
        <is>
          <t>3|
3</t>
        </is>
      </c>
      <c r="AD24" s="2" t="inlineStr">
        <is>
          <t xml:space="preserve">|
</t>
        </is>
      </c>
      <c r="AE24" t="inlineStr">
        <is>
          <t>Estrategia presentada por la Comisión con el fin de acelerar el desarrollo, la fabricación y la utilización de vacunas contra la COVID-19.</t>
        </is>
      </c>
      <c r="AF24" s="2" t="inlineStr">
        <is>
          <t>ELi vaktsiinistrateegia|
ELi strateegia COVID-19 vaktsiinide kohta</t>
        </is>
      </c>
      <c r="AG24" s="2" t="inlineStr">
        <is>
          <t>3|
3</t>
        </is>
      </c>
      <c r="AH24" s="2" t="inlineStr">
        <is>
          <t xml:space="preserve">|
</t>
        </is>
      </c>
      <c r="AI24" t="inlineStr">
        <is>
          <t>Euroopa Komisjoni strateegia COVID-19 vastaste vaktsiinide väljatöötamise, tootmise ja leviku kiirendamiseks</t>
        </is>
      </c>
      <c r="AJ24" s="2" t="inlineStr">
        <is>
          <t>EU:n rokotestrategia|
EU:n strategia covid-19-rokotteiden kehittämiseksi</t>
        </is>
      </c>
      <c r="AK24" s="2" t="inlineStr">
        <is>
          <t>2|
2</t>
        </is>
      </c>
      <c r="AL24" s="2" t="inlineStr">
        <is>
          <t xml:space="preserve">|
</t>
        </is>
      </c>
      <c r="AM24" t="inlineStr">
        <is>
          <t>Euroopan komission esittämä strategia, jolla nopeutetaan covid-19-rokotteiden kehittämistä, valmistusta ja käyttöönottoa</t>
        </is>
      </c>
      <c r="AN24" s="2" t="inlineStr">
        <is>
          <t>stratégie européenne en matière de vaccins|
stratégie de l'Union européenne concernant les vaccins contre la COVID-19</t>
        </is>
      </c>
      <c r="AO24" s="2" t="inlineStr">
        <is>
          <t>3|
3</t>
        </is>
      </c>
      <c r="AP24" s="2" t="inlineStr">
        <is>
          <t xml:space="preserve">|
</t>
        </is>
      </c>
      <c r="AQ24" t="inlineStr">
        <is>
          <t>stratégie présentée par la Commission pour accélérer la mise au point, la fabrication et le déploiement de vaccins contre la COVID-19</t>
        </is>
      </c>
      <c r="AR24" s="2" t="inlineStr">
        <is>
          <t>straitéis an Aontais Eorpaigh um vacsaíní in aghaidh COVID-19|
Straitéis an Aontais Eorpaigh um vacsaíní</t>
        </is>
      </c>
      <c r="AS24" s="2" t="inlineStr">
        <is>
          <t>3|
3</t>
        </is>
      </c>
      <c r="AT24" s="2" t="inlineStr">
        <is>
          <t xml:space="preserve">|
</t>
        </is>
      </c>
      <c r="AU24" t="inlineStr">
        <is>
          <t/>
        </is>
      </c>
      <c r="AV24" s="2" t="inlineStr">
        <is>
          <t>strategija EU-a za cjepiva|
strategija EU-a za cjepiva protiv bolesti COVID-19</t>
        </is>
      </c>
      <c r="AW24" s="2" t="inlineStr">
        <is>
          <t>3|
3</t>
        </is>
      </c>
      <c r="AX24" s="2" t="inlineStr">
        <is>
          <t xml:space="preserve">|
</t>
        </is>
      </c>
      <c r="AY24" t="inlineStr">
        <is>
          <t>strategija Europske komisije za ubrzavanje razvoja, proizvodnje i primjene cjepiva protiv bolesti COVID-19</t>
        </is>
      </c>
      <c r="AZ24" s="2" t="inlineStr">
        <is>
          <t>az EU oltóanyag-stratégiája|
a Covid19-oltóanyagokra vonatkozó uniós stratégia|
uniós oltóanyag-stratégia</t>
        </is>
      </c>
      <c r="BA24" s="2" t="inlineStr">
        <is>
          <t>3|
3|
3</t>
        </is>
      </c>
      <c r="BB24" s="2" t="inlineStr">
        <is>
          <t xml:space="preserve">|
|
</t>
        </is>
      </c>
      <c r="BC24" t="inlineStr">
        <is>
          <t>a Covid19-betegség elleni oltások fejlesztésére, gyártására és unióbeli elosztására vonatozó stratégia</t>
        </is>
      </c>
      <c r="BD24" s="2" t="inlineStr">
        <is>
          <t>strategia dell'UE sui vaccini|
strategia dell'Unione europea per i vaccini contro la COVID-19</t>
        </is>
      </c>
      <c r="BE24" s="2" t="inlineStr">
        <is>
          <t>3|
3</t>
        </is>
      </c>
      <c r="BF24" s="2" t="inlineStr">
        <is>
          <t xml:space="preserve">|
</t>
        </is>
      </c>
      <c r="BG24" t="inlineStr">
        <is>
          <t>strategia presentata dalla Commissione europea per accelerare lo sviluppo, la produzione e la distribuzione di vaccini contro la COVID-19</t>
        </is>
      </c>
      <c r="BH24" s="2" t="inlineStr">
        <is>
          <t>ES vakcinų strategija|
ES vakcinų nuo COVID-19 strategija</t>
        </is>
      </c>
      <c r="BI24" s="2" t="inlineStr">
        <is>
          <t>3|
3</t>
        </is>
      </c>
      <c r="BJ24" s="2" t="inlineStr">
        <is>
          <t xml:space="preserve">|
</t>
        </is>
      </c>
      <c r="BK24" t="inlineStr">
        <is>
          <t>strategija, kuria siekiama paspartinti COVID-19 vakcinų kūrimą, gamybą bei naudojimą ir taip padėti apsaugoti žmones visame pasaulyje</t>
        </is>
      </c>
      <c r="BL24" s="2" t="inlineStr">
        <is>
          <t>ES vakcīnu stratēģija|
ES stratēģija "Covid-19 vakcīnas"</t>
        </is>
      </c>
      <c r="BM24" s="2" t="inlineStr">
        <is>
          <t>3|
3</t>
        </is>
      </c>
      <c r="BN24" s="2" t="inlineStr">
        <is>
          <t xml:space="preserve">|
</t>
        </is>
      </c>
      <c r="BO24" t="inlineStr">
        <is>
          <t>stratēģija, ko iesniegusi Eiropas Komisija, lai paātrinātu Covid-19 vakcīnu izstrādi, ražošanu un izplatīšanu</t>
        </is>
      </c>
      <c r="BP24" s="2" t="inlineStr">
        <is>
          <t>Strateġija tal-UE għall-vaċċini|
Strateġija tal-UE għall-vaċċini kontra l-COVID-19</t>
        </is>
      </c>
      <c r="BQ24" s="2" t="inlineStr">
        <is>
          <t>3|
3</t>
        </is>
      </c>
      <c r="BR24" s="2" t="inlineStr">
        <is>
          <t xml:space="preserve">|
</t>
        </is>
      </c>
      <c r="BS24" t="inlineStr">
        <is>
          <t>strateġija ppreżentata mill-Kummissjoni Ewropea biex jiġu aċċellerati l-iżvilupp, il-manifattura u l-mobilizzazzjoni tal-vaċċini kontra l-COVID-19</t>
        </is>
      </c>
      <c r="BT24" s="2" t="inlineStr">
        <is>
          <t>EU-strategie voor vaccins|
EU-strategie voor COVID-19-vaccins</t>
        </is>
      </c>
      <c r="BU24" s="2" t="inlineStr">
        <is>
          <t>3|
3</t>
        </is>
      </c>
      <c r="BV24" s="2" t="inlineStr">
        <is>
          <t xml:space="preserve">|
</t>
        </is>
      </c>
      <c r="BW24" t="inlineStr">
        <is>
          <t>door de Europese Commissie gepresenteerde Europese strategie om de ontwikkeling, productie en toepassing van COVID-19-vaccins te versnellen</t>
        </is>
      </c>
      <c r="BX24" s="2" t="inlineStr">
        <is>
          <t>unijna strategia dotycząca szczepionek|
strategia UE dotycząca szczepionek przeciwko COVID-19</t>
        </is>
      </c>
      <c r="BY24" s="2" t="inlineStr">
        <is>
          <t>3|
3</t>
        </is>
      </c>
      <c r="BZ24" s="2" t="inlineStr">
        <is>
          <t xml:space="preserve">|
</t>
        </is>
      </c>
      <c r="CA24" t="inlineStr">
        <is>
          <t>przedstawiona przez Komisję Europejską strategia mająca przyspieszyć opracowanie, produkcję i dystrybucję szczepionek przeciwko COVID-19</t>
        </is>
      </c>
      <c r="CB24" s="2" t="inlineStr">
        <is>
          <t>Estratégia da UE para as Vacinas|
Estratégia da UE para as Vacinas contra a COVID-19</t>
        </is>
      </c>
      <c r="CC24" s="2" t="inlineStr">
        <is>
          <t>3|
3</t>
        </is>
      </c>
      <c r="CD24" s="2" t="inlineStr">
        <is>
          <t xml:space="preserve">|
</t>
        </is>
      </c>
      <c r="CE24" t="inlineStr">
        <is>
          <t>Estratégia europeia apresentada pela Comissão Europeia para acelerar o desenvolvimento, o fabrico e administração de vacinas contra a COVID-19.</t>
        </is>
      </c>
      <c r="CF24" s="2" t="inlineStr">
        <is>
          <t>Strategia UE privind vaccinurile împotriva COVID-19|
Strategia UE privind vaccinurile</t>
        </is>
      </c>
      <c r="CG24" s="2" t="inlineStr">
        <is>
          <t>3|
3</t>
        </is>
      </c>
      <c r="CH24" s="2" t="inlineStr">
        <is>
          <t xml:space="preserve">|
</t>
        </is>
      </c>
      <c r="CI24" t="inlineStr">
        <is>
          <t/>
        </is>
      </c>
      <c r="CJ24" s="2" t="inlineStr">
        <is>
          <t>stratégia EÚ pre vakcíny proti ochoreniu COVID-19|
stratégia EÚ v oblasti vakcín</t>
        </is>
      </c>
      <c r="CK24" s="2" t="inlineStr">
        <is>
          <t>3|
3</t>
        </is>
      </c>
      <c r="CL24" s="2" t="inlineStr">
        <is>
          <t xml:space="preserve">|
</t>
        </is>
      </c>
      <c r="CM24" t="inlineStr">
        <is>
          <t>stratégia, ktorú Komisia predstavila na urýchlenie vývoja, výroby a nasadenia vakcín proti ochoreniu COVID-19</t>
        </is>
      </c>
      <c r="CN24" s="2" t="inlineStr">
        <is>
          <t>strategija EU za cepiva proti COVID-19|
strategija EU za cepiva</t>
        </is>
      </c>
      <c r="CO24" s="2" t="inlineStr">
        <is>
          <t>3|
3</t>
        </is>
      </c>
      <c r="CP24" s="2" t="inlineStr">
        <is>
          <t xml:space="preserve">|
</t>
        </is>
      </c>
      <c r="CQ24" t="inlineStr">
        <is>
          <t>strategija, ki jo Evropska komisija predlaga za pospeševanje razvoja, proizvodnje in uvajanja cepiv proti COVID-19</t>
        </is>
      </c>
      <c r="CR24" s="2" t="inlineStr">
        <is>
          <t>EU:s vaccinstrategi|
EU:s strategi för vacciner mot covid-19</t>
        </is>
      </c>
      <c r="CS24" s="2" t="inlineStr">
        <is>
          <t>3|
3</t>
        </is>
      </c>
      <c r="CT24" s="2" t="inlineStr">
        <is>
          <t xml:space="preserve">|
</t>
        </is>
      </c>
      <c r="CU24" t="inlineStr">
        <is>
          <t/>
        </is>
      </c>
    </row>
    <row r="25">
      <c r="A25" s="1" t="str">
        <f>HYPERLINK("https://iate.europa.eu/entry/result/36453/all", "36453")</f>
        <v>36453</v>
      </c>
      <c r="B25" t="inlineStr">
        <is>
          <t>SOCIAL QUESTIONS</t>
        </is>
      </c>
      <c r="C25" t="inlineStr">
        <is>
          <t>SOCIAL QUESTIONS|health|illness|epidemic</t>
        </is>
      </c>
      <c r="D25" s="2" t="inlineStr">
        <is>
          <t>пандемия</t>
        </is>
      </c>
      <c r="E25" s="2" t="inlineStr">
        <is>
          <t>3</t>
        </is>
      </c>
      <c r="F25" s="2" t="inlineStr">
        <is>
          <t/>
        </is>
      </c>
      <c r="G25" t="inlineStr">
        <is>
          <t>шестата фаза от общия план на СЗО за готовност за действие при грип: при нея има поддържани огнища на вируса на равнище общност в поне две държави в един регион по регионалното деление на СЗО и в поне една друга държава в различен регион съгласно СЗО</t>
        </is>
      </c>
      <c r="H25" s="2" t="inlineStr">
        <is>
          <t>globální nákaza|
pandemie</t>
        </is>
      </c>
      <c r="I25" s="2" t="inlineStr">
        <is>
          <t>3|
3</t>
        </is>
      </c>
      <c r="J25" s="2" t="inlineStr">
        <is>
          <t>admitted|
preferred</t>
        </is>
      </c>
      <c r="K25" t="inlineStr">
        <is>
          <t>epidemie ( &lt;a href="/entry/result/1109031/all" id="ENTRY_TO_ENTRY_CONVERTER" target="_blank"&gt;IATE:1109031&lt;/a&gt; ) určitého onemocnění člověka, která je velkého rozsahu a zasahuje celé kontinenty</t>
        </is>
      </c>
      <c r="L25" s="2" t="inlineStr">
        <is>
          <t>pandemi</t>
        </is>
      </c>
      <c r="M25" s="2" t="inlineStr">
        <is>
          <t>3</t>
        </is>
      </c>
      <c r="N25" s="2" t="inlineStr">
        <is>
          <t/>
        </is>
      </c>
      <c r="O25" t="inlineStr">
        <is>
          <t>epidemisk sygdom, der breder sig over en hel eller flere verdensdele</t>
        </is>
      </c>
      <c r="P25" s="2" t="inlineStr">
        <is>
          <t>Pandemie</t>
        </is>
      </c>
      <c r="Q25" s="2" t="inlineStr">
        <is>
          <t>3</t>
        </is>
      </c>
      <c r="R25" s="2" t="inlineStr">
        <is>
          <t/>
        </is>
      </c>
      <c r="S25" t="inlineStr">
        <is>
          <t>länder- und kontinentübergreifende Ausbreitung einer Krankheit</t>
        </is>
      </c>
      <c r="T25" s="2" t="inlineStr">
        <is>
          <t>πανδημία</t>
        </is>
      </c>
      <c r="U25" s="2" t="inlineStr">
        <is>
          <t>4</t>
        </is>
      </c>
      <c r="V25" s="2" t="inlineStr">
        <is>
          <t/>
        </is>
      </c>
      <c r="W25" t="inlineStr">
        <is>
          <t>&lt;a href="https://iate.europa.eu/entry/result/1109031/el" target="_blank"&gt;επιδημία&lt;/a&gt; που εξαπλώνεται με γρήγορους ρυθμούς σε μια μεγάλη περιοχή (ήπειρο) ή σε παγκόσμια κλίμακα και απειλεί το σύνολο σχεδόν του πληθυσμού</t>
        </is>
      </c>
      <c r="X25" s="2" t="inlineStr">
        <is>
          <t>global pandemic|
global outbreak|
pandemic</t>
        </is>
      </c>
      <c r="Y25" s="2" t="inlineStr">
        <is>
          <t>1|
3|
3</t>
        </is>
      </c>
      <c r="Z25" s="2" t="inlineStr">
        <is>
          <t>deprecated|
admitted|
preferred</t>
        </is>
      </c>
      <c r="AA25" t="inlineStr">
        <is>
          <t>&lt;a href="https://iate.europa.eu/entry/result/1109031" target="_blank"&gt;&lt;i&gt;epidemic&lt;/i&gt; &lt;/a&gt;occurring worldwide or over a very wide area,
crossing international boundaries, and usually affecting a large number of
people</t>
        </is>
      </c>
      <c r="AB25" s="2" t="inlineStr">
        <is>
          <t>pandemia</t>
        </is>
      </c>
      <c r="AC25" s="2" t="inlineStr">
        <is>
          <t>3</t>
        </is>
      </c>
      <c r="AD25" s="2" t="inlineStr">
        <is>
          <t/>
        </is>
      </c>
      <c r="AE25" t="inlineStr">
        <is>
          <t>&lt;a href="https://iate.europa.eu/entry/result/1109031/es" target="_blank"&gt;Epidemia&lt;/a&gt; de una enfermedad transmisible que afecta a un amplio número de individuos y se extiende por diversos países en diversos continentes.</t>
        </is>
      </c>
      <c r="AF25" s="2" t="inlineStr">
        <is>
          <t>pandeemia|
ülemaailmne puhang|
laustaud</t>
        </is>
      </c>
      <c r="AG25" s="2" t="inlineStr">
        <is>
          <t>3|
2|
2</t>
        </is>
      </c>
      <c r="AH25" s="2" t="inlineStr">
        <is>
          <t xml:space="preserve">|
|
</t>
        </is>
      </c>
      <c r="AI25" t="inlineStr">
        <is>
          <t>&lt;i&gt;epideemia &lt;/i&gt;&lt;a href="/entry/result/1109031/all" id="ENTRY_TO_ENTRY_CONVERTER" target="_blank"&gt;IATE:1109031&lt;/a&gt;, mis haarab kogu maailma või väga suurt ala ning mõjutab suurt hulka inimesi</t>
        </is>
      </c>
      <c r="AJ25" s="2" t="inlineStr">
        <is>
          <t>pandemia</t>
        </is>
      </c>
      <c r="AK25" s="2" t="inlineStr">
        <is>
          <t>3</t>
        </is>
      </c>
      <c r="AL25" s="2" t="inlineStr">
        <is>
          <t/>
        </is>
      </c>
      <c r="AM25" t="inlineStr">
        <is>
          <t>"yli maanosien ulottuva epidemia"</t>
        </is>
      </c>
      <c r="AN25" s="2" t="inlineStr">
        <is>
          <t>pandémie</t>
        </is>
      </c>
      <c r="AO25" s="2" t="inlineStr">
        <is>
          <t>3</t>
        </is>
      </c>
      <c r="AP25" s="2" t="inlineStr">
        <is>
          <t/>
        </is>
      </c>
      <c r="AQ25" t="inlineStr">
        <is>
          <t>&lt;a href="https://iate.europa.eu/entry/result/1109031/en-fr" target="_blank"&gt;épidémie&lt;/a&gt; touchant généralement une grande partie de la population et survenant sur une vaste zone géographique ou à l’échelle mondiale</t>
        </is>
      </c>
      <c r="AR25" s="2" t="inlineStr">
        <is>
          <t>paindéim</t>
        </is>
      </c>
      <c r="AS25" s="2" t="inlineStr">
        <is>
          <t>3</t>
        </is>
      </c>
      <c r="AT25" s="2" t="inlineStr">
        <is>
          <t/>
        </is>
      </c>
      <c r="AU25" t="inlineStr">
        <is>
          <t/>
        </is>
      </c>
      <c r="AV25" s="2" t="inlineStr">
        <is>
          <t>pandemija</t>
        </is>
      </c>
      <c r="AW25" s="2" t="inlineStr">
        <is>
          <t>3</t>
        </is>
      </c>
      <c r="AX25" s="2" t="inlineStr">
        <is>
          <t/>
        </is>
      </c>
      <c r="AY25" t="inlineStr">
        <is>
          <t>širenje neke bolesti na velika prostranstva, tj. na više država, cijeli kontinent ili cijeli svijet</t>
        </is>
      </c>
      <c r="AZ25" s="2" t="inlineStr">
        <is>
          <t>világjárvány|
pandémia</t>
        </is>
      </c>
      <c r="BA25" s="2" t="inlineStr">
        <is>
          <t>3|
3</t>
        </is>
      </c>
      <c r="BB25" s="2" t="inlineStr">
        <is>
          <t xml:space="preserve">preferred|
</t>
        </is>
      </c>
      <c r="BC25" t="inlineStr">
        <is>
          <t>olyan járvány, amely legalább két WHO-régióban összesen legalább három ország lakosait is érinti</t>
        </is>
      </c>
      <c r="BD25" s="2" t="inlineStr">
        <is>
          <t>pandemia</t>
        </is>
      </c>
      <c r="BE25" s="2" t="inlineStr">
        <is>
          <t>3</t>
        </is>
      </c>
      <c r="BF25" s="2" t="inlineStr">
        <is>
          <t/>
        </is>
      </c>
      <c r="BG25" t="inlineStr">
        <is>
          <t>diffusione improvvisa e invasiva, caratterizzata da una trasmissione alla maggior parte della popolazione, di un'epidemia in più continenti o comunque
in vaste aree del mondo</t>
        </is>
      </c>
      <c r="BH25" s="2" t="inlineStr">
        <is>
          <t>pandemija</t>
        </is>
      </c>
      <c r="BI25" s="2" t="inlineStr">
        <is>
          <t>3</t>
        </is>
      </c>
      <c r="BJ25" s="2" t="inlineStr">
        <is>
          <t/>
        </is>
      </c>
      <c r="BK25" t="inlineStr">
        <is>
          <t>užkrečiamosios ligos paplitimas keliose šalyse ar net žemynuose; visuotinė epidemija</t>
        </is>
      </c>
      <c r="BL25" s="2" t="inlineStr">
        <is>
          <t>pandēmija</t>
        </is>
      </c>
      <c r="BM25" s="2" t="inlineStr">
        <is>
          <t>3</t>
        </is>
      </c>
      <c r="BN25" s="2" t="inlineStr">
        <is>
          <t/>
        </is>
      </c>
      <c r="BO25" t="inlineStr">
        <is>
          <t>epidēmija, kas aptver visu valsti vai izplatās vairākās valstīs</t>
        </is>
      </c>
      <c r="BP25" s="2" t="inlineStr">
        <is>
          <t>pandemija|
tifqigħa globali</t>
        </is>
      </c>
      <c r="BQ25" s="2" t="inlineStr">
        <is>
          <t>3|
3</t>
        </is>
      </c>
      <c r="BR25" s="2" t="inlineStr">
        <is>
          <t xml:space="preserve">|
</t>
        </is>
      </c>
      <c r="BS25" t="inlineStr">
        <is>
          <t>epidemija [ &lt;a href="/entry/result/1109031/all" id="ENTRY_TO_ENTRY_CONVERTER" target="_blank"&gt;IATE:1109031&lt;/a&gt; ] li tant tkun infirxet li għadd kbir ta' nies f'pajjiżi differenti jiġu affettwati</t>
        </is>
      </c>
      <c r="BT25" s="2" t="inlineStr">
        <is>
          <t>pandemie</t>
        </is>
      </c>
      <c r="BU25" s="2" t="inlineStr">
        <is>
          <t>3</t>
        </is>
      </c>
      <c r="BV25" s="2" t="inlineStr">
        <is>
          <t/>
        </is>
      </c>
      <c r="BW25" t="inlineStr">
        <is>
          <t>besmettelijke ziekte die zich over een groot deel van de aarde, m.n. een continent of alle continenten, verspreidt</t>
        </is>
      </c>
      <c r="BX25" s="2" t="inlineStr">
        <is>
          <t>pandemia</t>
        </is>
      </c>
      <c r="BY25" s="2" t="inlineStr">
        <is>
          <t>3</t>
        </is>
      </c>
      <c r="BZ25" s="2" t="inlineStr">
        <is>
          <t/>
        </is>
      </c>
      <c r="CA25" t="inlineStr">
        <is>
          <t>epidemia danej choroby mająca bardzo duży zasięg (kraj, kontynent lub kontynenty, świat)</t>
        </is>
      </c>
      <c r="CB25" s="2" t="inlineStr">
        <is>
          <t>pandemia</t>
        </is>
      </c>
      <c r="CC25" s="2" t="inlineStr">
        <is>
          <t>3</t>
        </is>
      </c>
      <c r="CD25" s="2" t="inlineStr">
        <is>
          <t/>
        </is>
      </c>
      <c r="CE25" t="inlineStr">
        <is>
          <t>Epidemia que ocorre numa vasta área geográfica ou à escala mundial, afetando um grande número de pessoas.</t>
        </is>
      </c>
      <c r="CF25" s="2" t="inlineStr">
        <is>
          <t>pandemie</t>
        </is>
      </c>
      <c r="CG25" s="2" t="inlineStr">
        <is>
          <t>3</t>
        </is>
      </c>
      <c r="CH25" s="2" t="inlineStr">
        <is>
          <t/>
        </is>
      </c>
      <c r="CI25" t="inlineStr">
        <is>
          <t>epidemie care se extinde pe un teritoriu foarte mare, cuprinzând mai multe țări, continente</t>
        </is>
      </c>
      <c r="CJ25" s="2" t="inlineStr">
        <is>
          <t>globálna epidémia|
pandémia</t>
        </is>
      </c>
      <c r="CK25" s="2" t="inlineStr">
        <is>
          <t>3|
3</t>
        </is>
      </c>
      <c r="CL25" s="2" t="inlineStr">
        <is>
          <t xml:space="preserve">admitted|
</t>
        </is>
      </c>
      <c r="CM25" t="inlineStr">
        <is>
          <t>rozsiahla epidémia s neurčitým časovým ohraničením a prakticky bez ohraničenia v mieste, ktorá postihuje veľké množstvo ľudí na rozsiahlom území</t>
        </is>
      </c>
      <c r="CN25" s="2" t="inlineStr">
        <is>
          <t>pandemija</t>
        </is>
      </c>
      <c r="CO25" s="2" t="inlineStr">
        <is>
          <t>3</t>
        </is>
      </c>
      <c r="CP25" s="2" t="inlineStr">
        <is>
          <t/>
        </is>
      </c>
      <c r="CQ25" t="inlineStr">
        <is>
          <t>pojavljanje kake bolezni z visoko incidenco na širšem področju, preko več kontinentov</t>
        </is>
      </c>
      <c r="CR25" s="2" t="inlineStr">
        <is>
          <t>pandemi</t>
        </is>
      </c>
      <c r="CS25" s="2" t="inlineStr">
        <is>
          <t>3</t>
        </is>
      </c>
      <c r="CT25" s="2" t="inlineStr">
        <is>
          <t/>
        </is>
      </c>
      <c r="CU25" t="inlineStr">
        <is>
          <t>utbrott av infektionssjukdom som sprids över stora delar av
världen, och drabbar en stor del av befolkningen</t>
        </is>
      </c>
    </row>
    <row r="26">
      <c r="A26" s="1" t="str">
        <f>HYPERLINK("https://iate.europa.eu/entry/result/3590834/all", "3590834")</f>
        <v>3590834</v>
      </c>
      <c r="B26" t="inlineStr">
        <is>
          <t>SOCIAL QUESTIONS;SCIENCE</t>
        </is>
      </c>
      <c r="C26" t="inlineStr">
        <is>
          <t>SOCIAL QUESTIONS|health|medical science;SCIENCE|natural and applied sciences|life sciences|biology</t>
        </is>
      </c>
      <c r="D26" t="inlineStr">
        <is>
          <t/>
        </is>
      </c>
      <c r="E26" t="inlineStr">
        <is>
          <t/>
        </is>
      </c>
      <c r="F26" t="inlineStr">
        <is>
          <t/>
        </is>
      </c>
      <c r="G26" t="inlineStr">
        <is>
          <t/>
        </is>
      </c>
      <c r="H26" t="inlineStr">
        <is>
          <t/>
        </is>
      </c>
      <c r="I26" t="inlineStr">
        <is>
          <t/>
        </is>
      </c>
      <c r="J26" t="inlineStr">
        <is>
          <t/>
        </is>
      </c>
      <c r="K26" t="inlineStr">
        <is>
          <t/>
        </is>
      </c>
      <c r="L26" s="2" t="inlineStr">
        <is>
          <t>PCR-test</t>
        </is>
      </c>
      <c r="M26" s="2" t="inlineStr">
        <is>
          <t>3</t>
        </is>
      </c>
      <c r="N26" s="2" t="inlineStr">
        <is>
          <t/>
        </is>
      </c>
      <c r="O26" t="inlineStr">
        <is>
          <t>test, der påviser coronavirus' RNA</t>
        </is>
      </c>
      <c r="P26" t="inlineStr">
        <is>
          <t/>
        </is>
      </c>
      <c r="Q26" t="inlineStr">
        <is>
          <t/>
        </is>
      </c>
      <c r="R26" t="inlineStr">
        <is>
          <t/>
        </is>
      </c>
      <c r="S26" t="inlineStr">
        <is>
          <t/>
        </is>
      </c>
      <c r="T26" t="inlineStr">
        <is>
          <t/>
        </is>
      </c>
      <c r="U26" t="inlineStr">
        <is>
          <t/>
        </is>
      </c>
      <c r="V26" t="inlineStr">
        <is>
          <t/>
        </is>
      </c>
      <c r="W26" t="inlineStr">
        <is>
          <t/>
        </is>
      </c>
      <c r="X26" s="2" t="inlineStr">
        <is>
          <t>polymerase chain reaction test|
PCR test</t>
        </is>
      </c>
      <c r="Y26" s="2" t="inlineStr">
        <is>
          <t>3|
3</t>
        </is>
      </c>
      <c r="Z26" s="2" t="inlineStr">
        <is>
          <t xml:space="preserve">|
</t>
        </is>
      </c>
      <c r="AA26" t="inlineStr">
        <is>
          <t>test using &lt;a href="https://iate.europa.eu/entry/result/1431892/en" target="_blank"&gt;polymerase chain reaction&lt;/a&gt; technique to detect and identify trace amounts of DNA and in some instances RNA, whether from a virus or bacteria, to study the organism or diagnose an 
infection, or for forensic examination in criminal justice and 
archaeology</t>
        </is>
      </c>
      <c r="AB26" t="inlineStr">
        <is>
          <t/>
        </is>
      </c>
      <c r="AC26" t="inlineStr">
        <is>
          <t/>
        </is>
      </c>
      <c r="AD26" t="inlineStr">
        <is>
          <t/>
        </is>
      </c>
      <c r="AE26" t="inlineStr">
        <is>
          <t/>
        </is>
      </c>
      <c r="AF26" s="2" t="inlineStr">
        <is>
          <t>PCR test</t>
        </is>
      </c>
      <c r="AG26" s="2" t="inlineStr">
        <is>
          <t>3</t>
        </is>
      </c>
      <c r="AH26" s="2" t="inlineStr">
        <is>
          <t/>
        </is>
      </c>
      <c r="AI26" t="inlineStr">
        <is>
          <t>viiruse RNA määramine &lt;i&gt;polümeraasi ahelreaktsiooni &lt;/i&gt;&lt;a href="/entry/result/1431892/all" id="ENTRY_TO_ENTRY_CONVERTER" target="_blank"&gt;IATE:1431892&lt;/a&gt; meetodi abil</t>
        </is>
      </c>
      <c r="AJ26" s="2" t="inlineStr">
        <is>
          <t>PCR-testi</t>
        </is>
      </c>
      <c r="AK26" s="2" t="inlineStr">
        <is>
          <t>3</t>
        </is>
      </c>
      <c r="AL26" s="2" t="inlineStr">
        <is>
          <t/>
        </is>
      </c>
      <c r="AM26" t="inlineStr">
        <is>
          <t>polymeraasiketjureaktio- eli geenimonistustesti, joka suoritetaan elävien solujen ulkopuolella laboratoriossa PCR-laitteella</t>
        </is>
      </c>
      <c r="AN26" s="2" t="inlineStr">
        <is>
          <t>test PCR|
PCR</t>
        </is>
      </c>
      <c r="AO26" s="2" t="inlineStr">
        <is>
          <t>3|
2</t>
        </is>
      </c>
      <c r="AP26" s="2" t="inlineStr">
        <is>
          <t xml:space="preserve">|
</t>
        </is>
      </c>
      <c r="AQ26" t="inlineStr">
        <is>
          <t>test de détection moléculaire au moyen d'une technique d'amplification moléculaire, utilisé pour détecter et identifier la présence d'ADN ou d'ARN, dans le cadre de la recherche d'une infection ou de la présence d'une maladie génétique, ou en médecine légale, dans le domaine judiciaire ou de la recherche en archéologie/paléontologie</t>
        </is>
      </c>
      <c r="AR26" s="2" t="inlineStr">
        <is>
          <t>tástáil um imoibriú slabhrúil polaiméaráise|
tástáil PCR</t>
        </is>
      </c>
      <c r="AS26" s="2" t="inlineStr">
        <is>
          <t>3|
3</t>
        </is>
      </c>
      <c r="AT26" s="2" t="inlineStr">
        <is>
          <t xml:space="preserve">|
</t>
        </is>
      </c>
      <c r="AU26" t="inlineStr">
        <is>
          <t/>
        </is>
      </c>
      <c r="AV26" t="inlineStr">
        <is>
          <t/>
        </is>
      </c>
      <c r="AW26" t="inlineStr">
        <is>
          <t/>
        </is>
      </c>
      <c r="AX26" t="inlineStr">
        <is>
          <t/>
        </is>
      </c>
      <c r="AY26" t="inlineStr">
        <is>
          <t/>
        </is>
      </c>
      <c r="AZ26" s="2" t="inlineStr">
        <is>
          <t>PCR-teszt|
PCR-vizsgálat</t>
        </is>
      </c>
      <c r="BA26" s="2" t="inlineStr">
        <is>
          <t>3|
3</t>
        </is>
      </c>
      <c r="BB26" s="2" t="inlineStr">
        <is>
          <t xml:space="preserve">|
</t>
        </is>
      </c>
      <c r="BC26" t="inlineStr">
        <is>
          <t>&lt;a href="https://iate.europa.eu/entry/result/1431892/hu" target="_blank"&gt;polimeráz láncreakción (PCR)&lt;/a&gt; alapuló vizsgálat, amely
arra szolgál, hogy egy adott organizmus tanulmányozása vagy fertőzés
diagnosztizálása, illetve igazságügyi orvosszakértői vizsgálat vagy
archeológiai kutatás céljából kimutassa vírus vagy baktérium nyomokban
előforduló DNS-ét és bizonyos esetekben RNS-ét</t>
        </is>
      </c>
      <c r="BD26" s="2" t="inlineStr">
        <is>
          <t>test di reazione a catena della polimerasi|
test PCR</t>
        </is>
      </c>
      <c r="BE26" s="2" t="inlineStr">
        <is>
          <t>3|
3</t>
        </is>
      </c>
      <c r="BF26" s="2" t="inlineStr">
        <is>
          <t xml:space="preserve">|
</t>
        </is>
      </c>
      <c r="BG26" t="inlineStr">
        <is>
          <t/>
        </is>
      </c>
      <c r="BH26" s="2" t="inlineStr">
        <is>
          <t>PGR tyrimas</t>
        </is>
      </c>
      <c r="BI26" s="2" t="inlineStr">
        <is>
          <t>3</t>
        </is>
      </c>
      <c r="BJ26" s="2" t="inlineStr">
        <is>
          <t/>
        </is>
      </c>
      <c r="BK26" t="inlineStr">
        <is>
          <t/>
        </is>
      </c>
      <c r="BL26" s="2" t="inlineStr">
        <is>
          <t>PCR tests</t>
        </is>
      </c>
      <c r="BM26" s="2" t="inlineStr">
        <is>
          <t>3</t>
        </is>
      </c>
      <c r="BN26" s="2" t="inlineStr">
        <is>
          <t/>
        </is>
      </c>
      <c r="BO26" t="inlineStr">
        <is>
          <t>tests, kurā tiek izmantota &lt;a href="https://iate.europa.eu/entry/result/1431892/en-lv" target="_blank"&gt;polimerāzes ķēdes reakcijas&lt;/a&gt; (PCR jeb PĶR) tehnika, lai atklātu un identificētu nelielus DNS (dažkārt RNS) daudzumus no vīrusiem vai baktērijām, lai pētītu kādu organismu vai diagnosticētu infekciju, vai veiktu kriminālistisku vai arheoloģisku izpēti</t>
        </is>
      </c>
      <c r="BP26" t="inlineStr">
        <is>
          <t/>
        </is>
      </c>
      <c r="BQ26" t="inlineStr">
        <is>
          <t/>
        </is>
      </c>
      <c r="BR26" t="inlineStr">
        <is>
          <t/>
        </is>
      </c>
      <c r="BS26" t="inlineStr">
        <is>
          <t/>
        </is>
      </c>
      <c r="BT26" t="inlineStr">
        <is>
          <t/>
        </is>
      </c>
      <c r="BU26" t="inlineStr">
        <is>
          <t/>
        </is>
      </c>
      <c r="BV26" t="inlineStr">
        <is>
          <t/>
        </is>
      </c>
      <c r="BW26" t="inlineStr">
        <is>
          <t/>
        </is>
      </c>
      <c r="BX26" s="2" t="inlineStr">
        <is>
          <t>test PCR</t>
        </is>
      </c>
      <c r="BY26" s="2" t="inlineStr">
        <is>
          <t>3</t>
        </is>
      </c>
      <c r="BZ26" s="2" t="inlineStr">
        <is>
          <t/>
        </is>
      </c>
      <c r="CA26" t="inlineStr">
        <is>
          <t>badanie z wykorzystaniem &lt;a href="https://iate.europa.eu/entry/result/1431892/pl" target="_blank"&gt;łańcuchowej reakcji polimerazy&lt;/a&gt; wykrywające obecność DNA lub RNA wirusa lub bakterii</t>
        </is>
      </c>
      <c r="CB26" s="2" t="inlineStr">
        <is>
          <t>teste RCP|
teste PCR|
teste de reação em cadeia da polimerase</t>
        </is>
      </c>
      <c r="CC26" s="2" t="inlineStr">
        <is>
          <t>3|
2|
3</t>
        </is>
      </c>
      <c r="CD26" s="2" t="inlineStr">
        <is>
          <t xml:space="preserve">|
|
</t>
        </is>
      </c>
      <c r="CE26" t="inlineStr">
        <is>
          <t/>
        </is>
      </c>
      <c r="CF26" s="2" t="inlineStr">
        <is>
          <t>test PCR</t>
        </is>
      </c>
      <c r="CG26" s="2" t="inlineStr">
        <is>
          <t>3</t>
        </is>
      </c>
      <c r="CH26" s="2" t="inlineStr">
        <is>
          <t/>
        </is>
      </c>
      <c r="CI26" t="inlineStr">
        <is>
          <t/>
        </is>
      </c>
      <c r="CJ26" t="inlineStr">
        <is>
          <t/>
        </is>
      </c>
      <c r="CK26" t="inlineStr">
        <is>
          <t/>
        </is>
      </c>
      <c r="CL26" t="inlineStr">
        <is>
          <t/>
        </is>
      </c>
      <c r="CM26" t="inlineStr">
        <is>
          <t/>
        </is>
      </c>
      <c r="CN26" s="2" t="inlineStr">
        <is>
          <t>PCR test|
test verižne reakcije s polimerazo|
test polimerazne verižne reakcije</t>
        </is>
      </c>
      <c r="CO26" s="2" t="inlineStr">
        <is>
          <t>3|
3|
3</t>
        </is>
      </c>
      <c r="CP26" s="2" t="inlineStr">
        <is>
          <t>|
|
preferred</t>
        </is>
      </c>
      <c r="CQ26" t="inlineStr">
        <is>
          <t/>
        </is>
      </c>
      <c r="CR26" s="2" t="inlineStr">
        <is>
          <t>PCR-test</t>
        </is>
      </c>
      <c r="CS26" s="2" t="inlineStr">
        <is>
          <t>3</t>
        </is>
      </c>
      <c r="CT26" s="2" t="inlineStr">
        <is>
          <t/>
        </is>
      </c>
      <c r="CU26" t="inlineStr">
        <is>
          <t/>
        </is>
      </c>
    </row>
    <row r="27">
      <c r="A27" s="1" t="str">
        <f>HYPERLINK("https://iate.europa.eu/entry/result/3593379/all", "3593379")</f>
        <v>3593379</v>
      </c>
      <c r="B27" t="inlineStr">
        <is>
          <t>SOCIAL QUESTIONS;SCIENCE</t>
        </is>
      </c>
      <c r="C27" t="inlineStr">
        <is>
          <t>SOCIAL QUESTIONS|health|medical science|immunology;SCIENCE|natural and applied sciences|life sciences|biology</t>
        </is>
      </c>
      <c r="D27" t="inlineStr">
        <is>
          <t/>
        </is>
      </c>
      <c r="E27" t="inlineStr">
        <is>
          <t/>
        </is>
      </c>
      <c r="F27" t="inlineStr">
        <is>
          <t/>
        </is>
      </c>
      <c r="G27" t="inlineStr">
        <is>
          <t/>
        </is>
      </c>
      <c r="H27" t="inlineStr">
        <is>
          <t/>
        </is>
      </c>
      <c r="I27" t="inlineStr">
        <is>
          <t/>
        </is>
      </c>
      <c r="J27" t="inlineStr">
        <is>
          <t/>
        </is>
      </c>
      <c r="K27" t="inlineStr">
        <is>
          <t/>
        </is>
      </c>
      <c r="L27" t="inlineStr">
        <is>
          <t/>
        </is>
      </c>
      <c r="M27" t="inlineStr">
        <is>
          <t/>
        </is>
      </c>
      <c r="N27" t="inlineStr">
        <is>
          <t/>
        </is>
      </c>
      <c r="O27" t="inlineStr">
        <is>
          <t/>
        </is>
      </c>
      <c r="P27" t="inlineStr">
        <is>
          <t/>
        </is>
      </c>
      <c r="Q27" t="inlineStr">
        <is>
          <t/>
        </is>
      </c>
      <c r="R27" t="inlineStr">
        <is>
          <t/>
        </is>
      </c>
      <c r="S27" t="inlineStr">
        <is>
          <t/>
        </is>
      </c>
      <c r="T27" t="inlineStr">
        <is>
          <t/>
        </is>
      </c>
      <c r="U27" t="inlineStr">
        <is>
          <t/>
        </is>
      </c>
      <c r="V27" t="inlineStr">
        <is>
          <t/>
        </is>
      </c>
      <c r="W27" t="inlineStr">
        <is>
          <t/>
        </is>
      </c>
      <c r="X27" s="2" t="inlineStr">
        <is>
          <t>trained immunity</t>
        </is>
      </c>
      <c r="Y27" s="2" t="inlineStr">
        <is>
          <t>3</t>
        </is>
      </c>
      <c r="Z27" s="2" t="inlineStr">
        <is>
          <t/>
        </is>
      </c>
      <c r="AA27" t="inlineStr">
        <is>
          <t>modification of cells in the &lt;a href="https://iate.europa.eu/entry/result/1128234/en" target="_blank"&gt;&lt;i&gt;innate immune system&lt;/i&gt;&lt;/a&gt; (the one with which an organism is born) to create a "memory" of a pathogen</t>
        </is>
      </c>
      <c r="AB27" t="inlineStr">
        <is>
          <t/>
        </is>
      </c>
      <c r="AC27" t="inlineStr">
        <is>
          <t/>
        </is>
      </c>
      <c r="AD27" t="inlineStr">
        <is>
          <t/>
        </is>
      </c>
      <c r="AE27" t="inlineStr">
        <is>
          <t/>
        </is>
      </c>
      <c r="AF27" t="inlineStr">
        <is>
          <t/>
        </is>
      </c>
      <c r="AG27" t="inlineStr">
        <is>
          <t/>
        </is>
      </c>
      <c r="AH27" t="inlineStr">
        <is>
          <t/>
        </is>
      </c>
      <c r="AI27" t="inlineStr">
        <is>
          <t/>
        </is>
      </c>
      <c r="AJ27" t="inlineStr">
        <is>
          <t/>
        </is>
      </c>
      <c r="AK27" t="inlineStr">
        <is>
          <t/>
        </is>
      </c>
      <c r="AL27" t="inlineStr">
        <is>
          <t/>
        </is>
      </c>
      <c r="AM27" t="inlineStr">
        <is>
          <t/>
        </is>
      </c>
      <c r="AN27" t="inlineStr">
        <is>
          <t/>
        </is>
      </c>
      <c r="AO27" t="inlineStr">
        <is>
          <t/>
        </is>
      </c>
      <c r="AP27" t="inlineStr">
        <is>
          <t/>
        </is>
      </c>
      <c r="AQ27" t="inlineStr">
        <is>
          <t/>
        </is>
      </c>
      <c r="AR27" s="2" t="inlineStr">
        <is>
          <t>imdhíonacht oilte</t>
        </is>
      </c>
      <c r="AS27" s="2" t="inlineStr">
        <is>
          <t>3</t>
        </is>
      </c>
      <c r="AT27" s="2" t="inlineStr">
        <is>
          <t/>
        </is>
      </c>
      <c r="AU27" t="inlineStr">
        <is>
          <t/>
        </is>
      </c>
      <c r="AV27" t="inlineStr">
        <is>
          <t/>
        </is>
      </c>
      <c r="AW27" t="inlineStr">
        <is>
          <t/>
        </is>
      </c>
      <c r="AX27" t="inlineStr">
        <is>
          <t/>
        </is>
      </c>
      <c r="AY27" t="inlineStr">
        <is>
          <t/>
        </is>
      </c>
      <c r="AZ27" t="inlineStr">
        <is>
          <t/>
        </is>
      </c>
      <c r="BA27" t="inlineStr">
        <is>
          <t/>
        </is>
      </c>
      <c r="BB27" t="inlineStr">
        <is>
          <t/>
        </is>
      </c>
      <c r="BC27" t="inlineStr">
        <is>
          <t/>
        </is>
      </c>
      <c r="BD27" t="inlineStr">
        <is>
          <t/>
        </is>
      </c>
      <c r="BE27" t="inlineStr">
        <is>
          <t/>
        </is>
      </c>
      <c r="BF27" t="inlineStr">
        <is>
          <t/>
        </is>
      </c>
      <c r="BG27" t="inlineStr">
        <is>
          <t/>
        </is>
      </c>
      <c r="BH27" t="inlineStr">
        <is>
          <t/>
        </is>
      </c>
      <c r="BI27" t="inlineStr">
        <is>
          <t/>
        </is>
      </c>
      <c r="BJ27" t="inlineStr">
        <is>
          <t/>
        </is>
      </c>
      <c r="BK27" t="inlineStr">
        <is>
          <t/>
        </is>
      </c>
      <c r="BL27" t="inlineStr">
        <is>
          <t/>
        </is>
      </c>
      <c r="BM27" t="inlineStr">
        <is>
          <t/>
        </is>
      </c>
      <c r="BN27" t="inlineStr">
        <is>
          <t/>
        </is>
      </c>
      <c r="BO27" t="inlineStr">
        <is>
          <t/>
        </is>
      </c>
      <c r="BP27" t="inlineStr">
        <is>
          <t/>
        </is>
      </c>
      <c r="BQ27" t="inlineStr">
        <is>
          <t/>
        </is>
      </c>
      <c r="BR27" t="inlineStr">
        <is>
          <t/>
        </is>
      </c>
      <c r="BS27" t="inlineStr">
        <is>
          <t/>
        </is>
      </c>
      <c r="BT27" t="inlineStr">
        <is>
          <t/>
        </is>
      </c>
      <c r="BU27" t="inlineStr">
        <is>
          <t/>
        </is>
      </c>
      <c r="BV27" t="inlineStr">
        <is>
          <t/>
        </is>
      </c>
      <c r="BW27" t="inlineStr">
        <is>
          <t/>
        </is>
      </c>
      <c r="BX27" t="inlineStr">
        <is>
          <t/>
        </is>
      </c>
      <c r="BY27" t="inlineStr">
        <is>
          <t/>
        </is>
      </c>
      <c r="BZ27" t="inlineStr">
        <is>
          <t/>
        </is>
      </c>
      <c r="CA27" t="inlineStr">
        <is>
          <t/>
        </is>
      </c>
      <c r="CB27" t="inlineStr">
        <is>
          <t/>
        </is>
      </c>
      <c r="CC27" t="inlineStr">
        <is>
          <t/>
        </is>
      </c>
      <c r="CD27" t="inlineStr">
        <is>
          <t/>
        </is>
      </c>
      <c r="CE27" t="inlineStr">
        <is>
          <t/>
        </is>
      </c>
      <c r="CF27" t="inlineStr">
        <is>
          <t/>
        </is>
      </c>
      <c r="CG27" t="inlineStr">
        <is>
          <t/>
        </is>
      </c>
      <c r="CH27" t="inlineStr">
        <is>
          <t/>
        </is>
      </c>
      <c r="CI27" t="inlineStr">
        <is>
          <t/>
        </is>
      </c>
      <c r="CJ27" t="inlineStr">
        <is>
          <t/>
        </is>
      </c>
      <c r="CK27" t="inlineStr">
        <is>
          <t/>
        </is>
      </c>
      <c r="CL27" t="inlineStr">
        <is>
          <t/>
        </is>
      </c>
      <c r="CM27" t="inlineStr">
        <is>
          <t/>
        </is>
      </c>
      <c r="CN27" t="inlineStr">
        <is>
          <t/>
        </is>
      </c>
      <c r="CO27" t="inlineStr">
        <is>
          <t/>
        </is>
      </c>
      <c r="CP27" t="inlineStr">
        <is>
          <t/>
        </is>
      </c>
      <c r="CQ27" t="inlineStr">
        <is>
          <t/>
        </is>
      </c>
      <c r="CR27" t="inlineStr">
        <is>
          <t/>
        </is>
      </c>
      <c r="CS27" t="inlineStr">
        <is>
          <t/>
        </is>
      </c>
      <c r="CT27" t="inlineStr">
        <is>
          <t/>
        </is>
      </c>
      <c r="CU27" t="inlineStr">
        <is>
          <t/>
        </is>
      </c>
    </row>
    <row r="28">
      <c r="A28" s="1" t="str">
        <f>HYPERLINK("https://iate.europa.eu/entry/result/3593375/all", "3593375")</f>
        <v>3593375</v>
      </c>
      <c r="B28" t="inlineStr">
        <is>
          <t>SOCIAL QUESTIONS;SCIENCE</t>
        </is>
      </c>
      <c r="C28" t="inlineStr">
        <is>
          <t>SOCIAL QUESTIONS|health|medical science|immunology;SCIENCE|natural and applied sciences|life sciences|biology</t>
        </is>
      </c>
      <c r="D28" t="inlineStr">
        <is>
          <t/>
        </is>
      </c>
      <c r="E28" t="inlineStr">
        <is>
          <t/>
        </is>
      </c>
      <c r="F28" t="inlineStr">
        <is>
          <t/>
        </is>
      </c>
      <c r="G28" t="inlineStr">
        <is>
          <t/>
        </is>
      </c>
      <c r="H28" t="inlineStr">
        <is>
          <t/>
        </is>
      </c>
      <c r="I28" t="inlineStr">
        <is>
          <t/>
        </is>
      </c>
      <c r="J28" t="inlineStr">
        <is>
          <t/>
        </is>
      </c>
      <c r="K28" t="inlineStr">
        <is>
          <t/>
        </is>
      </c>
      <c r="L28" t="inlineStr">
        <is>
          <t/>
        </is>
      </c>
      <c r="M28" t="inlineStr">
        <is>
          <t/>
        </is>
      </c>
      <c r="N28" t="inlineStr">
        <is>
          <t/>
        </is>
      </c>
      <c r="O28" t="inlineStr">
        <is>
          <t/>
        </is>
      </c>
      <c r="P28" t="inlineStr">
        <is>
          <t/>
        </is>
      </c>
      <c r="Q28" t="inlineStr">
        <is>
          <t/>
        </is>
      </c>
      <c r="R28" t="inlineStr">
        <is>
          <t/>
        </is>
      </c>
      <c r="S28" t="inlineStr">
        <is>
          <t/>
        </is>
      </c>
      <c r="T28" t="inlineStr">
        <is>
          <t/>
        </is>
      </c>
      <c r="U28" t="inlineStr">
        <is>
          <t/>
        </is>
      </c>
      <c r="V28" t="inlineStr">
        <is>
          <t/>
        </is>
      </c>
      <c r="W28" t="inlineStr">
        <is>
          <t/>
        </is>
      </c>
      <c r="X28" s="2" t="inlineStr">
        <is>
          <t>innate cellular immunity|
cellular innate immunity|
innate cellular-mediated immunity</t>
        </is>
      </c>
      <c r="Y28" s="2" t="inlineStr">
        <is>
          <t>3|
3|
3</t>
        </is>
      </c>
      <c r="Z28" s="2" t="inlineStr">
        <is>
          <t xml:space="preserve">|
|
</t>
        </is>
      </c>
      <c r="AA28" t="inlineStr">
        <is>
          <t>part of the innate immunity that is carried out by cells called phagocytes that ingest and degrade, or 'eat' pathogens and by so-called natural killer cells that destroy certain cancerous cells</t>
        </is>
      </c>
      <c r="AB28" t="inlineStr">
        <is>
          <t/>
        </is>
      </c>
      <c r="AC28" t="inlineStr">
        <is>
          <t/>
        </is>
      </c>
      <c r="AD28" t="inlineStr">
        <is>
          <t/>
        </is>
      </c>
      <c r="AE28" t="inlineStr">
        <is>
          <t/>
        </is>
      </c>
      <c r="AF28" t="inlineStr">
        <is>
          <t/>
        </is>
      </c>
      <c r="AG28" t="inlineStr">
        <is>
          <t/>
        </is>
      </c>
      <c r="AH28" t="inlineStr">
        <is>
          <t/>
        </is>
      </c>
      <c r="AI28" t="inlineStr">
        <is>
          <t/>
        </is>
      </c>
      <c r="AJ28" t="inlineStr">
        <is>
          <t/>
        </is>
      </c>
      <c r="AK28" t="inlineStr">
        <is>
          <t/>
        </is>
      </c>
      <c r="AL28" t="inlineStr">
        <is>
          <t/>
        </is>
      </c>
      <c r="AM28" t="inlineStr">
        <is>
          <t/>
        </is>
      </c>
      <c r="AN28" t="inlineStr">
        <is>
          <t/>
        </is>
      </c>
      <c r="AO28" t="inlineStr">
        <is>
          <t/>
        </is>
      </c>
      <c r="AP28" t="inlineStr">
        <is>
          <t/>
        </is>
      </c>
      <c r="AQ28" t="inlineStr">
        <is>
          <t/>
        </is>
      </c>
      <c r="AR28" s="2" t="inlineStr">
        <is>
          <t>imdhíonacht cheallach inbheirthe</t>
        </is>
      </c>
      <c r="AS28" s="2" t="inlineStr">
        <is>
          <t>3</t>
        </is>
      </c>
      <c r="AT28" s="2" t="inlineStr">
        <is>
          <t/>
        </is>
      </c>
      <c r="AU28" t="inlineStr">
        <is>
          <t/>
        </is>
      </c>
      <c r="AV28" t="inlineStr">
        <is>
          <t/>
        </is>
      </c>
      <c r="AW28" t="inlineStr">
        <is>
          <t/>
        </is>
      </c>
      <c r="AX28" t="inlineStr">
        <is>
          <t/>
        </is>
      </c>
      <c r="AY28" t="inlineStr">
        <is>
          <t/>
        </is>
      </c>
      <c r="AZ28" t="inlineStr">
        <is>
          <t/>
        </is>
      </c>
      <c r="BA28" t="inlineStr">
        <is>
          <t/>
        </is>
      </c>
      <c r="BB28" t="inlineStr">
        <is>
          <t/>
        </is>
      </c>
      <c r="BC28" t="inlineStr">
        <is>
          <t/>
        </is>
      </c>
      <c r="BD28" t="inlineStr">
        <is>
          <t/>
        </is>
      </c>
      <c r="BE28" t="inlineStr">
        <is>
          <t/>
        </is>
      </c>
      <c r="BF28" t="inlineStr">
        <is>
          <t/>
        </is>
      </c>
      <c r="BG28" t="inlineStr">
        <is>
          <t/>
        </is>
      </c>
      <c r="BH28" t="inlineStr">
        <is>
          <t/>
        </is>
      </c>
      <c r="BI28" t="inlineStr">
        <is>
          <t/>
        </is>
      </c>
      <c r="BJ28" t="inlineStr">
        <is>
          <t/>
        </is>
      </c>
      <c r="BK28" t="inlineStr">
        <is>
          <t/>
        </is>
      </c>
      <c r="BL28" t="inlineStr">
        <is>
          <t/>
        </is>
      </c>
      <c r="BM28" t="inlineStr">
        <is>
          <t/>
        </is>
      </c>
      <c r="BN28" t="inlineStr">
        <is>
          <t/>
        </is>
      </c>
      <c r="BO28" t="inlineStr">
        <is>
          <t/>
        </is>
      </c>
      <c r="BP28" t="inlineStr">
        <is>
          <t/>
        </is>
      </c>
      <c r="BQ28" t="inlineStr">
        <is>
          <t/>
        </is>
      </c>
      <c r="BR28" t="inlineStr">
        <is>
          <t/>
        </is>
      </c>
      <c r="BS28" t="inlineStr">
        <is>
          <t/>
        </is>
      </c>
      <c r="BT28" t="inlineStr">
        <is>
          <t/>
        </is>
      </c>
      <c r="BU28" t="inlineStr">
        <is>
          <t/>
        </is>
      </c>
      <c r="BV28" t="inlineStr">
        <is>
          <t/>
        </is>
      </c>
      <c r="BW28" t="inlineStr">
        <is>
          <t/>
        </is>
      </c>
      <c r="BX28" t="inlineStr">
        <is>
          <t/>
        </is>
      </c>
      <c r="BY28" t="inlineStr">
        <is>
          <t/>
        </is>
      </c>
      <c r="BZ28" t="inlineStr">
        <is>
          <t/>
        </is>
      </c>
      <c r="CA28" t="inlineStr">
        <is>
          <t/>
        </is>
      </c>
      <c r="CB28" t="inlineStr">
        <is>
          <t/>
        </is>
      </c>
      <c r="CC28" t="inlineStr">
        <is>
          <t/>
        </is>
      </c>
      <c r="CD28" t="inlineStr">
        <is>
          <t/>
        </is>
      </c>
      <c r="CE28" t="inlineStr">
        <is>
          <t/>
        </is>
      </c>
      <c r="CF28" t="inlineStr">
        <is>
          <t/>
        </is>
      </c>
      <c r="CG28" t="inlineStr">
        <is>
          <t/>
        </is>
      </c>
      <c r="CH28" t="inlineStr">
        <is>
          <t/>
        </is>
      </c>
      <c r="CI28" t="inlineStr">
        <is>
          <t/>
        </is>
      </c>
      <c r="CJ28" t="inlineStr">
        <is>
          <t/>
        </is>
      </c>
      <c r="CK28" t="inlineStr">
        <is>
          <t/>
        </is>
      </c>
      <c r="CL28" t="inlineStr">
        <is>
          <t/>
        </is>
      </c>
      <c r="CM28" t="inlineStr">
        <is>
          <t/>
        </is>
      </c>
      <c r="CN28" t="inlineStr">
        <is>
          <t/>
        </is>
      </c>
      <c r="CO28" t="inlineStr">
        <is>
          <t/>
        </is>
      </c>
      <c r="CP28" t="inlineStr">
        <is>
          <t/>
        </is>
      </c>
      <c r="CQ28" t="inlineStr">
        <is>
          <t/>
        </is>
      </c>
      <c r="CR28" t="inlineStr">
        <is>
          <t/>
        </is>
      </c>
      <c r="CS28" t="inlineStr">
        <is>
          <t/>
        </is>
      </c>
      <c r="CT28" t="inlineStr">
        <is>
          <t/>
        </is>
      </c>
      <c r="CU28" t="inlineStr">
        <is>
          <t/>
        </is>
      </c>
    </row>
    <row r="29">
      <c r="A29" s="1" t="str">
        <f>HYPERLINK("https://iate.europa.eu/entry/result/3592032/all", "3592032")</f>
        <v>3592032</v>
      </c>
      <c r="B29" t="inlineStr">
        <is>
          <t>SOCIAL QUESTIONS</t>
        </is>
      </c>
      <c r="C29" t="inlineStr">
        <is>
          <t>SOCIAL QUESTIONS|health|medical science|immunology</t>
        </is>
      </c>
      <c r="D29" t="inlineStr">
        <is>
          <t/>
        </is>
      </c>
      <c r="E29" t="inlineStr">
        <is>
          <t/>
        </is>
      </c>
      <c r="F29" t="inlineStr">
        <is>
          <t/>
        </is>
      </c>
      <c r="G29" t="inlineStr">
        <is>
          <t/>
        </is>
      </c>
      <c r="H29" t="inlineStr">
        <is>
          <t/>
        </is>
      </c>
      <c r="I29" t="inlineStr">
        <is>
          <t/>
        </is>
      </c>
      <c r="J29" t="inlineStr">
        <is>
          <t/>
        </is>
      </c>
      <c r="K29" t="inlineStr">
        <is>
          <t/>
        </is>
      </c>
      <c r="L29" t="inlineStr">
        <is>
          <t/>
        </is>
      </c>
      <c r="M29" t="inlineStr">
        <is>
          <t/>
        </is>
      </c>
      <c r="N29" t="inlineStr">
        <is>
          <t/>
        </is>
      </c>
      <c r="O29" t="inlineStr">
        <is>
          <t/>
        </is>
      </c>
      <c r="P29" t="inlineStr">
        <is>
          <t/>
        </is>
      </c>
      <c r="Q29" t="inlineStr">
        <is>
          <t/>
        </is>
      </c>
      <c r="R29" t="inlineStr">
        <is>
          <t/>
        </is>
      </c>
      <c r="S29" t="inlineStr">
        <is>
          <t/>
        </is>
      </c>
      <c r="T29" t="inlineStr">
        <is>
          <t/>
        </is>
      </c>
      <c r="U29" t="inlineStr">
        <is>
          <t/>
        </is>
      </c>
      <c r="V29" t="inlineStr">
        <is>
          <t/>
        </is>
      </c>
      <c r="W29" t="inlineStr">
        <is>
          <t/>
        </is>
      </c>
      <c r="X29" s="2" t="inlineStr">
        <is>
          <t>artificial passive acquired immunity|
artificially-acquired passive immunity</t>
        </is>
      </c>
      <c r="Y29" s="2" t="inlineStr">
        <is>
          <t>3|
3</t>
        </is>
      </c>
      <c r="Z29" s="2" t="inlineStr">
        <is>
          <t xml:space="preserve">|
</t>
        </is>
      </c>
      <c r="AA29" t="inlineStr">
        <is>
          <t>immediate, but short-term immunisation provided by the injection of 
antibodies, such as gamma globulin, that are not produced by the 
recipient’s cells</t>
        </is>
      </c>
      <c r="AB29" t="inlineStr">
        <is>
          <t/>
        </is>
      </c>
      <c r="AC29" t="inlineStr">
        <is>
          <t/>
        </is>
      </c>
      <c r="AD29" t="inlineStr">
        <is>
          <t/>
        </is>
      </c>
      <c r="AE29" t="inlineStr">
        <is>
          <t/>
        </is>
      </c>
      <c r="AF29" t="inlineStr">
        <is>
          <t/>
        </is>
      </c>
      <c r="AG29" t="inlineStr">
        <is>
          <t/>
        </is>
      </c>
      <c r="AH29" t="inlineStr">
        <is>
          <t/>
        </is>
      </c>
      <c r="AI29" t="inlineStr">
        <is>
          <t/>
        </is>
      </c>
      <c r="AJ29" t="inlineStr">
        <is>
          <t/>
        </is>
      </c>
      <c r="AK29" t="inlineStr">
        <is>
          <t/>
        </is>
      </c>
      <c r="AL29" t="inlineStr">
        <is>
          <t/>
        </is>
      </c>
      <c r="AM29" t="inlineStr">
        <is>
          <t/>
        </is>
      </c>
      <c r="AN29" t="inlineStr">
        <is>
          <t/>
        </is>
      </c>
      <c r="AO29" t="inlineStr">
        <is>
          <t/>
        </is>
      </c>
      <c r="AP29" t="inlineStr">
        <is>
          <t/>
        </is>
      </c>
      <c r="AQ29" t="inlineStr">
        <is>
          <t/>
        </is>
      </c>
      <c r="AR29" s="2" t="inlineStr">
        <is>
          <t>imdhíonacht éighníomhach shaorga</t>
        </is>
      </c>
      <c r="AS29" s="2" t="inlineStr">
        <is>
          <t>3</t>
        </is>
      </c>
      <c r="AT29" s="2" t="inlineStr">
        <is>
          <t/>
        </is>
      </c>
      <c r="AU29" t="inlineStr">
        <is>
          <t/>
        </is>
      </c>
      <c r="AV29" t="inlineStr">
        <is>
          <t/>
        </is>
      </c>
      <c r="AW29" t="inlineStr">
        <is>
          <t/>
        </is>
      </c>
      <c r="AX29" t="inlineStr">
        <is>
          <t/>
        </is>
      </c>
      <c r="AY29" t="inlineStr">
        <is>
          <t/>
        </is>
      </c>
      <c r="AZ29" t="inlineStr">
        <is>
          <t/>
        </is>
      </c>
      <c r="BA29" t="inlineStr">
        <is>
          <t/>
        </is>
      </c>
      <c r="BB29" t="inlineStr">
        <is>
          <t/>
        </is>
      </c>
      <c r="BC29" t="inlineStr">
        <is>
          <t/>
        </is>
      </c>
      <c r="BD29" t="inlineStr">
        <is>
          <t/>
        </is>
      </c>
      <c r="BE29" t="inlineStr">
        <is>
          <t/>
        </is>
      </c>
      <c r="BF29" t="inlineStr">
        <is>
          <t/>
        </is>
      </c>
      <c r="BG29" t="inlineStr">
        <is>
          <t/>
        </is>
      </c>
      <c r="BH29" t="inlineStr">
        <is>
          <t/>
        </is>
      </c>
      <c r="BI29" t="inlineStr">
        <is>
          <t/>
        </is>
      </c>
      <c r="BJ29" t="inlineStr">
        <is>
          <t/>
        </is>
      </c>
      <c r="BK29" t="inlineStr">
        <is>
          <t/>
        </is>
      </c>
      <c r="BL29" t="inlineStr">
        <is>
          <t/>
        </is>
      </c>
      <c r="BM29" t="inlineStr">
        <is>
          <t/>
        </is>
      </c>
      <c r="BN29" t="inlineStr">
        <is>
          <t/>
        </is>
      </c>
      <c r="BO29" t="inlineStr">
        <is>
          <t/>
        </is>
      </c>
      <c r="BP29" t="inlineStr">
        <is>
          <t/>
        </is>
      </c>
      <c r="BQ29" t="inlineStr">
        <is>
          <t/>
        </is>
      </c>
      <c r="BR29" t="inlineStr">
        <is>
          <t/>
        </is>
      </c>
      <c r="BS29" t="inlineStr">
        <is>
          <t/>
        </is>
      </c>
      <c r="BT29" t="inlineStr">
        <is>
          <t/>
        </is>
      </c>
      <c r="BU29" t="inlineStr">
        <is>
          <t/>
        </is>
      </c>
      <c r="BV29" t="inlineStr">
        <is>
          <t/>
        </is>
      </c>
      <c r="BW29" t="inlineStr">
        <is>
          <t/>
        </is>
      </c>
      <c r="BX29" t="inlineStr">
        <is>
          <t/>
        </is>
      </c>
      <c r="BY29" t="inlineStr">
        <is>
          <t/>
        </is>
      </c>
      <c r="BZ29" t="inlineStr">
        <is>
          <t/>
        </is>
      </c>
      <c r="CA29" t="inlineStr">
        <is>
          <t/>
        </is>
      </c>
      <c r="CB29" t="inlineStr">
        <is>
          <t/>
        </is>
      </c>
      <c r="CC29" t="inlineStr">
        <is>
          <t/>
        </is>
      </c>
      <c r="CD29" t="inlineStr">
        <is>
          <t/>
        </is>
      </c>
      <c r="CE29" t="inlineStr">
        <is>
          <t/>
        </is>
      </c>
      <c r="CF29" t="inlineStr">
        <is>
          <t/>
        </is>
      </c>
      <c r="CG29" t="inlineStr">
        <is>
          <t/>
        </is>
      </c>
      <c r="CH29" t="inlineStr">
        <is>
          <t/>
        </is>
      </c>
      <c r="CI29" t="inlineStr">
        <is>
          <t/>
        </is>
      </c>
      <c r="CJ29" t="inlineStr">
        <is>
          <t/>
        </is>
      </c>
      <c r="CK29" t="inlineStr">
        <is>
          <t/>
        </is>
      </c>
      <c r="CL29" t="inlineStr">
        <is>
          <t/>
        </is>
      </c>
      <c r="CM29" t="inlineStr">
        <is>
          <t/>
        </is>
      </c>
      <c r="CN29" t="inlineStr">
        <is>
          <t/>
        </is>
      </c>
      <c r="CO29" t="inlineStr">
        <is>
          <t/>
        </is>
      </c>
      <c r="CP29" t="inlineStr">
        <is>
          <t/>
        </is>
      </c>
      <c r="CQ29" t="inlineStr">
        <is>
          <t/>
        </is>
      </c>
      <c r="CR29" t="inlineStr">
        <is>
          <t/>
        </is>
      </c>
      <c r="CS29" t="inlineStr">
        <is>
          <t/>
        </is>
      </c>
      <c r="CT29" t="inlineStr">
        <is>
          <t/>
        </is>
      </c>
      <c r="CU29" t="inlineStr">
        <is>
          <t/>
        </is>
      </c>
    </row>
    <row r="30">
      <c r="A30" s="1" t="str">
        <f>HYPERLINK("https://iate.europa.eu/entry/result/3592027/all", "3592027")</f>
        <v>3592027</v>
      </c>
      <c r="B30" t="inlineStr">
        <is>
          <t>SOCIAL QUESTIONS</t>
        </is>
      </c>
      <c r="C30" t="inlineStr">
        <is>
          <t>SOCIAL QUESTIONS|health|medical science|immunology</t>
        </is>
      </c>
      <c r="D30" t="inlineStr">
        <is>
          <t/>
        </is>
      </c>
      <c r="E30" t="inlineStr">
        <is>
          <t/>
        </is>
      </c>
      <c r="F30" t="inlineStr">
        <is>
          <t/>
        </is>
      </c>
      <c r="G30" t="inlineStr">
        <is>
          <t/>
        </is>
      </c>
      <c r="H30" t="inlineStr">
        <is>
          <t/>
        </is>
      </c>
      <c r="I30" t="inlineStr">
        <is>
          <t/>
        </is>
      </c>
      <c r="J30" t="inlineStr">
        <is>
          <t/>
        </is>
      </c>
      <c r="K30" t="inlineStr">
        <is>
          <t/>
        </is>
      </c>
      <c r="L30" t="inlineStr">
        <is>
          <t/>
        </is>
      </c>
      <c r="M30" t="inlineStr">
        <is>
          <t/>
        </is>
      </c>
      <c r="N30" t="inlineStr">
        <is>
          <t/>
        </is>
      </c>
      <c r="O30" t="inlineStr">
        <is>
          <t/>
        </is>
      </c>
      <c r="P30" t="inlineStr">
        <is>
          <t/>
        </is>
      </c>
      <c r="Q30" t="inlineStr">
        <is>
          <t/>
        </is>
      </c>
      <c r="R30" t="inlineStr">
        <is>
          <t/>
        </is>
      </c>
      <c r="S30" t="inlineStr">
        <is>
          <t/>
        </is>
      </c>
      <c r="T30" t="inlineStr">
        <is>
          <t/>
        </is>
      </c>
      <c r="U30" t="inlineStr">
        <is>
          <t/>
        </is>
      </c>
      <c r="V30" t="inlineStr">
        <is>
          <t/>
        </is>
      </c>
      <c r="W30" t="inlineStr">
        <is>
          <t/>
        </is>
      </c>
      <c r="X30" s="2" t="inlineStr">
        <is>
          <t>natural passive immunity|
natural passive acquired immunity</t>
        </is>
      </c>
      <c r="Y30" s="2" t="inlineStr">
        <is>
          <t>3|
3</t>
        </is>
      </c>
      <c r="Z30" s="2" t="inlineStr">
        <is>
          <t xml:space="preserve">|
</t>
        </is>
      </c>
      <c r="AA30" t="inlineStr">
        <is>
          <t>short-lasting immunity of a newborn baby due to antibodies that are transferred through the placenta from its mother</t>
        </is>
      </c>
      <c r="AB30" t="inlineStr">
        <is>
          <t/>
        </is>
      </c>
      <c r="AC30" t="inlineStr">
        <is>
          <t/>
        </is>
      </c>
      <c r="AD30" t="inlineStr">
        <is>
          <t/>
        </is>
      </c>
      <c r="AE30" t="inlineStr">
        <is>
          <t/>
        </is>
      </c>
      <c r="AF30" t="inlineStr">
        <is>
          <t/>
        </is>
      </c>
      <c r="AG30" t="inlineStr">
        <is>
          <t/>
        </is>
      </c>
      <c r="AH30" t="inlineStr">
        <is>
          <t/>
        </is>
      </c>
      <c r="AI30" t="inlineStr">
        <is>
          <t/>
        </is>
      </c>
      <c r="AJ30" t="inlineStr">
        <is>
          <t/>
        </is>
      </c>
      <c r="AK30" t="inlineStr">
        <is>
          <t/>
        </is>
      </c>
      <c r="AL30" t="inlineStr">
        <is>
          <t/>
        </is>
      </c>
      <c r="AM30" t="inlineStr">
        <is>
          <t/>
        </is>
      </c>
      <c r="AN30" t="inlineStr">
        <is>
          <t/>
        </is>
      </c>
      <c r="AO30" t="inlineStr">
        <is>
          <t/>
        </is>
      </c>
      <c r="AP30" t="inlineStr">
        <is>
          <t/>
        </is>
      </c>
      <c r="AQ30" t="inlineStr">
        <is>
          <t/>
        </is>
      </c>
      <c r="AR30" s="2" t="inlineStr">
        <is>
          <t>imdhíonacht éighníomhach fhaighte nádúrtha</t>
        </is>
      </c>
      <c r="AS30" s="2" t="inlineStr">
        <is>
          <t>3</t>
        </is>
      </c>
      <c r="AT30" s="2" t="inlineStr">
        <is>
          <t/>
        </is>
      </c>
      <c r="AU30" t="inlineStr">
        <is>
          <t/>
        </is>
      </c>
      <c r="AV30" t="inlineStr">
        <is>
          <t/>
        </is>
      </c>
      <c r="AW30" t="inlineStr">
        <is>
          <t/>
        </is>
      </c>
      <c r="AX30" t="inlineStr">
        <is>
          <t/>
        </is>
      </c>
      <c r="AY30" t="inlineStr">
        <is>
          <t/>
        </is>
      </c>
      <c r="AZ30" t="inlineStr">
        <is>
          <t/>
        </is>
      </c>
      <c r="BA30" t="inlineStr">
        <is>
          <t/>
        </is>
      </c>
      <c r="BB30" t="inlineStr">
        <is>
          <t/>
        </is>
      </c>
      <c r="BC30" t="inlineStr">
        <is>
          <t/>
        </is>
      </c>
      <c r="BD30" t="inlineStr">
        <is>
          <t/>
        </is>
      </c>
      <c r="BE30" t="inlineStr">
        <is>
          <t/>
        </is>
      </c>
      <c r="BF30" t="inlineStr">
        <is>
          <t/>
        </is>
      </c>
      <c r="BG30" t="inlineStr">
        <is>
          <t/>
        </is>
      </c>
      <c r="BH30" t="inlineStr">
        <is>
          <t/>
        </is>
      </c>
      <c r="BI30" t="inlineStr">
        <is>
          <t/>
        </is>
      </c>
      <c r="BJ30" t="inlineStr">
        <is>
          <t/>
        </is>
      </c>
      <c r="BK30" t="inlineStr">
        <is>
          <t/>
        </is>
      </c>
      <c r="BL30" t="inlineStr">
        <is>
          <t/>
        </is>
      </c>
      <c r="BM30" t="inlineStr">
        <is>
          <t/>
        </is>
      </c>
      <c r="BN30" t="inlineStr">
        <is>
          <t/>
        </is>
      </c>
      <c r="BO30" t="inlineStr">
        <is>
          <t/>
        </is>
      </c>
      <c r="BP30" t="inlineStr">
        <is>
          <t/>
        </is>
      </c>
      <c r="BQ30" t="inlineStr">
        <is>
          <t/>
        </is>
      </c>
      <c r="BR30" t="inlineStr">
        <is>
          <t/>
        </is>
      </c>
      <c r="BS30" t="inlineStr">
        <is>
          <t/>
        </is>
      </c>
      <c r="BT30" t="inlineStr">
        <is>
          <t/>
        </is>
      </c>
      <c r="BU30" t="inlineStr">
        <is>
          <t/>
        </is>
      </c>
      <c r="BV30" t="inlineStr">
        <is>
          <t/>
        </is>
      </c>
      <c r="BW30" t="inlineStr">
        <is>
          <t/>
        </is>
      </c>
      <c r="BX30" t="inlineStr">
        <is>
          <t/>
        </is>
      </c>
      <c r="BY30" t="inlineStr">
        <is>
          <t/>
        </is>
      </c>
      <c r="BZ30" t="inlineStr">
        <is>
          <t/>
        </is>
      </c>
      <c r="CA30" t="inlineStr">
        <is>
          <t/>
        </is>
      </c>
      <c r="CB30" t="inlineStr">
        <is>
          <t/>
        </is>
      </c>
      <c r="CC30" t="inlineStr">
        <is>
          <t/>
        </is>
      </c>
      <c r="CD30" t="inlineStr">
        <is>
          <t/>
        </is>
      </c>
      <c r="CE30" t="inlineStr">
        <is>
          <t/>
        </is>
      </c>
      <c r="CF30" t="inlineStr">
        <is>
          <t/>
        </is>
      </c>
      <c r="CG30" t="inlineStr">
        <is>
          <t/>
        </is>
      </c>
      <c r="CH30" t="inlineStr">
        <is>
          <t/>
        </is>
      </c>
      <c r="CI30" t="inlineStr">
        <is>
          <t/>
        </is>
      </c>
      <c r="CJ30" t="inlineStr">
        <is>
          <t/>
        </is>
      </c>
      <c r="CK30" t="inlineStr">
        <is>
          <t/>
        </is>
      </c>
      <c r="CL30" t="inlineStr">
        <is>
          <t/>
        </is>
      </c>
      <c r="CM30" t="inlineStr">
        <is>
          <t/>
        </is>
      </c>
      <c r="CN30" t="inlineStr">
        <is>
          <t/>
        </is>
      </c>
      <c r="CO30" t="inlineStr">
        <is>
          <t/>
        </is>
      </c>
      <c r="CP30" t="inlineStr">
        <is>
          <t/>
        </is>
      </c>
      <c r="CQ30" t="inlineStr">
        <is>
          <t/>
        </is>
      </c>
      <c r="CR30" t="inlineStr">
        <is>
          <t/>
        </is>
      </c>
      <c r="CS30" t="inlineStr">
        <is>
          <t/>
        </is>
      </c>
      <c r="CT30" t="inlineStr">
        <is>
          <t/>
        </is>
      </c>
      <c r="CU30" t="inlineStr">
        <is>
          <t/>
        </is>
      </c>
    </row>
    <row r="31">
      <c r="A31" s="1" t="str">
        <f>HYPERLINK("https://iate.europa.eu/entry/result/3592025/all", "3592025")</f>
        <v>3592025</v>
      </c>
      <c r="B31" t="inlineStr">
        <is>
          <t>SOCIAL QUESTIONS</t>
        </is>
      </c>
      <c r="C31" t="inlineStr">
        <is>
          <t>SOCIAL QUESTIONS|health|medical science|immunology</t>
        </is>
      </c>
      <c r="D31" t="inlineStr">
        <is>
          <t/>
        </is>
      </c>
      <c r="E31" t="inlineStr">
        <is>
          <t/>
        </is>
      </c>
      <c r="F31" t="inlineStr">
        <is>
          <t/>
        </is>
      </c>
      <c r="G31" t="inlineStr">
        <is>
          <t/>
        </is>
      </c>
      <c r="H31" t="inlineStr">
        <is>
          <t/>
        </is>
      </c>
      <c r="I31" t="inlineStr">
        <is>
          <t/>
        </is>
      </c>
      <c r="J31" t="inlineStr">
        <is>
          <t/>
        </is>
      </c>
      <c r="K31" t="inlineStr">
        <is>
          <t/>
        </is>
      </c>
      <c r="L31" t="inlineStr">
        <is>
          <t/>
        </is>
      </c>
      <c r="M31" t="inlineStr">
        <is>
          <t/>
        </is>
      </c>
      <c r="N31" t="inlineStr">
        <is>
          <t/>
        </is>
      </c>
      <c r="O31" t="inlineStr">
        <is>
          <t/>
        </is>
      </c>
      <c r="P31" t="inlineStr">
        <is>
          <t/>
        </is>
      </c>
      <c r="Q31" t="inlineStr">
        <is>
          <t/>
        </is>
      </c>
      <c r="R31" t="inlineStr">
        <is>
          <t/>
        </is>
      </c>
      <c r="S31" t="inlineStr">
        <is>
          <t/>
        </is>
      </c>
      <c r="T31" t="inlineStr">
        <is>
          <t/>
        </is>
      </c>
      <c r="U31" t="inlineStr">
        <is>
          <t/>
        </is>
      </c>
      <c r="V31" t="inlineStr">
        <is>
          <t/>
        </is>
      </c>
      <c r="W31" t="inlineStr">
        <is>
          <t/>
        </is>
      </c>
      <c r="X31" s="2" t="inlineStr">
        <is>
          <t>secondary immunity</t>
        </is>
      </c>
      <c r="Y31" s="2" t="inlineStr">
        <is>
          <t>3</t>
        </is>
      </c>
      <c r="Z31" s="2" t="inlineStr">
        <is>
          <t/>
        </is>
      </c>
      <c r="AA31" t="inlineStr">
        <is>
          <t>&lt;a href="https://iate.europa.eu/entry/result/1528606/en" target="_blank"&gt;&lt;i&gt;humoral immunity&lt;/i&gt;&lt;/a&gt; in which antibodies produced by memory cells inhibit the pathogen upon second infection</t>
        </is>
      </c>
      <c r="AB31" t="inlineStr">
        <is>
          <t/>
        </is>
      </c>
      <c r="AC31" t="inlineStr">
        <is>
          <t/>
        </is>
      </c>
      <c r="AD31" t="inlineStr">
        <is>
          <t/>
        </is>
      </c>
      <c r="AE31" t="inlineStr">
        <is>
          <t/>
        </is>
      </c>
      <c r="AF31" t="inlineStr">
        <is>
          <t/>
        </is>
      </c>
      <c r="AG31" t="inlineStr">
        <is>
          <t/>
        </is>
      </c>
      <c r="AH31" t="inlineStr">
        <is>
          <t/>
        </is>
      </c>
      <c r="AI31" t="inlineStr">
        <is>
          <t/>
        </is>
      </c>
      <c r="AJ31" t="inlineStr">
        <is>
          <t/>
        </is>
      </c>
      <c r="AK31" t="inlineStr">
        <is>
          <t/>
        </is>
      </c>
      <c r="AL31" t="inlineStr">
        <is>
          <t/>
        </is>
      </c>
      <c r="AM31" t="inlineStr">
        <is>
          <t/>
        </is>
      </c>
      <c r="AN31" t="inlineStr">
        <is>
          <t/>
        </is>
      </c>
      <c r="AO31" t="inlineStr">
        <is>
          <t/>
        </is>
      </c>
      <c r="AP31" t="inlineStr">
        <is>
          <t/>
        </is>
      </c>
      <c r="AQ31" t="inlineStr">
        <is>
          <t/>
        </is>
      </c>
      <c r="AR31" s="2" t="inlineStr">
        <is>
          <t>imdhíonacht thánaisteach</t>
        </is>
      </c>
      <c r="AS31" s="2" t="inlineStr">
        <is>
          <t>3</t>
        </is>
      </c>
      <c r="AT31" s="2" t="inlineStr">
        <is>
          <t/>
        </is>
      </c>
      <c r="AU31" t="inlineStr">
        <is>
          <t/>
        </is>
      </c>
      <c r="AV31" t="inlineStr">
        <is>
          <t/>
        </is>
      </c>
      <c r="AW31" t="inlineStr">
        <is>
          <t/>
        </is>
      </c>
      <c r="AX31" t="inlineStr">
        <is>
          <t/>
        </is>
      </c>
      <c r="AY31" t="inlineStr">
        <is>
          <t/>
        </is>
      </c>
      <c r="AZ31" t="inlineStr">
        <is>
          <t/>
        </is>
      </c>
      <c r="BA31" t="inlineStr">
        <is>
          <t/>
        </is>
      </c>
      <c r="BB31" t="inlineStr">
        <is>
          <t/>
        </is>
      </c>
      <c r="BC31" t="inlineStr">
        <is>
          <t/>
        </is>
      </c>
      <c r="BD31" t="inlineStr">
        <is>
          <t/>
        </is>
      </c>
      <c r="BE31" t="inlineStr">
        <is>
          <t/>
        </is>
      </c>
      <c r="BF31" t="inlineStr">
        <is>
          <t/>
        </is>
      </c>
      <c r="BG31" t="inlineStr">
        <is>
          <t/>
        </is>
      </c>
      <c r="BH31" t="inlineStr">
        <is>
          <t/>
        </is>
      </c>
      <c r="BI31" t="inlineStr">
        <is>
          <t/>
        </is>
      </c>
      <c r="BJ31" t="inlineStr">
        <is>
          <t/>
        </is>
      </c>
      <c r="BK31" t="inlineStr">
        <is>
          <t/>
        </is>
      </c>
      <c r="BL31" t="inlineStr">
        <is>
          <t/>
        </is>
      </c>
      <c r="BM31" t="inlineStr">
        <is>
          <t/>
        </is>
      </c>
      <c r="BN31" t="inlineStr">
        <is>
          <t/>
        </is>
      </c>
      <c r="BO31" t="inlineStr">
        <is>
          <t/>
        </is>
      </c>
      <c r="BP31" t="inlineStr">
        <is>
          <t/>
        </is>
      </c>
      <c r="BQ31" t="inlineStr">
        <is>
          <t/>
        </is>
      </c>
      <c r="BR31" t="inlineStr">
        <is>
          <t/>
        </is>
      </c>
      <c r="BS31" t="inlineStr">
        <is>
          <t/>
        </is>
      </c>
      <c r="BT31" t="inlineStr">
        <is>
          <t/>
        </is>
      </c>
      <c r="BU31" t="inlineStr">
        <is>
          <t/>
        </is>
      </c>
      <c r="BV31" t="inlineStr">
        <is>
          <t/>
        </is>
      </c>
      <c r="BW31" t="inlineStr">
        <is>
          <t/>
        </is>
      </c>
      <c r="BX31" t="inlineStr">
        <is>
          <t/>
        </is>
      </c>
      <c r="BY31" t="inlineStr">
        <is>
          <t/>
        </is>
      </c>
      <c r="BZ31" t="inlineStr">
        <is>
          <t/>
        </is>
      </c>
      <c r="CA31" t="inlineStr">
        <is>
          <t/>
        </is>
      </c>
      <c r="CB31" t="inlineStr">
        <is>
          <t/>
        </is>
      </c>
      <c r="CC31" t="inlineStr">
        <is>
          <t/>
        </is>
      </c>
      <c r="CD31" t="inlineStr">
        <is>
          <t/>
        </is>
      </c>
      <c r="CE31" t="inlineStr">
        <is>
          <t/>
        </is>
      </c>
      <c r="CF31" t="inlineStr">
        <is>
          <t/>
        </is>
      </c>
      <c r="CG31" t="inlineStr">
        <is>
          <t/>
        </is>
      </c>
      <c r="CH31" t="inlineStr">
        <is>
          <t/>
        </is>
      </c>
      <c r="CI31" t="inlineStr">
        <is>
          <t/>
        </is>
      </c>
      <c r="CJ31" t="inlineStr">
        <is>
          <t/>
        </is>
      </c>
      <c r="CK31" t="inlineStr">
        <is>
          <t/>
        </is>
      </c>
      <c r="CL31" t="inlineStr">
        <is>
          <t/>
        </is>
      </c>
      <c r="CM31" t="inlineStr">
        <is>
          <t/>
        </is>
      </c>
      <c r="CN31" t="inlineStr">
        <is>
          <t/>
        </is>
      </c>
      <c r="CO31" t="inlineStr">
        <is>
          <t/>
        </is>
      </c>
      <c r="CP31" t="inlineStr">
        <is>
          <t/>
        </is>
      </c>
      <c r="CQ31" t="inlineStr">
        <is>
          <t/>
        </is>
      </c>
      <c r="CR31" t="inlineStr">
        <is>
          <t/>
        </is>
      </c>
      <c r="CS31" t="inlineStr">
        <is>
          <t/>
        </is>
      </c>
      <c r="CT31" t="inlineStr">
        <is>
          <t/>
        </is>
      </c>
      <c r="CU31" t="inlineStr">
        <is>
          <t/>
        </is>
      </c>
    </row>
    <row r="32">
      <c r="A32" s="1" t="str">
        <f>HYPERLINK("https://iate.europa.eu/entry/result/1522343/all", "1522343")</f>
        <v>1522343</v>
      </c>
      <c r="B32" t="inlineStr">
        <is>
          <t>SOCIAL QUESTIONS</t>
        </is>
      </c>
      <c r="C32" t="inlineStr">
        <is>
          <t>SOCIAL QUESTIONS|health|medical science|immunology</t>
        </is>
      </c>
      <c r="D32" t="inlineStr">
        <is>
          <t/>
        </is>
      </c>
      <c r="E32" t="inlineStr">
        <is>
          <t/>
        </is>
      </c>
      <c r="F32" t="inlineStr">
        <is>
          <t/>
        </is>
      </c>
      <c r="G32" t="inlineStr">
        <is>
          <t/>
        </is>
      </c>
      <c r="H32" t="inlineStr">
        <is>
          <t/>
        </is>
      </c>
      <c r="I32" t="inlineStr">
        <is>
          <t/>
        </is>
      </c>
      <c r="J32" t="inlineStr">
        <is>
          <t/>
        </is>
      </c>
      <c r="K32" t="inlineStr">
        <is>
          <t/>
        </is>
      </c>
      <c r="L32" t="inlineStr">
        <is>
          <t/>
        </is>
      </c>
      <c r="M32" t="inlineStr">
        <is>
          <t/>
        </is>
      </c>
      <c r="N32" t="inlineStr">
        <is>
          <t/>
        </is>
      </c>
      <c r="O32" t="inlineStr">
        <is>
          <t/>
        </is>
      </c>
      <c r="P32" s="2" t="inlineStr">
        <is>
          <t>Grundimmunität|
Basalimmunität</t>
        </is>
      </c>
      <c r="Q32" s="2" t="inlineStr">
        <is>
          <t>3|
3</t>
        </is>
      </c>
      <c r="R32" s="2" t="inlineStr">
        <is>
          <t xml:space="preserve">|
</t>
        </is>
      </c>
      <c r="S32" t="inlineStr">
        <is>
          <t>noch nicht optimaler Immunitätszustand nach Immunisierung, der erst nach weiteren Antigengaben zur Vollimmunität wird</t>
        </is>
      </c>
      <c r="T32" t="inlineStr">
        <is>
          <t/>
        </is>
      </c>
      <c r="U32" t="inlineStr">
        <is>
          <t/>
        </is>
      </c>
      <c r="V32" t="inlineStr">
        <is>
          <t/>
        </is>
      </c>
      <c r="W32" t="inlineStr">
        <is>
          <t/>
        </is>
      </c>
      <c r="X32" s="2" t="inlineStr">
        <is>
          <t>primary immunity</t>
        </is>
      </c>
      <c r="Y32" s="2" t="inlineStr">
        <is>
          <t>3</t>
        </is>
      </c>
      <c r="Z32" s="2" t="inlineStr">
        <is>
          <t/>
        </is>
      </c>
      <c r="AA32" t="inlineStr">
        <is>
          <t>&lt;div&gt;&lt;a href="https://iate.europa.eu/entry/result/1528606/en" target="_blank"&gt;&lt;i&gt;humoral immunity&lt;/i&gt;&lt;/a&gt; where antibodies produced by plasma cells inhibit the pathogen&lt;br&gt;&lt;/div&gt;</t>
        </is>
      </c>
      <c r="AB32" t="inlineStr">
        <is>
          <t/>
        </is>
      </c>
      <c r="AC32" t="inlineStr">
        <is>
          <t/>
        </is>
      </c>
      <c r="AD32" t="inlineStr">
        <is>
          <t/>
        </is>
      </c>
      <c r="AE32" t="inlineStr">
        <is>
          <t/>
        </is>
      </c>
      <c r="AF32" t="inlineStr">
        <is>
          <t/>
        </is>
      </c>
      <c r="AG32" t="inlineStr">
        <is>
          <t/>
        </is>
      </c>
      <c r="AH32" t="inlineStr">
        <is>
          <t/>
        </is>
      </c>
      <c r="AI32" t="inlineStr">
        <is>
          <t/>
        </is>
      </c>
      <c r="AJ32" t="inlineStr">
        <is>
          <t/>
        </is>
      </c>
      <c r="AK32" t="inlineStr">
        <is>
          <t/>
        </is>
      </c>
      <c r="AL32" t="inlineStr">
        <is>
          <t/>
        </is>
      </c>
      <c r="AM32" t="inlineStr">
        <is>
          <t/>
        </is>
      </c>
      <c r="AN32" s="2" t="inlineStr">
        <is>
          <t>immunité de base</t>
        </is>
      </c>
      <c r="AO32" s="2" t="inlineStr">
        <is>
          <t>3</t>
        </is>
      </c>
      <c r="AP32" s="2" t="inlineStr">
        <is>
          <t/>
        </is>
      </c>
      <c r="AQ32" t="inlineStr">
        <is>
          <t/>
        </is>
      </c>
      <c r="AR32" s="2" t="inlineStr">
        <is>
          <t>imdhíonacht phríomhúil</t>
        </is>
      </c>
      <c r="AS32" s="2" t="inlineStr">
        <is>
          <t>3</t>
        </is>
      </c>
      <c r="AT32" s="2" t="inlineStr">
        <is>
          <t/>
        </is>
      </c>
      <c r="AU32" t="inlineStr">
        <is>
          <t/>
        </is>
      </c>
      <c r="AV32" t="inlineStr">
        <is>
          <t/>
        </is>
      </c>
      <c r="AW32" t="inlineStr">
        <is>
          <t/>
        </is>
      </c>
      <c r="AX32" t="inlineStr">
        <is>
          <t/>
        </is>
      </c>
      <c r="AY32" t="inlineStr">
        <is>
          <t/>
        </is>
      </c>
      <c r="AZ32" t="inlineStr">
        <is>
          <t/>
        </is>
      </c>
      <c r="BA32" t="inlineStr">
        <is>
          <t/>
        </is>
      </c>
      <c r="BB32" t="inlineStr">
        <is>
          <t/>
        </is>
      </c>
      <c r="BC32" t="inlineStr">
        <is>
          <t/>
        </is>
      </c>
      <c r="BD32" t="inlineStr">
        <is>
          <t/>
        </is>
      </c>
      <c r="BE32" t="inlineStr">
        <is>
          <t/>
        </is>
      </c>
      <c r="BF32" t="inlineStr">
        <is>
          <t/>
        </is>
      </c>
      <c r="BG32" t="inlineStr">
        <is>
          <t/>
        </is>
      </c>
      <c r="BH32" t="inlineStr">
        <is>
          <t/>
        </is>
      </c>
      <c r="BI32" t="inlineStr">
        <is>
          <t/>
        </is>
      </c>
      <c r="BJ32" t="inlineStr">
        <is>
          <t/>
        </is>
      </c>
      <c r="BK32" t="inlineStr">
        <is>
          <t/>
        </is>
      </c>
      <c r="BL32" t="inlineStr">
        <is>
          <t/>
        </is>
      </c>
      <c r="BM32" t="inlineStr">
        <is>
          <t/>
        </is>
      </c>
      <c r="BN32" t="inlineStr">
        <is>
          <t/>
        </is>
      </c>
      <c r="BO32" t="inlineStr">
        <is>
          <t/>
        </is>
      </c>
      <c r="BP32" t="inlineStr">
        <is>
          <t/>
        </is>
      </c>
      <c r="BQ32" t="inlineStr">
        <is>
          <t/>
        </is>
      </c>
      <c r="BR32" t="inlineStr">
        <is>
          <t/>
        </is>
      </c>
      <c r="BS32" t="inlineStr">
        <is>
          <t/>
        </is>
      </c>
      <c r="BT32" t="inlineStr">
        <is>
          <t/>
        </is>
      </c>
      <c r="BU32" t="inlineStr">
        <is>
          <t/>
        </is>
      </c>
      <c r="BV32" t="inlineStr">
        <is>
          <t/>
        </is>
      </c>
      <c r="BW32" t="inlineStr">
        <is>
          <t/>
        </is>
      </c>
      <c r="BX32" t="inlineStr">
        <is>
          <t/>
        </is>
      </c>
      <c r="BY32" t="inlineStr">
        <is>
          <t/>
        </is>
      </c>
      <c r="BZ32" t="inlineStr">
        <is>
          <t/>
        </is>
      </c>
      <c r="CA32" t="inlineStr">
        <is>
          <t/>
        </is>
      </c>
      <c r="CB32" t="inlineStr">
        <is>
          <t/>
        </is>
      </c>
      <c r="CC32" t="inlineStr">
        <is>
          <t/>
        </is>
      </c>
      <c r="CD32" t="inlineStr">
        <is>
          <t/>
        </is>
      </c>
      <c r="CE32" t="inlineStr">
        <is>
          <t/>
        </is>
      </c>
      <c r="CF32" t="inlineStr">
        <is>
          <t/>
        </is>
      </c>
      <c r="CG32" t="inlineStr">
        <is>
          <t/>
        </is>
      </c>
      <c r="CH32" t="inlineStr">
        <is>
          <t/>
        </is>
      </c>
      <c r="CI32" t="inlineStr">
        <is>
          <t/>
        </is>
      </c>
      <c r="CJ32" t="inlineStr">
        <is>
          <t/>
        </is>
      </c>
      <c r="CK32" t="inlineStr">
        <is>
          <t/>
        </is>
      </c>
      <c r="CL32" t="inlineStr">
        <is>
          <t/>
        </is>
      </c>
      <c r="CM32" t="inlineStr">
        <is>
          <t/>
        </is>
      </c>
      <c r="CN32" t="inlineStr">
        <is>
          <t/>
        </is>
      </c>
      <c r="CO32" t="inlineStr">
        <is>
          <t/>
        </is>
      </c>
      <c r="CP32" t="inlineStr">
        <is>
          <t/>
        </is>
      </c>
      <c r="CQ32" t="inlineStr">
        <is>
          <t/>
        </is>
      </c>
      <c r="CR32" t="inlineStr">
        <is>
          <t/>
        </is>
      </c>
      <c r="CS32" t="inlineStr">
        <is>
          <t/>
        </is>
      </c>
      <c r="CT32" t="inlineStr">
        <is>
          <t/>
        </is>
      </c>
      <c r="CU32" t="inlineStr">
        <is>
          <t/>
        </is>
      </c>
    </row>
    <row r="33">
      <c r="A33" s="1" t="str">
        <f>HYPERLINK("https://iate.europa.eu/entry/result/1128270/all", "1128270")</f>
        <v>1128270</v>
      </c>
      <c r="B33" t="inlineStr">
        <is>
          <t>SOCIAL QUESTIONS;SCIENCE</t>
        </is>
      </c>
      <c r="C33" t="inlineStr">
        <is>
          <t>SOCIAL QUESTIONS|health|medical science|immunology;SCIENCE|natural and applied sciences|life sciences|biology</t>
        </is>
      </c>
      <c r="D33" t="inlineStr">
        <is>
          <t/>
        </is>
      </c>
      <c r="E33" t="inlineStr">
        <is>
          <t/>
        </is>
      </c>
      <c r="F33" t="inlineStr">
        <is>
          <t/>
        </is>
      </c>
      <c r="G33" t="inlineStr">
        <is>
          <t/>
        </is>
      </c>
      <c r="H33" t="inlineStr">
        <is>
          <t/>
        </is>
      </c>
      <c r="I33" t="inlineStr">
        <is>
          <t/>
        </is>
      </c>
      <c r="J33" t="inlineStr">
        <is>
          <t/>
        </is>
      </c>
      <c r="K33" t="inlineStr">
        <is>
          <t/>
        </is>
      </c>
      <c r="L33" t="inlineStr">
        <is>
          <t/>
        </is>
      </c>
      <c r="M33" t="inlineStr">
        <is>
          <t/>
        </is>
      </c>
      <c r="N33" t="inlineStr">
        <is>
          <t/>
        </is>
      </c>
      <c r="O33" t="inlineStr">
        <is>
          <t/>
        </is>
      </c>
      <c r="P33" t="inlineStr">
        <is>
          <t/>
        </is>
      </c>
      <c r="Q33" t="inlineStr">
        <is>
          <t/>
        </is>
      </c>
      <c r="R33" t="inlineStr">
        <is>
          <t/>
        </is>
      </c>
      <c r="S33" t="inlineStr">
        <is>
          <t/>
        </is>
      </c>
      <c r="T33" t="inlineStr">
        <is>
          <t/>
        </is>
      </c>
      <c r="U33" t="inlineStr">
        <is>
          <t/>
        </is>
      </c>
      <c r="V33" t="inlineStr">
        <is>
          <t/>
        </is>
      </c>
      <c r="W33" t="inlineStr">
        <is>
          <t/>
        </is>
      </c>
      <c r="X33" s="2" t="inlineStr">
        <is>
          <t>self-antigen</t>
        </is>
      </c>
      <c r="Y33" s="2" t="inlineStr">
        <is>
          <t>3</t>
        </is>
      </c>
      <c r="Z33" s="2" t="inlineStr">
        <is>
          <t/>
        </is>
      </c>
      <c r="AA33" t="inlineStr">
        <is>
          <t>antigen originating within the body</t>
        </is>
      </c>
      <c r="AB33" s="2" t="inlineStr">
        <is>
          <t>autoantígeno</t>
        </is>
      </c>
      <c r="AC33" s="2" t="inlineStr">
        <is>
          <t>3</t>
        </is>
      </c>
      <c r="AD33" s="2" t="inlineStr">
        <is>
          <t/>
        </is>
      </c>
      <c r="AE33" t="inlineStr">
        <is>
          <t/>
        </is>
      </c>
      <c r="AF33" t="inlineStr">
        <is>
          <t/>
        </is>
      </c>
      <c r="AG33" t="inlineStr">
        <is>
          <t/>
        </is>
      </c>
      <c r="AH33" t="inlineStr">
        <is>
          <t/>
        </is>
      </c>
      <c r="AI33" t="inlineStr">
        <is>
          <t/>
        </is>
      </c>
      <c r="AJ33" t="inlineStr">
        <is>
          <t/>
        </is>
      </c>
      <c r="AK33" t="inlineStr">
        <is>
          <t/>
        </is>
      </c>
      <c r="AL33" t="inlineStr">
        <is>
          <t/>
        </is>
      </c>
      <c r="AM33" t="inlineStr">
        <is>
          <t/>
        </is>
      </c>
      <c r="AN33" s="2" t="inlineStr">
        <is>
          <t>antigène du soi</t>
        </is>
      </c>
      <c r="AO33" s="2" t="inlineStr">
        <is>
          <t>3</t>
        </is>
      </c>
      <c r="AP33" s="2" t="inlineStr">
        <is>
          <t/>
        </is>
      </c>
      <c r="AQ33" t="inlineStr">
        <is>
          <t/>
        </is>
      </c>
      <c r="AR33" s="2" t="inlineStr">
        <is>
          <t>féin-antaigin</t>
        </is>
      </c>
      <c r="AS33" s="2" t="inlineStr">
        <is>
          <t>3</t>
        </is>
      </c>
      <c r="AT33" s="2" t="inlineStr">
        <is>
          <t/>
        </is>
      </c>
      <c r="AU33" t="inlineStr">
        <is>
          <t/>
        </is>
      </c>
      <c r="AV33" t="inlineStr">
        <is>
          <t/>
        </is>
      </c>
      <c r="AW33" t="inlineStr">
        <is>
          <t/>
        </is>
      </c>
      <c r="AX33" t="inlineStr">
        <is>
          <t/>
        </is>
      </c>
      <c r="AY33" t="inlineStr">
        <is>
          <t/>
        </is>
      </c>
      <c r="AZ33" t="inlineStr">
        <is>
          <t/>
        </is>
      </c>
      <c r="BA33" t="inlineStr">
        <is>
          <t/>
        </is>
      </c>
      <c r="BB33" t="inlineStr">
        <is>
          <t/>
        </is>
      </c>
      <c r="BC33" t="inlineStr">
        <is>
          <t/>
        </is>
      </c>
      <c r="BD33" s="2" t="inlineStr">
        <is>
          <t>autoantigene</t>
        </is>
      </c>
      <c r="BE33" s="2" t="inlineStr">
        <is>
          <t>3</t>
        </is>
      </c>
      <c r="BF33" s="2" t="inlineStr">
        <is>
          <t/>
        </is>
      </c>
      <c r="BG33" t="inlineStr">
        <is>
          <t/>
        </is>
      </c>
      <c r="BH33" t="inlineStr">
        <is>
          <t/>
        </is>
      </c>
      <c r="BI33" t="inlineStr">
        <is>
          <t/>
        </is>
      </c>
      <c r="BJ33" t="inlineStr">
        <is>
          <t/>
        </is>
      </c>
      <c r="BK33" t="inlineStr">
        <is>
          <t/>
        </is>
      </c>
      <c r="BL33" t="inlineStr">
        <is>
          <t/>
        </is>
      </c>
      <c r="BM33" t="inlineStr">
        <is>
          <t/>
        </is>
      </c>
      <c r="BN33" t="inlineStr">
        <is>
          <t/>
        </is>
      </c>
      <c r="BO33" t="inlineStr">
        <is>
          <t/>
        </is>
      </c>
      <c r="BP33" t="inlineStr">
        <is>
          <t/>
        </is>
      </c>
      <c r="BQ33" t="inlineStr">
        <is>
          <t/>
        </is>
      </c>
      <c r="BR33" t="inlineStr">
        <is>
          <t/>
        </is>
      </c>
      <c r="BS33" t="inlineStr">
        <is>
          <t/>
        </is>
      </c>
      <c r="BT33" s="2" t="inlineStr">
        <is>
          <t>auto-antigeen|
'zelf'-antigeen</t>
        </is>
      </c>
      <c r="BU33" s="2" t="inlineStr">
        <is>
          <t>3|
3</t>
        </is>
      </c>
      <c r="BV33" s="2" t="inlineStr">
        <is>
          <t xml:space="preserve">|
</t>
        </is>
      </c>
      <c r="BW33" t="inlineStr">
        <is>
          <t/>
        </is>
      </c>
      <c r="BX33" t="inlineStr">
        <is>
          <t/>
        </is>
      </c>
      <c r="BY33" t="inlineStr">
        <is>
          <t/>
        </is>
      </c>
      <c r="BZ33" t="inlineStr">
        <is>
          <t/>
        </is>
      </c>
      <c r="CA33" t="inlineStr">
        <is>
          <t/>
        </is>
      </c>
      <c r="CB33" t="inlineStr">
        <is>
          <t/>
        </is>
      </c>
      <c r="CC33" t="inlineStr">
        <is>
          <t/>
        </is>
      </c>
      <c r="CD33" t="inlineStr">
        <is>
          <t/>
        </is>
      </c>
      <c r="CE33" t="inlineStr">
        <is>
          <t/>
        </is>
      </c>
      <c r="CF33" t="inlineStr">
        <is>
          <t/>
        </is>
      </c>
      <c r="CG33" t="inlineStr">
        <is>
          <t/>
        </is>
      </c>
      <c r="CH33" t="inlineStr">
        <is>
          <t/>
        </is>
      </c>
      <c r="CI33" t="inlineStr">
        <is>
          <t/>
        </is>
      </c>
      <c r="CJ33" t="inlineStr">
        <is>
          <t/>
        </is>
      </c>
      <c r="CK33" t="inlineStr">
        <is>
          <t/>
        </is>
      </c>
      <c r="CL33" t="inlineStr">
        <is>
          <t/>
        </is>
      </c>
      <c r="CM33" t="inlineStr">
        <is>
          <t/>
        </is>
      </c>
      <c r="CN33" t="inlineStr">
        <is>
          <t/>
        </is>
      </c>
      <c r="CO33" t="inlineStr">
        <is>
          <t/>
        </is>
      </c>
      <c r="CP33" t="inlineStr">
        <is>
          <t/>
        </is>
      </c>
      <c r="CQ33" t="inlineStr">
        <is>
          <t/>
        </is>
      </c>
      <c r="CR33" t="inlineStr">
        <is>
          <t/>
        </is>
      </c>
      <c r="CS33" t="inlineStr">
        <is>
          <t/>
        </is>
      </c>
      <c r="CT33" t="inlineStr">
        <is>
          <t/>
        </is>
      </c>
      <c r="CU33" t="inlineStr">
        <is>
          <t/>
        </is>
      </c>
    </row>
    <row r="34">
      <c r="A34" s="1" t="str">
        <f>HYPERLINK("https://iate.europa.eu/entry/result/805680/all", "805680")</f>
        <v>805680</v>
      </c>
      <c r="B34" t="inlineStr">
        <is>
          <t>BUSINESS AND COMPETITION;FINANCE</t>
        </is>
      </c>
      <c r="C34" t="inlineStr">
        <is>
          <t>BUSINESS AND COMPETITION|accounting|management accounting|auditing;BUSINESS AND COMPETITION;FINANCE</t>
        </is>
      </c>
      <c r="D34" t="inlineStr">
        <is>
          <t/>
        </is>
      </c>
      <c r="E34" t="inlineStr">
        <is>
          <t/>
        </is>
      </c>
      <c r="F34" t="inlineStr">
        <is>
          <t/>
        </is>
      </c>
      <c r="G34" t="inlineStr">
        <is>
          <t/>
        </is>
      </c>
      <c r="H34" t="inlineStr">
        <is>
          <t/>
        </is>
      </c>
      <c r="I34" t="inlineStr">
        <is>
          <t/>
        </is>
      </c>
      <c r="J34" t="inlineStr">
        <is>
          <t/>
        </is>
      </c>
      <c r="K34" t="inlineStr">
        <is>
          <t/>
        </is>
      </c>
      <c r="L34" s="2" t="inlineStr">
        <is>
          <t>bevisdokument|
dokumentation|
bilag|
original kvitteret regning</t>
        </is>
      </c>
      <c r="M34" s="2" t="inlineStr">
        <is>
          <t>4|
4|
4|
4</t>
        </is>
      </c>
      <c r="N34" s="2" t="inlineStr">
        <is>
          <t xml:space="preserve">|
|
|
</t>
        </is>
      </c>
      <c r="O34" t="inlineStr">
        <is>
          <t/>
        </is>
      </c>
      <c r="P34" s="2" t="inlineStr">
        <is>
          <t>Beweisstücke|
Beweisstück|
Unterlagen|
Hinterlegungsunterlagen|
Beleg|
Ausgabennachweis|
Urkunden|
Beweismaterial</t>
        </is>
      </c>
      <c r="Q34" s="2" t="inlineStr">
        <is>
          <t>3|
2|
3|
3|
3|
3|
3|
3</t>
        </is>
      </c>
      <c r="R34" s="2" t="inlineStr">
        <is>
          <t xml:space="preserve">|
|
|
|
|
|
|
</t>
        </is>
      </c>
      <c r="S34" t="inlineStr">
        <is>
          <t/>
        </is>
      </c>
      <c r="T34" s="2" t="inlineStr">
        <is>
          <t>δικαιολογητικό έγγραφο' αποδεικτικό έγγραφο</t>
        </is>
      </c>
      <c r="U34" s="2" t="inlineStr">
        <is>
          <t>3</t>
        </is>
      </c>
      <c r="V34" s="2" t="inlineStr">
        <is>
          <t/>
        </is>
      </c>
      <c r="W34" t="inlineStr">
        <is>
          <t/>
        </is>
      </c>
      <c r="X34" s="2" t="inlineStr">
        <is>
          <t>voucher|
voucher certificate|
source document|
documentary evidence|
supporting document</t>
        </is>
      </c>
      <c r="Y34" s="2" t="inlineStr">
        <is>
          <t>3|
1|
3|
3|
3</t>
        </is>
      </c>
      <c r="Z34" s="2" t="inlineStr">
        <is>
          <t xml:space="preserve">|
|
|
|
</t>
        </is>
      </c>
      <c r="AA34" t="inlineStr">
        <is>
          <t>document(s) which serve(s) to justify payments and claims for payments or to justify information on which accounts are based</t>
        </is>
      </c>
      <c r="AB34" s="2" t="inlineStr">
        <is>
          <t>documento comprobante|
justificante|
documento justificativo</t>
        </is>
      </c>
      <c r="AC34" s="2" t="inlineStr">
        <is>
          <t>2|
2|
2</t>
        </is>
      </c>
      <c r="AD34" s="2" t="inlineStr">
        <is>
          <t xml:space="preserve">|
|
</t>
        </is>
      </c>
      <c r="AE34" t="inlineStr">
        <is>
          <t/>
        </is>
      </c>
      <c r="AF34" t="inlineStr">
        <is>
          <t/>
        </is>
      </c>
      <c r="AG34" t="inlineStr">
        <is>
          <t/>
        </is>
      </c>
      <c r="AH34" t="inlineStr">
        <is>
          <t/>
        </is>
      </c>
      <c r="AI34" t="inlineStr">
        <is>
          <t/>
        </is>
      </c>
      <c r="AJ34" s="2" t="inlineStr">
        <is>
          <t>tosite|
perusteena oleva asiakirja</t>
        </is>
      </c>
      <c r="AK34" s="2" t="inlineStr">
        <is>
          <t>2|
2</t>
        </is>
      </c>
      <c r="AL34" s="2" t="inlineStr">
        <is>
          <t xml:space="preserve">|
</t>
        </is>
      </c>
      <c r="AM34" t="inlineStr">
        <is>
          <t>"kirjanpitomerkinnän todisteena oleva asiakirja, esim. kassakuitti"</t>
        </is>
      </c>
      <c r="AN34" s="2" t="inlineStr">
        <is>
          <t>pièce probante|
pièce justificative|
document probant|
document justificatif</t>
        </is>
      </c>
      <c r="AO34" s="2" t="inlineStr">
        <is>
          <t>3|
3|
3|
3</t>
        </is>
      </c>
      <c r="AP34" s="2" t="inlineStr">
        <is>
          <t xml:space="preserve">|
|
|
</t>
        </is>
      </c>
      <c r="AQ34" t="inlineStr">
        <is>
          <t>pièce de nature à démontrer le bien-fondé d'une prétention, l'exactitude d'une déclaration ou d'un compte</t>
        </is>
      </c>
      <c r="AR34" t="inlineStr">
        <is>
          <t/>
        </is>
      </c>
      <c r="AS34" t="inlineStr">
        <is>
          <t/>
        </is>
      </c>
      <c r="AT34" t="inlineStr">
        <is>
          <t/>
        </is>
      </c>
      <c r="AU34" t="inlineStr">
        <is>
          <t/>
        </is>
      </c>
      <c r="AV34" t="inlineStr">
        <is>
          <t/>
        </is>
      </c>
      <c r="AW34" t="inlineStr">
        <is>
          <t/>
        </is>
      </c>
      <c r="AX34" t="inlineStr">
        <is>
          <t/>
        </is>
      </c>
      <c r="AY34" t="inlineStr">
        <is>
          <t/>
        </is>
      </c>
      <c r="AZ34" s="2" t="inlineStr">
        <is>
          <t>igazoló dokumentum</t>
        </is>
      </c>
      <c r="BA34" s="2" t="inlineStr">
        <is>
          <t>4</t>
        </is>
      </c>
      <c r="BB34" s="2" t="inlineStr">
        <is>
          <t/>
        </is>
      </c>
      <c r="BC34" t="inlineStr">
        <is>
          <t>a benyújtott adatokat, eredményeket, teljesítést, személyazonosságot stb. igazoló dokumentum</t>
        </is>
      </c>
      <c r="BD34" s="2" t="inlineStr">
        <is>
          <t>documento giustificativo|
riscontro giustificativo</t>
        </is>
      </c>
      <c r="BE34" s="2" t="inlineStr">
        <is>
          <t>3|
2</t>
        </is>
      </c>
      <c r="BF34" s="2" t="inlineStr">
        <is>
          <t xml:space="preserve">|
</t>
        </is>
      </c>
      <c r="BG34" t="inlineStr">
        <is>
          <t/>
        </is>
      </c>
      <c r="BH34" s="2" t="inlineStr">
        <is>
          <t>patvirtinamasis dokumentas</t>
        </is>
      </c>
      <c r="BI34" s="2" t="inlineStr">
        <is>
          <t>3</t>
        </is>
      </c>
      <c r="BJ34" s="2" t="inlineStr">
        <is>
          <t/>
        </is>
      </c>
      <c r="BK34" t="inlineStr">
        <is>
          <t/>
        </is>
      </c>
      <c r="BL34" s="2" t="inlineStr">
        <is>
          <t>apliecinošs dokuments|
dokumentārs pierādījums|
pavaddokuments</t>
        </is>
      </c>
      <c r="BM34" s="2" t="inlineStr">
        <is>
          <t>2|
2|
2</t>
        </is>
      </c>
      <c r="BN34" s="2" t="inlineStr">
        <is>
          <t xml:space="preserve">|
|
</t>
        </is>
      </c>
      <c r="BO34" t="inlineStr">
        <is>
          <t/>
        </is>
      </c>
      <c r="BP34" s="2" t="inlineStr">
        <is>
          <t>prova dokumentarja|
dokument ta' sostenn|
dokument ġustifikattiv</t>
        </is>
      </c>
      <c r="BQ34" s="2" t="inlineStr">
        <is>
          <t>3|
3|
3</t>
        </is>
      </c>
      <c r="BR34" s="2" t="inlineStr">
        <is>
          <t xml:space="preserve">|
|
</t>
        </is>
      </c>
      <c r="BS34" t="inlineStr">
        <is>
          <t>komunikazzjoni stampata jew elettronika li tipprovdi evidenza ta' tranżazzjoni, ta' min wettaq azzjonijiet partikolari parti minn tranżazzjoni jew l-awtorizzazzjoni biex jitwettqu dawn l-azzjonijiet</t>
        </is>
      </c>
      <c r="BT34" s="2" t="inlineStr">
        <is>
          <t>bewijsstuk</t>
        </is>
      </c>
      <c r="BU34" s="2" t="inlineStr">
        <is>
          <t>3</t>
        </is>
      </c>
      <c r="BV34" s="2" t="inlineStr">
        <is>
          <t/>
        </is>
      </c>
      <c r="BW34" t="inlineStr">
        <is>
          <t/>
        </is>
      </c>
      <c r="BX34" t="inlineStr">
        <is>
          <t/>
        </is>
      </c>
      <c r="BY34" t="inlineStr">
        <is>
          <t/>
        </is>
      </c>
      <c r="BZ34" t="inlineStr">
        <is>
          <t/>
        </is>
      </c>
      <c r="CA34" t="inlineStr">
        <is>
          <t/>
        </is>
      </c>
      <c r="CB34" s="2" t="inlineStr">
        <is>
          <t>prova documental|
documento comprovativo|
documento justificativo</t>
        </is>
      </c>
      <c r="CC34" s="2" t="inlineStr">
        <is>
          <t>2|
2|
2</t>
        </is>
      </c>
      <c r="CD34" s="2" t="inlineStr">
        <is>
          <t xml:space="preserve">|
|
</t>
        </is>
      </c>
      <c r="CE34" t="inlineStr">
        <is>
          <t/>
        </is>
      </c>
      <c r="CF34" t="inlineStr">
        <is>
          <t/>
        </is>
      </c>
      <c r="CG34" t="inlineStr">
        <is>
          <t/>
        </is>
      </c>
      <c r="CH34" t="inlineStr">
        <is>
          <t/>
        </is>
      </c>
      <c r="CI34" t="inlineStr">
        <is>
          <t/>
        </is>
      </c>
      <c r="CJ34" t="inlineStr">
        <is>
          <t/>
        </is>
      </c>
      <c r="CK34" t="inlineStr">
        <is>
          <t/>
        </is>
      </c>
      <c r="CL34" t="inlineStr">
        <is>
          <t/>
        </is>
      </c>
      <c r="CM34" t="inlineStr">
        <is>
          <t/>
        </is>
      </c>
      <c r="CN34" t="inlineStr">
        <is>
          <t/>
        </is>
      </c>
      <c r="CO34" t="inlineStr">
        <is>
          <t/>
        </is>
      </c>
      <c r="CP34" t="inlineStr">
        <is>
          <t/>
        </is>
      </c>
      <c r="CQ34" t="inlineStr">
        <is>
          <t/>
        </is>
      </c>
      <c r="CR34" s="2" t="inlineStr">
        <is>
          <t>styrkande dokument</t>
        </is>
      </c>
      <c r="CS34" s="2" t="inlineStr">
        <is>
          <t>3</t>
        </is>
      </c>
      <c r="CT34" s="2" t="inlineStr">
        <is>
          <t/>
        </is>
      </c>
      <c r="CU34" t="inlineStr">
        <is>
          <t/>
        </is>
      </c>
    </row>
    <row r="35">
      <c r="A35" s="1" t="str">
        <f>HYPERLINK("https://iate.europa.eu/entry/result/924653/all", "924653")</f>
        <v>924653</v>
      </c>
      <c r="B35" t="inlineStr">
        <is>
          <t>EDUCATION AND COMMUNICATIONS;SOCIAL QUESTIONS</t>
        </is>
      </c>
      <c r="C35" t="inlineStr">
        <is>
          <t>EDUCATION AND COMMUNICATIONS|information technology and data processing;SOCIAL QUESTIONS|health</t>
        </is>
      </c>
      <c r="D35" s="2" t="inlineStr">
        <is>
          <t>електронно здравеопазване|
цифрово здравеопазване</t>
        </is>
      </c>
      <c r="E35" s="2" t="inlineStr">
        <is>
          <t>3|
3</t>
        </is>
      </c>
      <c r="F35" s="2" t="inlineStr">
        <is>
          <t xml:space="preserve">|
</t>
        </is>
      </c>
      <c r="G35" t="inlineStr">
        <is>
          <t/>
        </is>
      </c>
      <c r="H35" s="2" t="inlineStr">
        <is>
          <t>elektronické zdravotnictví|
e-zdraví</t>
        </is>
      </c>
      <c r="I35" s="2" t="inlineStr">
        <is>
          <t>3|
3</t>
        </is>
      </c>
      <c r="J35" s="2" t="inlineStr">
        <is>
          <t xml:space="preserve">preferred|
</t>
        </is>
      </c>
      <c r="K35" t="inlineStr">
        <is>
          <t/>
        </is>
      </c>
      <c r="L35" s="2" t="inlineStr">
        <is>
          <t>e-sundhedsydelser|
e-sundhed|
sundhedstjenester på internettet</t>
        </is>
      </c>
      <c r="M35" s="2" t="inlineStr">
        <is>
          <t>4|
4|
4</t>
        </is>
      </c>
      <c r="N35" s="2" t="inlineStr">
        <is>
          <t xml:space="preserve">|
|
</t>
        </is>
      </c>
      <c r="O35" t="inlineStr">
        <is>
          <t/>
        </is>
      </c>
      <c r="P35" s="2" t="inlineStr">
        <is>
          <t>elektronische Gesundheitsdienste|
digitale Gesundheit|
digitale Gesundheitsdienste|
eHealth</t>
        </is>
      </c>
      <c r="Q35" s="2" t="inlineStr">
        <is>
          <t>3|
3|
2|
3</t>
        </is>
      </c>
      <c r="R35" s="2" t="inlineStr">
        <is>
          <t xml:space="preserve">|
|
|
</t>
        </is>
      </c>
      <c r="S35" t="inlineStr">
        <is>
          <t>Anwendung von Informations- und Kommunikationstechnologien bei allen Funktionen, die Einfluss auf das Gesundheitswesen haben</t>
        </is>
      </c>
      <c r="T35" s="2" t="inlineStr">
        <is>
          <t>ψηφιακή υγεία|
ηλ-υγεία|
ηλεκτρονική υγεία</t>
        </is>
      </c>
      <c r="U35" s="2" t="inlineStr">
        <is>
          <t>3|
3|
3</t>
        </is>
      </c>
      <c r="V35" s="2" t="inlineStr">
        <is>
          <t xml:space="preserve">|
|
</t>
        </is>
      </c>
      <c r="W35" t="inlineStr">
        <is>
          <t>η εφαρμογή τεχνολογιών πληροφοριών και επικοινωνιών σε όλο το φάσμα των λειτουργιών που επηρεάζουν τον τομέα της υγείας</t>
        </is>
      </c>
      <c r="X35" s="2" t="inlineStr">
        <is>
          <t>digital health|
online health|
eHealth|
e-health</t>
        </is>
      </c>
      <c r="Y35" s="2" t="inlineStr">
        <is>
          <t>3|
3|
3|
3</t>
        </is>
      </c>
      <c r="Z35" s="2" t="inlineStr">
        <is>
          <t xml:space="preserve">|
|
|
</t>
        </is>
      </c>
      <c r="AA35" t="inlineStr">
        <is>
          <t>application of information and communications technologies across the whole range of functions that affect the health sector</t>
        </is>
      </c>
      <c r="AB35" s="2" t="inlineStr">
        <is>
          <t>sanidad electrónica</t>
        </is>
      </c>
      <c r="AC35" s="2" t="inlineStr">
        <is>
          <t>3</t>
        </is>
      </c>
      <c r="AD35" s="2" t="inlineStr">
        <is>
          <t/>
        </is>
      </c>
      <c r="AE35" t="inlineStr">
        <is>
          <t>Conjunto de actividades, aplicaciones técnicas y estructuras organizativas destinadas a prestar atención sanitaria mediante la utilización de la informática y la comunicación electrónica.</t>
        </is>
      </c>
      <c r="AF35" s="2" t="inlineStr">
        <is>
          <t>e-tervis|
digitervis</t>
        </is>
      </c>
      <c r="AG35" s="2" t="inlineStr">
        <is>
          <t>3|
3</t>
        </is>
      </c>
      <c r="AH35" s="2" t="inlineStr">
        <is>
          <t xml:space="preserve">|
</t>
        </is>
      </c>
      <c r="AI35" t="inlineStr">
        <is>
          <t>kõik vahendid ja teenused, mis
kasutavad info- ja kommunikatsioonitehnoloogiat, et edendada tervishoius ennetust, 
diagnoosimist, ravi, järelevalvet ja juhtimist</t>
        </is>
      </c>
      <c r="AJ35" s="2" t="inlineStr">
        <is>
          <t>sähköiset terveydenhuoltopalvelut|
sähköinen terveydenhuolto|
digitaalinen terveydenhuolto|
eHealth|
sähköiset terveyspalvelut|
verkkovälitteinen terveydenhuolto</t>
        </is>
      </c>
      <c r="AK35" s="2" t="inlineStr">
        <is>
          <t>3|
3|
3|
3|
3|
2</t>
        </is>
      </c>
      <c r="AL35" s="2" t="inlineStr">
        <is>
          <t xml:space="preserve">|
|
|
|
|
</t>
        </is>
      </c>
      <c r="AM35" t="inlineStr">
        <is>
          <t>Tieto- ja viestintäteknologian käyttö terveydenhuollon tuotteissa, palveluissa ja prosesseissa.</t>
        </is>
      </c>
      <c r="AN35" s="2" t="inlineStr">
        <is>
          <t>santé en ligne|
services de santé en ligne|
santé numérique|
e-santé</t>
        </is>
      </c>
      <c r="AO35" s="2" t="inlineStr">
        <is>
          <t>3|
3|
3|
3</t>
        </is>
      </c>
      <c r="AP35" s="2" t="inlineStr">
        <is>
          <t xml:space="preserve">|
|
|
</t>
        </is>
      </c>
      <c r="AQ35" t="inlineStr">
        <is>
          <t>application des technologies de l'information et des communications à toute la gamme de fonctions qui interviennent dans le secteur de la santé</t>
        </is>
      </c>
      <c r="AR35" s="2" t="inlineStr">
        <is>
          <t>r-shláinte|
ríomhsheirbhísí sláinte</t>
        </is>
      </c>
      <c r="AS35" s="2" t="inlineStr">
        <is>
          <t>3|
3</t>
        </is>
      </c>
      <c r="AT35" s="2" t="inlineStr">
        <is>
          <t xml:space="preserve">|
</t>
        </is>
      </c>
      <c r="AU35" t="inlineStr">
        <is>
          <t/>
        </is>
      </c>
      <c r="AV35" t="inlineStr">
        <is>
          <t/>
        </is>
      </c>
      <c r="AW35" t="inlineStr">
        <is>
          <t/>
        </is>
      </c>
      <c r="AX35" t="inlineStr">
        <is>
          <t/>
        </is>
      </c>
      <c r="AY35" t="inlineStr">
        <is>
          <t/>
        </is>
      </c>
      <c r="AZ35" s="2" t="inlineStr">
        <is>
          <t>e-egészségügy|
elektronikus egészségügy|
digitális egészségügy</t>
        </is>
      </c>
      <c r="BA35" s="2" t="inlineStr">
        <is>
          <t>3|
3|
3</t>
        </is>
      </c>
      <c r="BB35" s="2" t="inlineStr">
        <is>
          <t xml:space="preserve">|
|
</t>
        </is>
      </c>
      <c r="BC35" t="inlineStr">
        <is>
          <t>az információs és kommunikációs technológiák széles körű alkalmazása az egészségügyi szektorban</t>
        </is>
      </c>
      <c r="BD35" s="2" t="inlineStr">
        <is>
          <t>e-health|
servizi sanitari in rete|
sanità elettronica|
assistenza sanitaria on-line|
sanità digitale</t>
        </is>
      </c>
      <c r="BE35" s="2" t="inlineStr">
        <is>
          <t>2|
4|
4|
2|
3</t>
        </is>
      </c>
      <c r="BF35" s="2" t="inlineStr">
        <is>
          <t xml:space="preserve">|
|
|
|
</t>
        </is>
      </c>
      <c r="BG35" t="inlineStr">
        <is>
          <t>’applicazione delle tecnologie dell’informazione e della comunicazione all’intera gamma di funzioni che investono il settore sanitario</t>
        </is>
      </c>
      <c r="BH35" s="2" t="inlineStr">
        <is>
          <t>e. sveikata</t>
        </is>
      </c>
      <c r="BI35" s="2" t="inlineStr">
        <is>
          <t>3</t>
        </is>
      </c>
      <c r="BJ35" s="2" t="inlineStr">
        <is>
          <t/>
        </is>
      </c>
      <c r="BK35" t="inlineStr">
        <is>
          <t/>
        </is>
      </c>
      <c r="BL35" s="2" t="inlineStr">
        <is>
          <t>digitālā veselība|
e-veselība</t>
        </is>
      </c>
      <c r="BM35" s="2" t="inlineStr">
        <is>
          <t>3|
3</t>
        </is>
      </c>
      <c r="BN35" s="2" t="inlineStr">
        <is>
          <t xml:space="preserve">|
</t>
        </is>
      </c>
      <c r="BO35" t="inlineStr">
        <is>
          <t>informācijas un komunikācijas tehnoloģiju izmantošana, lai sekmētu un uzlabotu slimību profilaksi, diagnostiku, ārstēšanu un kontroli, kā arī veselības un dzīvesveida pārvaldību</t>
        </is>
      </c>
      <c r="BP35" s="2" t="inlineStr">
        <is>
          <t>servizzi elettroniċi tas-saħħa|
e-Saħħa|
saħħa online</t>
        </is>
      </c>
      <c r="BQ35" s="2" t="inlineStr">
        <is>
          <t>3|
3|
3</t>
        </is>
      </c>
      <c r="BR35" s="2" t="inlineStr">
        <is>
          <t xml:space="preserve">|
|
</t>
        </is>
      </c>
      <c r="BS35" t="inlineStr">
        <is>
          <t>l-applikazzjoni tat-teknoloġiji tal-informazzjoni u tal-komunikazzjoni mal-firxa kollha tal-funzjonijiet li jaffettwaw is-settur tas-saħħa</t>
        </is>
      </c>
      <c r="BT35" s="2" t="inlineStr">
        <is>
          <t>e-gezondheid|
e-health</t>
        </is>
      </c>
      <c r="BU35" s="2" t="inlineStr">
        <is>
          <t>3|
3</t>
        </is>
      </c>
      <c r="BV35" s="2" t="inlineStr">
        <is>
          <t xml:space="preserve">|
</t>
        </is>
      </c>
      <c r="BW35" t="inlineStr">
        <is>
          <t>toepassing van digitale informatie- en communicatietechnologieën om de gezondheid en
gezondheidszorg te ondersteunen en/of te verbeteren</t>
        </is>
      </c>
      <c r="BX35" s="2" t="inlineStr">
        <is>
          <t>e-zdrowie</t>
        </is>
      </c>
      <c r="BY35" s="2" t="inlineStr">
        <is>
          <t>3</t>
        </is>
      </c>
      <c r="BZ35" s="2" t="inlineStr">
        <is>
          <t/>
        </is>
      </c>
      <c r="CA35" t="inlineStr">
        <is>
          <t>zastosowanie narzędzi i usług technologii informacyjnych i komunikacyjnych w opiece zdrowotnej</t>
        </is>
      </c>
      <c r="CB35" s="2" t="inlineStr">
        <is>
          <t>cibersaúde|
saúde em linha</t>
        </is>
      </c>
      <c r="CC35" s="2" t="inlineStr">
        <is>
          <t>2|
3</t>
        </is>
      </c>
      <c r="CD35" s="2" t="inlineStr">
        <is>
          <t xml:space="preserve">|
</t>
        </is>
      </c>
      <c r="CE35" t="inlineStr">
        <is>
          <t>Conjunto de serviços no âmbito da saúde que, no quadro do Plano de Acção "eEuropa 2005: Uma sociedade da informação para todos" impulsionado pela Comissão das Comunidades Europeias, se prevê sejam fornecidos aos cidadãos dos Estados-Membros até ao final de 2005. Incluem, nomeadamente, informações sobre as condições de uma vida saudável e a prevenção de doenças, dossiês médicos electrónicos, teleconsultas ou o reembolso electrónico de despesas de saúde.</t>
        </is>
      </c>
      <c r="CF35" s="2" t="inlineStr">
        <is>
          <t>sănătate digitală|
e-sănătate</t>
        </is>
      </c>
      <c r="CG35" s="2" t="inlineStr">
        <is>
          <t>3|
3</t>
        </is>
      </c>
      <c r="CH35" s="2" t="inlineStr">
        <is>
          <t xml:space="preserve">|
</t>
        </is>
      </c>
      <c r="CI35" t="inlineStr">
        <is>
          <t>instrumentele și serviciile ce folosesc tehnologiile informației și comunicațiilor (TIC) ce pot îmbunătăți prevenția, diagnosticul, tratamentul, monitorizarea și managementul; aduce beneficii întregii comunități prin îmbunătățirea accesului la servicii și a calității acestora prin eficientizarea sectorului de sănătate; presupune utilizarea partajată a informațiilor și a datelor între pacienți și furnizorii de servicii, între profesioniștii din sănătate și rețelele de informații de sănătate; încorporează dosarul electronic al pacientului, serviciile de telemedicină, dispozitivele postabile de monitorizare a pacientului, softurile de programare a intervențiilor chirurgicale, chirurgia robotizată, cercetarea flexibilă, fără rezultate anticipate de la inceput („blue-sky research”) în domeniul fiziologiei umane virtuale</t>
        </is>
      </c>
      <c r="CJ35" s="2" t="inlineStr">
        <is>
          <t>eHealth|
elektronické zdravotníctvo|
ezdravie</t>
        </is>
      </c>
      <c r="CK35" s="2" t="inlineStr">
        <is>
          <t>3|
3|
3</t>
        </is>
      </c>
      <c r="CL35" s="2" t="inlineStr">
        <is>
          <t xml:space="preserve">|
|
</t>
        </is>
      </c>
      <c r="CM35" t="inlineStr">
        <is>
          <t>spektrum nástrojov založených na informačných a komunikačných technológiách a určených na podporu prevencie, diagnostikovania, liečby, monitorovania a spravovania zdravotníctva a zdravého životného štýlu. Zahŕňa komunikáciu medzi pacientmi a poskytovateľmi zdravotnej starostlivosti, prevod údajov z jednej inštitúcie do druhej alebo osobnú komunikáciu medzi pacientmi alebo zdravotníkmi; rovnako môže zahŕňať informačné siete o zdraví, elektronické zdravotné záznamy, telemedicínske služby a osobné prenosné komunikačné zariadenia učené na monitorovanie a pomoc pacientom.</t>
        </is>
      </c>
      <c r="CN35" s="2" t="inlineStr">
        <is>
          <t>e-zdravje</t>
        </is>
      </c>
      <c r="CO35" s="2" t="inlineStr">
        <is>
          <t>3</t>
        </is>
      </c>
      <c r="CP35" s="2" t="inlineStr">
        <is>
          <t/>
        </is>
      </c>
      <c r="CQ35" t="inlineStr">
        <is>
          <t>splošna uporaba informacijskih in komunikacijskih tehnologij pri preprečevanju, diagnosticiranju, zdravljenju in spremljanju bolezni ter pri odločanju o zdravju in načinu življenja</t>
        </is>
      </c>
      <c r="CR35" s="2" t="inlineStr">
        <is>
          <t>e-hälsa</t>
        </is>
      </c>
      <c r="CS35" s="2" t="inlineStr">
        <is>
          <t>3</t>
        </is>
      </c>
      <c r="CT35" s="2" t="inlineStr">
        <is>
          <t/>
        </is>
      </c>
      <c r="CU35" t="inlineStr">
        <is>
          <t>Det sammantagna begreppet för digitala tjänster som stöder utvecklingen inom vård och omsorg.</t>
        </is>
      </c>
    </row>
    <row r="36">
      <c r="A36" s="1" t="str">
        <f>HYPERLINK("https://iate.europa.eu/entry/result/3589181/all", "3589181")</f>
        <v>3589181</v>
      </c>
      <c r="B36" t="inlineStr">
        <is>
          <t>SOCIAL QUESTIONS</t>
        </is>
      </c>
      <c r="C36" t="inlineStr">
        <is>
          <t>SOCIAL QUESTIONS|health|illness|epidemic;SOCIAL QUESTIONS|health|illness|infectious disease</t>
        </is>
      </c>
      <c r="D36" s="2" t="inlineStr">
        <is>
          <t>избухване на COVID-19|
взрив от COVID-19</t>
        </is>
      </c>
      <c r="E36" s="2" t="inlineStr">
        <is>
          <t>3|
3</t>
        </is>
      </c>
      <c r="F36" s="2" t="inlineStr">
        <is>
          <t xml:space="preserve">|
</t>
        </is>
      </c>
      <c r="G36" t="inlineStr">
        <is>
          <t>внезапно увеличаване на броя случаи на заболяването COVID-19</t>
        </is>
      </c>
      <c r="H36" s="2" t="inlineStr">
        <is>
          <t>šíření onemocnění COVID-19|
rozšíření onemocnění COVID-19|
výskyt onemocnění COVID-19|
šíření covidu-19|
rozšíření covidu-19</t>
        </is>
      </c>
      <c r="I36" s="2" t="inlineStr">
        <is>
          <t>3|
3|
3|
3|
3</t>
        </is>
      </c>
      <c r="J36" s="2" t="inlineStr">
        <is>
          <t xml:space="preserve">|
|
|
|
</t>
        </is>
      </c>
      <c r="K36" t="inlineStr">
        <is>
          <t>vznik a rozšíření nadměrného počtu případů onemocnění COVID-19 způsobeného virem SARS-CoV-2 v určité zeměpisně vymezené oblasti</t>
        </is>
      </c>
      <c r="L36" s="2" t="inlineStr">
        <is>
          <t>udbrud af covid-19|
covid-19-udbrud</t>
        </is>
      </c>
      <c r="M36" s="2" t="inlineStr">
        <is>
          <t>3|
3</t>
        </is>
      </c>
      <c r="N36" s="2" t="inlineStr">
        <is>
          <t xml:space="preserve">|
</t>
        </is>
      </c>
      <c r="O36" t="inlineStr">
        <is>
          <t>forekomst af covid-19-tilfælde, der overstiger det forventede antal</t>
        </is>
      </c>
      <c r="P36" s="2" t="inlineStr">
        <is>
          <t>COVID-19-Ausbruch</t>
        </is>
      </c>
      <c r="Q36" s="2" t="inlineStr">
        <is>
          <t>3</t>
        </is>
      </c>
      <c r="R36" s="2" t="inlineStr">
        <is>
          <t/>
        </is>
      </c>
      <c r="S36" t="inlineStr">
        <is>
          <t>erhöhtes Auftreten von COVID-19-Krankheitsfällen im Vergleich zu den Erwartungen</t>
        </is>
      </c>
      <c r="T36" s="2" t="inlineStr">
        <is>
          <t>έξαρση της νόσου COVID-19|
έξαρση της COVID-19|
επιδημική έξαρση της νόσου COVID-19</t>
        </is>
      </c>
      <c r="U36" s="2" t="inlineStr">
        <is>
          <t>3|
3|
3</t>
        </is>
      </c>
      <c r="V36" s="2" t="inlineStr">
        <is>
          <t xml:space="preserve">|
|
</t>
        </is>
      </c>
      <c r="W36" t="inlineStr">
        <is>
          <t/>
        </is>
      </c>
      <c r="X36" s="2" t="inlineStr">
        <is>
          <t>COVID-19 outbreak|
COVID-19 coronavirus outbreak|
coronavirus outbreak</t>
        </is>
      </c>
      <c r="Y36" s="2" t="inlineStr">
        <is>
          <t>3|
1|
1</t>
        </is>
      </c>
      <c r="Z36" s="2" t="inlineStr">
        <is>
          <t xml:space="preserve">|
|
</t>
        </is>
      </c>
      <c r="AA36" t="inlineStr">
        <is>
          <t>occurrence of &lt;a href="https://iate.europa.eu/entry/result/3588486/en" target="_blank"&gt;COVID-19&lt;/a&gt; cases in excess of normal expectancy in a limited geographic area</t>
        </is>
      </c>
      <c r="AB36" s="2" t="inlineStr">
        <is>
          <t>brote de COVID-19</t>
        </is>
      </c>
      <c r="AC36" s="2" t="inlineStr">
        <is>
          <t>3</t>
        </is>
      </c>
      <c r="AD36" s="2" t="inlineStr">
        <is>
          <t/>
        </is>
      </c>
      <c r="AE36" t="inlineStr">
        <is>
          <t>Presencia de un número elevado de personas afectadas por la enfermedad por coronavirus COVID-19, con una frecuencia claramente superior a la esperada en condiciones normales, en un ámbito geográfico y un período de tiempo determinados.</t>
        </is>
      </c>
      <c r="AF36" s="2" t="inlineStr">
        <is>
          <t>COVID-19 puhang</t>
        </is>
      </c>
      <c r="AG36" s="2" t="inlineStr">
        <is>
          <t>3</t>
        </is>
      </c>
      <c r="AH36" s="2" t="inlineStr">
        <is>
          <t/>
        </is>
      </c>
      <c r="AI36" t="inlineStr">
        <is>
          <t>&lt;i&gt;COVID-19&lt;/i&gt; &lt;a href="/entry/result/3588486/all" id="ENTRY_TO_ENTRY_CONVERTER" target="_blank"&gt;IATE:3588486&lt;/a&gt; juhtumite oodatust suuremal arvul esinemine piiratud geograafilisel alal</t>
        </is>
      </c>
      <c r="AJ36" s="2" t="inlineStr">
        <is>
          <t>koronavirusepidemia|
covid-19-epidemia|
covid-19:n puhkeaminen</t>
        </is>
      </c>
      <c r="AK36" s="2" t="inlineStr">
        <is>
          <t>3|
3|
3</t>
        </is>
      </c>
      <c r="AL36" s="2" t="inlineStr">
        <is>
          <t xml:space="preserve">|
|
</t>
        </is>
      </c>
      <c r="AM36" t="inlineStr">
        <is>
          <t>covid-19-tautitapausten ylimäärä</t>
        </is>
      </c>
      <c r="AN36" s="2" t="inlineStr">
        <is>
          <t>flambée de maladie à coronavirus 2019|
flambée de COVID-19|
propagation de la COVID-19</t>
        </is>
      </c>
      <c r="AO36" s="2" t="inlineStr">
        <is>
          <t>3|
3|
2</t>
        </is>
      </c>
      <c r="AP36" s="2" t="inlineStr">
        <is>
          <t xml:space="preserve">|
|
</t>
        </is>
      </c>
      <c r="AQ36" t="inlineStr">
        <is>
          <t>apparition brusque et soudaine de nombreux cas de &lt;a href="https://iate.europa.eu/entry/result/3588486/fr" target="_blank"&gt;COVID-19&lt;/a&gt; dans une zone géographique restreinte</t>
        </is>
      </c>
      <c r="AR36" s="2" t="inlineStr">
        <is>
          <t>ráig COVID-19</t>
        </is>
      </c>
      <c r="AS36" s="2" t="inlineStr">
        <is>
          <t>3</t>
        </is>
      </c>
      <c r="AT36" s="2" t="inlineStr">
        <is>
          <t/>
        </is>
      </c>
      <c r="AU36" t="inlineStr">
        <is>
          <t/>
        </is>
      </c>
      <c r="AV36" s="2" t="inlineStr">
        <is>
          <t>izbijanje bolesti COVID-19</t>
        </is>
      </c>
      <c r="AW36" s="2" t="inlineStr">
        <is>
          <t>3</t>
        </is>
      </c>
      <c r="AX36" s="2" t="inlineStr">
        <is>
          <t/>
        </is>
      </c>
      <c r="AY36" t="inlineStr">
        <is>
          <t>nagli početak pojavljivanja COVID-a 19 koji kasnije prerasta granice koje bi se smatrale normalnom vrijednošću odvijanja te bolesti označujući je pritom kao a) epidemiju ili b) pandemiju</t>
        </is>
      </c>
      <c r="AZ36" s="2" t="inlineStr">
        <is>
          <t>Covid19-járvány</t>
        </is>
      </c>
      <c r="BA36" s="2" t="inlineStr">
        <is>
          <t>3</t>
        </is>
      </c>
      <c r="BB36" s="2" t="inlineStr">
        <is>
          <t/>
        </is>
      </c>
      <c r="BC36" t="inlineStr">
        <is>
          <t>a Covid19 vírus által okozott magas számú megbetegedés</t>
        </is>
      </c>
      <c r="BD36" s="2" t="inlineStr">
        <is>
          <t>focolaio di COVID-19|
epidemia di COVID-19</t>
        </is>
      </c>
      <c r="BE36" s="2" t="inlineStr">
        <is>
          <t>3|
3</t>
        </is>
      </c>
      <c r="BF36" s="2" t="inlineStr">
        <is>
          <t xml:space="preserve">|
</t>
        </is>
      </c>
      <c r="BG36" t="inlineStr">
        <is>
          <t>diffusione rapida della &lt;a href="https://iate.europa.eu/entry/result/3588486/en-it" target="_blank"&gt;COVID-19&lt;/a&gt; con un’incidenza
elevata che supera i casi attesi ma limitata a una specifica area geografica</t>
        </is>
      </c>
      <c r="BH36" s="2" t="inlineStr">
        <is>
          <t>COVID-19 protrūkis</t>
        </is>
      </c>
      <c r="BI36" s="2" t="inlineStr">
        <is>
          <t>3</t>
        </is>
      </c>
      <c r="BJ36" s="2" t="inlineStr">
        <is>
          <t/>
        </is>
      </c>
      <c r="BK36" t="inlineStr">
        <is>
          <t>staigus COVID-19 išplitimas, apėmęs riboto skaičiaus žmonių grupę ir (ar) ribotą teritoriją</t>
        </is>
      </c>
      <c r="BL36" s="2" t="inlineStr">
        <is>
          <t>Covid-19 uzliesmojums</t>
        </is>
      </c>
      <c r="BM36" s="2" t="inlineStr">
        <is>
          <t>3</t>
        </is>
      </c>
      <c r="BN36" s="2" t="inlineStr">
        <is>
          <t/>
        </is>
      </c>
      <c r="BO36" t="inlineStr">
        <is>
          <t>&lt;a href="https://iate.europa.eu/entry/result/3588486/lv" target="_blank"&gt;Covid-19&lt;/a&gt; gadījumu sastopamība, kas pārsniedz normālo paredzamo gadījumu skaitu ierobežotā ģeogrāfiskā apgabalā</t>
        </is>
      </c>
      <c r="BP36" s="2" t="inlineStr">
        <is>
          <t>tifqigħa tal-COVID-19</t>
        </is>
      </c>
      <c r="BQ36" s="2" t="inlineStr">
        <is>
          <t>3</t>
        </is>
      </c>
      <c r="BR36" s="2" t="inlineStr">
        <is>
          <t/>
        </is>
      </c>
      <c r="BS36" t="inlineStr">
        <is>
          <t>okkorrenza ta' għadd iktar eċċessiv minn dak mistenni ta' każijiet tal-marda COVID-19</t>
        </is>
      </c>
      <c r="BT36" s="2" t="inlineStr">
        <is>
          <t>COVID-19-uitbraak</t>
        </is>
      </c>
      <c r="BU36" s="2" t="inlineStr">
        <is>
          <t>2</t>
        </is>
      </c>
      <c r="BV36" s="2" t="inlineStr">
        <is>
          <t/>
        </is>
      </c>
      <c r="BW36" t="inlineStr">
        <is>
          <t>het uitbreken van het coronavirus, of van de door het coronavirus veroorzaakte aandoeningen</t>
        </is>
      </c>
      <c r="BX36" s="2" t="inlineStr">
        <is>
          <t>epidemia COVID-19|
ognisko COVID-19|
wybuch epidemii COVID-19</t>
        </is>
      </c>
      <c r="BY36" s="2" t="inlineStr">
        <is>
          <t>3|
3|
3</t>
        </is>
      </c>
      <c r="BZ36" s="2" t="inlineStr">
        <is>
          <t xml:space="preserve">|
|
</t>
        </is>
      </c>
      <c r="CA36" t="inlineStr">
        <is>
          <t>wystąpienie większej od spodziewanej liczby przypadków COVID-19 na ograniczonym obszarze geograficznym</t>
        </is>
      </c>
      <c r="CB36" s="2" t="inlineStr">
        <is>
          <t>surto de COVID-19</t>
        </is>
      </c>
      <c r="CC36" s="2" t="inlineStr">
        <is>
          <t>3</t>
        </is>
      </c>
      <c r="CD36" s="2" t="inlineStr">
        <is>
          <t/>
        </is>
      </c>
      <c r="CE36" t="inlineStr">
        <is>
          <t>Ocorrência de casos de &lt;a href="https://iate.europa.eu/entry/result/3588486/" target="_blank"&gt;COVID-19&lt;/a&gt; num número superior ao normalmente esperado numa área geográfica limitada.</t>
        </is>
      </c>
      <c r="CF36" s="2" t="inlineStr">
        <is>
          <t>focar de COVID-19|
izbucnire a epidemiei de COVID-19</t>
        </is>
      </c>
      <c r="CG36" s="2" t="inlineStr">
        <is>
          <t>3|
3</t>
        </is>
      </c>
      <c r="CH36" s="2" t="inlineStr">
        <is>
          <t xml:space="preserve">|
</t>
        </is>
      </c>
      <c r="CI36" t="inlineStr">
        <is>
          <t/>
        </is>
      </c>
      <c r="CJ36" s="2" t="inlineStr">
        <is>
          <t>pandémia ochorenia COVID-19|
epidémia ochorenia COVID-19|
vypuknutie ochorenia COVID-19|
šírenie nákazlivej choroby COVID-19|
šírenie ochorenia COVID-19|
šírenie covidu-19|
vypuknutie nákazy COVID-19</t>
        </is>
      </c>
      <c r="CK36" s="2" t="inlineStr">
        <is>
          <t>3|
3|
3|
3|
3|
3|
3</t>
        </is>
      </c>
      <c r="CL36" s="2" t="inlineStr">
        <is>
          <t xml:space="preserve">preferred|
|
|
|
|
|
</t>
        </is>
      </c>
      <c r="CM36" t="inlineStr">
        <is>
          <t>nadmerný výskyt počtu prípadov &lt;a href="https://iate.europa.eu/entry/result/3588486/sk" target="_blank"&gt;ochorenia COVID-19&lt;/a&gt;</t>
        </is>
      </c>
      <c r="CN36" s="2" t="inlineStr">
        <is>
          <t>izbruh COVID-19</t>
        </is>
      </c>
      <c r="CO36" s="2" t="inlineStr">
        <is>
          <t>3</t>
        </is>
      </c>
      <c r="CP36" s="2" t="inlineStr">
        <is>
          <t/>
        </is>
      </c>
      <c r="CQ36" t="inlineStr">
        <is>
          <t/>
        </is>
      </c>
      <c r="CR36" s="2" t="inlineStr">
        <is>
          <t>covid-19-utbrott</t>
        </is>
      </c>
      <c r="CS36" s="2" t="inlineStr">
        <is>
          <t>3</t>
        </is>
      </c>
      <c r="CT36" s="2" t="inlineStr">
        <is>
          <t/>
        </is>
      </c>
      <c r="CU36" t="inlineStr">
        <is>
          <t/>
        </is>
      </c>
    </row>
    <row r="37">
      <c r="A37" s="1" t="str">
        <f>HYPERLINK("https://iate.europa.eu/entry/result/3593208/all", "3593208")</f>
        <v>3593208</v>
      </c>
      <c r="B37" t="inlineStr">
        <is>
          <t>SOCIAL QUESTIONS</t>
        </is>
      </c>
      <c r="C37" t="inlineStr">
        <is>
          <t>SOCIAL QUESTIONS|health|pharmaceutical industry|pharmaceutical product|vaccine</t>
        </is>
      </c>
      <c r="D37" s="2" t="inlineStr">
        <is>
          <t>ваксина срещу COVID-19</t>
        </is>
      </c>
      <c r="E37" s="2" t="inlineStr">
        <is>
          <t>3</t>
        </is>
      </c>
      <c r="F37" s="2" t="inlineStr">
        <is>
          <t/>
        </is>
      </c>
      <c r="G37" t="inlineStr">
        <is>
          <t>ваксина, която се използва за изграждане на имунитет срещу COVID-19</t>
        </is>
      </c>
      <c r="H37" s="2" t="inlineStr">
        <is>
          <t>vakcína proti covidu-19|
očkovací látka proti COVID-19|
vakcína proti COVID-19</t>
        </is>
      </c>
      <c r="I37" s="2" t="inlineStr">
        <is>
          <t>3|
3|
3</t>
        </is>
      </c>
      <c r="J37" s="2" t="inlineStr">
        <is>
          <t xml:space="preserve">|
|
</t>
        </is>
      </c>
      <c r="K37" t="inlineStr">
        <is>
          <t>imunologický léčivý přípravek určený k aktivní imunizaci za účelem prevence onemocnění COVID-19, jež je způsobeno SARS-CoV-2</t>
        </is>
      </c>
      <c r="L37" s="2" t="inlineStr">
        <is>
          <t>covid-19-vaccine</t>
        </is>
      </c>
      <c r="M37" s="2" t="inlineStr">
        <is>
          <t>3</t>
        </is>
      </c>
      <c r="N37" s="2" t="inlineStr">
        <is>
          <t/>
        </is>
      </c>
      <c r="O37" t="inlineStr">
        <is>
          <t>vaccine mod covid-19</t>
        </is>
      </c>
      <c r="P37" s="2" t="inlineStr">
        <is>
          <t>COVID-19-Impfstoff</t>
        </is>
      </c>
      <c r="Q37" s="2" t="inlineStr">
        <is>
          <t>3</t>
        </is>
      </c>
      <c r="R37" s="2" t="inlineStr">
        <is>
          <t/>
        </is>
      </c>
      <c r="S37" t="inlineStr">
        <is>
          <t/>
        </is>
      </c>
      <c r="T37" s="2" t="inlineStr">
        <is>
          <t>εμβόλιο κατά της COVID-19|
εμβολιασμός Covid-19</t>
        </is>
      </c>
      <c r="U37" s="2" t="inlineStr">
        <is>
          <t>3|
2</t>
        </is>
      </c>
      <c r="V37" s="2" t="inlineStr">
        <is>
          <t>|
proposed</t>
        </is>
      </c>
      <c r="W37" t="inlineStr">
        <is>
          <t/>
        </is>
      </c>
      <c r="X37" s="2" t="inlineStr">
        <is>
          <t>COVID-19 vaccine</t>
        </is>
      </c>
      <c r="Y37" s="2" t="inlineStr">
        <is>
          <t>3</t>
        </is>
      </c>
      <c r="Z37" s="2" t="inlineStr">
        <is>
          <t/>
        </is>
      </c>
      <c r="AA37" t="inlineStr">
        <is>
          <t>&lt;i&gt;&lt;a href="https://iate.europa.eu/entry/result/1528790/en" target="_blank"&gt;vaccine&lt;/a&gt; &lt;/i&gt;used against &lt;a href="https://iate.europa.eu/entry/result/3588486/en" target="_blank"&gt;&lt;i&gt;COVID-19&lt;/i&gt;&lt;/a&gt;</t>
        </is>
      </c>
      <c r="AB37" s="2" t="inlineStr">
        <is>
          <t>vacuna contra la COVID-19</t>
        </is>
      </c>
      <c r="AC37" s="2" t="inlineStr">
        <is>
          <t>3</t>
        </is>
      </c>
      <c r="AD37" s="2" t="inlineStr">
        <is>
          <t/>
        </is>
      </c>
      <c r="AE37" t="inlineStr">
        <is>
          <t>&lt;a href="https://iate.europa.eu/entry/slideshow/1624552485717/1528790/es" target="_blank"&gt;Vacuna&lt;/a&gt; empleada contra la &lt;a href="https://iate.europa.eu/entry/slideshow/1624552609977/3588486/es" target="_blank"&gt;COVID-19&lt;/a&gt;.</t>
        </is>
      </c>
      <c r="AF37" s="2" t="inlineStr">
        <is>
          <t>COVID-19 vaktsiin</t>
        </is>
      </c>
      <c r="AG37" s="2" t="inlineStr">
        <is>
          <t>3</t>
        </is>
      </c>
      <c r="AH37" s="2" t="inlineStr">
        <is>
          <t/>
        </is>
      </c>
      <c r="AI37" t="inlineStr">
        <is>
          <t>&lt;i&gt;vaktsiin&lt;/i&gt; &lt;a href="/entry/result/1528790/all" id="ENTRY_TO_ENTRY_CONVERTER" target="_blank"&gt;IATE:1528790&lt;/a&gt; , mida kasutatakse &lt;i&gt;COVID-19&lt;/i&gt; &lt;a href="/entry/result/3588486/all" id="ENTRY_TO_ENTRY_CONVERTER" target="_blank"&gt;IATE:3588486&lt;/a&gt; vastu vaktsineerimiseks</t>
        </is>
      </c>
      <c r="AJ37" s="2" t="inlineStr">
        <is>
          <t>Covid-19 -rokote</t>
        </is>
      </c>
      <c r="AK37" s="2" t="inlineStr">
        <is>
          <t>3</t>
        </is>
      </c>
      <c r="AL37" s="2" t="inlineStr">
        <is>
          <t/>
        </is>
      </c>
      <c r="AM37" t="inlineStr">
        <is>
          <t/>
        </is>
      </c>
      <c r="AN37" s="2" t="inlineStr">
        <is>
          <t>vaccin contre la COVID-19|
vaccin anti-COVID-19</t>
        </is>
      </c>
      <c r="AO37" s="2" t="inlineStr">
        <is>
          <t>3|
3</t>
        </is>
      </c>
      <c r="AP37" s="2" t="inlineStr">
        <is>
          <t xml:space="preserve">|
</t>
        </is>
      </c>
      <c r="AQ37" t="inlineStr">
        <is>
          <t>&lt;a href="https://iate.europa.eu/entry/result/1528790/fr" target="_blank"&gt;vaccin&lt;/a&gt; utilisé contre la &lt;a href="https://iate.europa.eu/entry/result/3588486/fr" target="_blank"&gt;COVID-19&lt;/a&gt;</t>
        </is>
      </c>
      <c r="AR37" s="2" t="inlineStr">
        <is>
          <t>vacsaín COVID-19</t>
        </is>
      </c>
      <c r="AS37" s="2" t="inlineStr">
        <is>
          <t>3</t>
        </is>
      </c>
      <c r="AT37" s="2" t="inlineStr">
        <is>
          <t/>
        </is>
      </c>
      <c r="AU37" t="inlineStr">
        <is>
          <t/>
        </is>
      </c>
      <c r="AV37" s="2" t="inlineStr">
        <is>
          <t>cjepivo protiv bolesti COVID-19</t>
        </is>
      </c>
      <c r="AW37" s="2" t="inlineStr">
        <is>
          <t>3</t>
        </is>
      </c>
      <c r="AX37" s="2" t="inlineStr">
        <is>
          <t/>
        </is>
      </c>
      <c r="AY37" t="inlineStr">
        <is>
          <t/>
        </is>
      </c>
      <c r="AZ37" s="2" t="inlineStr">
        <is>
          <t>Covid19-oltóanyag|
Covid19 elleni oltóanyag|
Covid19-vakcina</t>
        </is>
      </c>
      <c r="BA37" s="2" t="inlineStr">
        <is>
          <t>3|
3|
3</t>
        </is>
      </c>
      <c r="BB37" s="2" t="inlineStr">
        <is>
          <t xml:space="preserve">|
|
</t>
        </is>
      </c>
      <c r="BC37" t="inlineStr">
        <is>
          <t>&lt;a href="https://iate.europa.eu/entry/result/3588486/hu" target="_blank"&gt;Covid19&lt;/a&gt; megbetegedés elleni &lt;a href="https://iate.europa.eu/entry/result/1528790/hu" target="_blank"&gt;vakcina&lt;/a&gt;</t>
        </is>
      </c>
      <c r="BD37" s="2" t="inlineStr">
        <is>
          <t>vaccino anti COVID-19|
vaccino contro la COVID-19</t>
        </is>
      </c>
      <c r="BE37" s="2" t="inlineStr">
        <is>
          <t>3|
3</t>
        </is>
      </c>
      <c r="BF37" s="2" t="inlineStr">
        <is>
          <t xml:space="preserve">|
</t>
        </is>
      </c>
      <c r="BG37" t="inlineStr">
        <is>
          <t>&lt;a href="https://iate.europa.eu/entry/result/1528790/it" target="_blank"&gt;vaccino&lt;/a&gt; utilizzato contro la &lt;a href="https://iate.europa.eu/entry/result/3588486/it" target="_blank"&gt;COVID-19&lt;/a&gt;</t>
        </is>
      </c>
      <c r="BH37" s="2" t="inlineStr">
        <is>
          <t>COVID-19 vakcina</t>
        </is>
      </c>
      <c r="BI37" s="2" t="inlineStr">
        <is>
          <t>3</t>
        </is>
      </c>
      <c r="BJ37" s="2" t="inlineStr">
        <is>
          <t/>
        </is>
      </c>
      <c r="BK37" t="inlineStr">
        <is>
          <t>vakcina nuo &lt;a href="https://iate.europa.eu/entry/result/3588486/lt" target="_blank"&gt;COVID-19&lt;/a&gt;</t>
        </is>
      </c>
      <c r="BL37" s="2" t="inlineStr">
        <is>
          <t>Covid-19 vakcīna</t>
        </is>
      </c>
      <c r="BM37" s="2" t="inlineStr">
        <is>
          <t>3</t>
        </is>
      </c>
      <c r="BN37" s="2" t="inlineStr">
        <is>
          <t/>
        </is>
      </c>
      <c r="BO37" t="inlineStr">
        <is>
          <t>vakcīna pret Covid-19</t>
        </is>
      </c>
      <c r="BP37" s="2" t="inlineStr">
        <is>
          <t>vaċċin kontra l-COVID-19|
tilqima kontra l-COVID-19</t>
        </is>
      </c>
      <c r="BQ37" s="2" t="inlineStr">
        <is>
          <t>3|
3</t>
        </is>
      </c>
      <c r="BR37" s="2" t="inlineStr">
        <is>
          <t xml:space="preserve">|
</t>
        </is>
      </c>
      <c r="BS37" t="inlineStr">
        <is>
          <t>&lt;a href="https://iate.europa.eu/entry/result/1528790/mt" target="_blank"&gt;vaċċin&lt;/a&gt; li jintuża kontra l-&lt;a href="https://iate.europa.eu/entry/result/3588486/mt" target="_blank"&gt;COVID-19&lt;/a&gt;</t>
        </is>
      </c>
      <c r="BT37" s="2" t="inlineStr">
        <is>
          <t>COVID-19-vaccin</t>
        </is>
      </c>
      <c r="BU37" s="2" t="inlineStr">
        <is>
          <t>3</t>
        </is>
      </c>
      <c r="BV37" s="2" t="inlineStr">
        <is>
          <t/>
        </is>
      </c>
      <c r="BW37" t="inlineStr">
        <is>
          <t>&lt;a href="https://iate.europa.eu/entry/result/1528790/NL" target="_blank"&gt;vaccin &lt;/a&gt;dat wordt gebruikt tegen &lt;a href="https://iate.europa.eu/entry/result/3588486/NL" target="_blank"&gt;COVID-19&lt;/a&gt;</t>
        </is>
      </c>
      <c r="BX37" s="2" t="inlineStr">
        <is>
          <t>szczepionka przeciwko COVID-19</t>
        </is>
      </c>
      <c r="BY37" s="2" t="inlineStr">
        <is>
          <t>3</t>
        </is>
      </c>
      <c r="BZ37" s="2" t="inlineStr">
        <is>
          <t/>
        </is>
      </c>
      <c r="CA37" t="inlineStr">
        <is>
          <t>immunologiczny produkt leczniczy mający zapewnić immunizację czynną w celu zapobieżenia COVID-19</t>
        </is>
      </c>
      <c r="CB37" s="2" t="inlineStr">
        <is>
          <t>vacina contra a Covid-19</t>
        </is>
      </c>
      <c r="CC37" s="2" t="inlineStr">
        <is>
          <t>3</t>
        </is>
      </c>
      <c r="CD37" s="2" t="inlineStr">
        <is>
          <t/>
        </is>
      </c>
      <c r="CE37" t="inlineStr">
        <is>
          <t/>
        </is>
      </c>
      <c r="CF37" s="2" t="inlineStr">
        <is>
          <t>vaccin împotriva COVID-19</t>
        </is>
      </c>
      <c r="CG37" s="2" t="inlineStr">
        <is>
          <t>3</t>
        </is>
      </c>
      <c r="CH37" s="2" t="inlineStr">
        <is>
          <t/>
        </is>
      </c>
      <c r="CI37" t="inlineStr">
        <is>
          <t/>
        </is>
      </c>
      <c r="CJ37" s="2" t="inlineStr">
        <is>
          <t>vakcína proti covidu-19|
očkovacia látka proti COVID-19|
vakcína proti ochoreniu COVID-19|
vakcína proti COVID-19</t>
        </is>
      </c>
      <c r="CK37" s="2" t="inlineStr">
        <is>
          <t>3|
3|
3|
3</t>
        </is>
      </c>
      <c r="CL37" s="2" t="inlineStr">
        <is>
          <t xml:space="preserve">|
|
|
</t>
        </is>
      </c>
      <c r="CM37" t="inlineStr">
        <is>
          <t>očkovacia látka proti ochoreniu COVID-19</t>
        </is>
      </c>
      <c r="CN37" s="2" t="inlineStr">
        <is>
          <t>cepivo proti COVID-19</t>
        </is>
      </c>
      <c r="CO37" s="2" t="inlineStr">
        <is>
          <t>3</t>
        </is>
      </c>
      <c r="CP37" s="2" t="inlineStr">
        <is>
          <t/>
        </is>
      </c>
      <c r="CQ37" t="inlineStr">
        <is>
          <t>imunološko zdravilo, ki je indicirano za aktivno imunizacijo za preprečevanje &lt;a href="https://iate.europa.eu/entry/result/3588486/sl" target="_blank"&gt;COVID-19&lt;/a&gt;, ki ga povzroča SARS-CoV-2</t>
        </is>
      </c>
      <c r="CR37" s="2" t="inlineStr">
        <is>
          <t>vaccin mot covid-19|
covid-19-vaccin</t>
        </is>
      </c>
      <c r="CS37" s="2" t="inlineStr">
        <is>
          <t>3|
3</t>
        </is>
      </c>
      <c r="CT37" s="2" t="inlineStr">
        <is>
          <t xml:space="preserve">|
</t>
        </is>
      </c>
      <c r="CU37" t="inlineStr">
        <is>
          <t/>
        </is>
      </c>
    </row>
    <row r="38">
      <c r="A38" s="1" t="str">
        <f>HYPERLINK("https://iate.europa.eu/entry/result/913818/all", "913818")</f>
        <v>913818</v>
      </c>
      <c r="B38" t="inlineStr">
        <is>
          <t>LAW</t>
        </is>
      </c>
      <c r="C38" t="inlineStr">
        <is>
          <t>LAW|rights and freedoms;LAW</t>
        </is>
      </c>
      <c r="D38" t="inlineStr">
        <is>
          <t/>
        </is>
      </c>
      <c r="E38" t="inlineStr">
        <is>
          <t/>
        </is>
      </c>
      <c r="F38" t="inlineStr">
        <is>
          <t/>
        </is>
      </c>
      <c r="G38" t="inlineStr">
        <is>
          <t/>
        </is>
      </c>
      <c r="H38" t="inlineStr">
        <is>
          <t/>
        </is>
      </c>
      <c r="I38" t="inlineStr">
        <is>
          <t/>
        </is>
      </c>
      <c r="J38" t="inlineStr">
        <is>
          <t/>
        </is>
      </c>
      <c r="K38" t="inlineStr">
        <is>
          <t/>
        </is>
      </c>
      <c r="L38" s="2" t="inlineStr">
        <is>
          <t>adgang til effektive retsmidler</t>
        </is>
      </c>
      <c r="M38" s="2" t="inlineStr">
        <is>
          <t>4</t>
        </is>
      </c>
      <c r="N38" s="2" t="inlineStr">
        <is>
          <t/>
        </is>
      </c>
      <c r="O38" t="inlineStr">
        <is>
          <t/>
        </is>
      </c>
      <c r="P38" s="2" t="inlineStr">
        <is>
          <t>Recht auf wirksame Beschwerde</t>
        </is>
      </c>
      <c r="Q38" s="2" t="inlineStr">
        <is>
          <t>3</t>
        </is>
      </c>
      <c r="R38" s="2" t="inlineStr">
        <is>
          <t/>
        </is>
      </c>
      <c r="S38" t="inlineStr">
        <is>
          <t/>
        </is>
      </c>
      <c r="T38" s="2" t="inlineStr">
        <is>
          <t>δικαίωμα πραγματικής προσφυγής</t>
        </is>
      </c>
      <c r="U38" s="2" t="inlineStr">
        <is>
          <t>3</t>
        </is>
      </c>
      <c r="V38" s="2" t="inlineStr">
        <is>
          <t/>
        </is>
      </c>
      <c r="W38" t="inlineStr">
        <is>
          <t/>
        </is>
      </c>
      <c r="X38" s="2" t="inlineStr">
        <is>
          <t>right to an effective remedy</t>
        </is>
      </c>
      <c r="Y38" s="2" t="inlineStr">
        <is>
          <t>3</t>
        </is>
      </c>
      <c r="Z38" s="2" t="inlineStr">
        <is>
          <t/>
        </is>
      </c>
      <c r="AA38" t="inlineStr">
        <is>
          <t/>
        </is>
      </c>
      <c r="AB38" s="2" t="inlineStr">
        <is>
          <t>derecho a la tutela judicial efectiva</t>
        </is>
      </c>
      <c r="AC38" s="2" t="inlineStr">
        <is>
          <t>4</t>
        </is>
      </c>
      <c r="AD38" s="2" t="inlineStr">
        <is>
          <t/>
        </is>
      </c>
      <c r="AE38" t="inlineStr">
        <is>
          <t>El derecho a la tutela judicial efectiva es un derecho fundamental de los denominados "de prestación", que exige la regulación por el legislador de la forma y condiciones (organización del poder judicial y de la administración de justicia) para su ejercicio y disfrute por todas las personas. El principio de la tutela judicial efectiva descansa en dos ideas fundamentales: favorecer, o al menos no obstaculizar, el acceso a los tribunales de justicia y que, una vez conseguido este propósito, la justicia se imparta efizcamente. También garantiza la obtención de una resolución sobre el fondo y que se cumpla el fallo.</t>
        </is>
      </c>
      <c r="AF38" t="inlineStr">
        <is>
          <t/>
        </is>
      </c>
      <c r="AG38" t="inlineStr">
        <is>
          <t/>
        </is>
      </c>
      <c r="AH38" t="inlineStr">
        <is>
          <t/>
        </is>
      </c>
      <c r="AI38" t="inlineStr">
        <is>
          <t/>
        </is>
      </c>
      <c r="AJ38" s="2" t="inlineStr">
        <is>
          <t>oikeus tehokkaisiin oikeussuojakeinoihin</t>
        </is>
      </c>
      <c r="AK38" s="2" t="inlineStr">
        <is>
          <t>3</t>
        </is>
      </c>
      <c r="AL38" s="2" t="inlineStr">
        <is>
          <t/>
        </is>
      </c>
      <c r="AM38" t="inlineStr">
        <is>
          <t/>
        </is>
      </c>
      <c r="AN38" s="2" t="inlineStr">
        <is>
          <t>droit à un recours effectif</t>
        </is>
      </c>
      <c r="AO38" s="2" t="inlineStr">
        <is>
          <t>3</t>
        </is>
      </c>
      <c r="AP38" s="2" t="inlineStr">
        <is>
          <t/>
        </is>
      </c>
      <c r="AQ38" t="inlineStr">
        <is>
          <t/>
        </is>
      </c>
      <c r="AR38" t="inlineStr">
        <is>
          <t/>
        </is>
      </c>
      <c r="AS38" t="inlineStr">
        <is>
          <t/>
        </is>
      </c>
      <c r="AT38" t="inlineStr">
        <is>
          <t/>
        </is>
      </c>
      <c r="AU38" t="inlineStr">
        <is>
          <t/>
        </is>
      </c>
      <c r="AV38" t="inlineStr">
        <is>
          <t/>
        </is>
      </c>
      <c r="AW38" t="inlineStr">
        <is>
          <t/>
        </is>
      </c>
      <c r="AX38" t="inlineStr">
        <is>
          <t/>
        </is>
      </c>
      <c r="AY38" t="inlineStr">
        <is>
          <t/>
        </is>
      </c>
      <c r="AZ38" t="inlineStr">
        <is>
          <t/>
        </is>
      </c>
      <c r="BA38" t="inlineStr">
        <is>
          <t/>
        </is>
      </c>
      <c r="BB38" t="inlineStr">
        <is>
          <t/>
        </is>
      </c>
      <c r="BC38" t="inlineStr">
        <is>
          <t/>
        </is>
      </c>
      <c r="BD38" s="2" t="inlineStr">
        <is>
          <t>diritto ad un ricorso effettivo</t>
        </is>
      </c>
      <c r="BE38" s="2" t="inlineStr">
        <is>
          <t>3</t>
        </is>
      </c>
      <c r="BF38" s="2" t="inlineStr">
        <is>
          <t/>
        </is>
      </c>
      <c r="BG38" t="inlineStr">
        <is>
          <t/>
        </is>
      </c>
      <c r="BH38" s="2" t="inlineStr">
        <is>
          <t>teisė į veiksmingą teisinę gynybą</t>
        </is>
      </c>
      <c r="BI38" s="2" t="inlineStr">
        <is>
          <t>2</t>
        </is>
      </c>
      <c r="BJ38" s="2" t="inlineStr">
        <is>
          <t/>
        </is>
      </c>
      <c r="BK38" t="inlineStr">
        <is>
          <t/>
        </is>
      </c>
      <c r="BL38" s="2" t="inlineStr">
        <is>
          <t>tiesības uz efektīvu tiesību aizsardzību</t>
        </is>
      </c>
      <c r="BM38" s="2" t="inlineStr">
        <is>
          <t>3</t>
        </is>
      </c>
      <c r="BN38" s="2" t="inlineStr">
        <is>
          <t/>
        </is>
      </c>
      <c r="BO38" t="inlineStr">
        <is>
          <t/>
        </is>
      </c>
      <c r="BP38" t="inlineStr">
        <is>
          <t/>
        </is>
      </c>
      <c r="BQ38" t="inlineStr">
        <is>
          <t/>
        </is>
      </c>
      <c r="BR38" t="inlineStr">
        <is>
          <t/>
        </is>
      </c>
      <c r="BS38" t="inlineStr">
        <is>
          <t/>
        </is>
      </c>
      <c r="BT38" s="2" t="inlineStr">
        <is>
          <t>recht op een daadwerkelijk rechtsmiddel|
recht op een doeltreffende voorziening in rechte</t>
        </is>
      </c>
      <c r="BU38" s="2" t="inlineStr">
        <is>
          <t>3|
3</t>
        </is>
      </c>
      <c r="BV38" s="2" t="inlineStr">
        <is>
          <t>|
preferred</t>
        </is>
      </c>
      <c r="BW38" t="inlineStr">
        <is>
          <t/>
        </is>
      </c>
      <c r="BX38" s="2" t="inlineStr">
        <is>
          <t>prawo do skutecznego środka odwoławczego|
prawo do skutecznego środka prawnego</t>
        </is>
      </c>
      <c r="BY38" s="2" t="inlineStr">
        <is>
          <t>3|
3</t>
        </is>
      </c>
      <c r="BZ38" s="2" t="inlineStr">
        <is>
          <t xml:space="preserve">|
</t>
        </is>
      </c>
      <c r="CA38" t="inlineStr">
        <is>
          <t/>
        </is>
      </c>
      <c r="CB38" s="2" t="inlineStr">
        <is>
          <t>direito de recurso efetivo</t>
        </is>
      </c>
      <c r="CC38" s="2" t="inlineStr">
        <is>
          <t>3</t>
        </is>
      </c>
      <c r="CD38" s="2" t="inlineStr">
        <is>
          <t/>
        </is>
      </c>
      <c r="CE38" t="inlineStr">
        <is>
          <t>Direito de qualquer pessoa poder recorrer efectivamente aos tribunais para defesa dos seus direitos.</t>
        </is>
      </c>
      <c r="CF38" t="inlineStr">
        <is>
          <t/>
        </is>
      </c>
      <c r="CG38" t="inlineStr">
        <is>
          <t/>
        </is>
      </c>
      <c r="CH38" t="inlineStr">
        <is>
          <t/>
        </is>
      </c>
      <c r="CI38" t="inlineStr">
        <is>
          <t/>
        </is>
      </c>
      <c r="CJ38" s="2" t="inlineStr">
        <is>
          <t>právo na účinný prostriedok nápravy</t>
        </is>
      </c>
      <c r="CK38" s="2" t="inlineStr">
        <is>
          <t>3</t>
        </is>
      </c>
      <c r="CL38" s="2" t="inlineStr">
        <is>
          <t/>
        </is>
      </c>
      <c r="CM38" t="inlineStr">
        <is>
          <t/>
        </is>
      </c>
      <c r="CN38" t="inlineStr">
        <is>
          <t/>
        </is>
      </c>
      <c r="CO38" t="inlineStr">
        <is>
          <t/>
        </is>
      </c>
      <c r="CP38" t="inlineStr">
        <is>
          <t/>
        </is>
      </c>
      <c r="CQ38" t="inlineStr">
        <is>
          <t/>
        </is>
      </c>
      <c r="CR38" s="2" t="inlineStr">
        <is>
          <t>rätt till ett effektivt rättsmedel</t>
        </is>
      </c>
      <c r="CS38" s="2" t="inlineStr">
        <is>
          <t>3</t>
        </is>
      </c>
      <c r="CT38" s="2" t="inlineStr">
        <is>
          <t/>
        </is>
      </c>
      <c r="CU38" t="inlineStr">
        <is>
          <t/>
        </is>
      </c>
    </row>
    <row r="39">
      <c r="A39" s="1" t="str">
        <f>HYPERLINK("https://iate.europa.eu/entry/result/761570/all", "761570")</f>
        <v>761570</v>
      </c>
      <c r="B39" t="inlineStr">
        <is>
          <t>LAW</t>
        </is>
      </c>
      <c r="C39" t="inlineStr">
        <is>
          <t>LAW|justice|judicial proceedings|legal hearing|evidence</t>
        </is>
      </c>
      <c r="D39" t="inlineStr">
        <is>
          <t/>
        </is>
      </c>
      <c r="E39" t="inlineStr">
        <is>
          <t/>
        </is>
      </c>
      <c r="F39" t="inlineStr">
        <is>
          <t/>
        </is>
      </c>
      <c r="G39" t="inlineStr">
        <is>
          <t/>
        </is>
      </c>
      <c r="H39" t="inlineStr">
        <is>
          <t/>
        </is>
      </c>
      <c r="I39" t="inlineStr">
        <is>
          <t/>
        </is>
      </c>
      <c r="J39" t="inlineStr">
        <is>
          <t/>
        </is>
      </c>
      <c r="K39" t="inlineStr">
        <is>
          <t/>
        </is>
      </c>
      <c r="L39" s="2" t="inlineStr">
        <is>
          <t>skriftligt bevismiddel|
bevisdokument|
skriftligt bevismateriale|
dokumentbevis</t>
        </is>
      </c>
      <c r="M39" s="2" t="inlineStr">
        <is>
          <t>4|
4|
4|
4</t>
        </is>
      </c>
      <c r="N39" s="2" t="inlineStr">
        <is>
          <t xml:space="preserve">|
|
|
</t>
        </is>
      </c>
      <c r="O39" t="inlineStr">
        <is>
          <t/>
        </is>
      </c>
      <c r="P39" s="2" t="inlineStr">
        <is>
          <t>schriftlicher Nachweis</t>
        </is>
      </c>
      <c r="Q39" s="2" t="inlineStr">
        <is>
          <t>3</t>
        </is>
      </c>
      <c r="R39" s="2" t="inlineStr">
        <is>
          <t/>
        </is>
      </c>
      <c r="S39" t="inlineStr">
        <is>
          <t/>
        </is>
      </c>
      <c r="T39" t="inlineStr">
        <is>
          <t/>
        </is>
      </c>
      <c r="U39" t="inlineStr">
        <is>
          <t/>
        </is>
      </c>
      <c r="V39" t="inlineStr">
        <is>
          <t/>
        </is>
      </c>
      <c r="W39" t="inlineStr">
        <is>
          <t/>
        </is>
      </c>
      <c r="X39" s="2" t="inlineStr">
        <is>
          <t>evidence in writing|
documentary proof|
written evidence|
proof in writing|
documentary evidence</t>
        </is>
      </c>
      <c r="Y39" s="2" t="inlineStr">
        <is>
          <t>1|
1|
3|
1|
3</t>
        </is>
      </c>
      <c r="Z39" s="2" t="inlineStr">
        <is>
          <t xml:space="preserve">|
|
|
|
</t>
        </is>
      </c>
      <c r="AA39" t="inlineStr">
        <is>
          <t>evidence supplied by a writing or other document, as distinguished from oral evidence [ &lt;a href="/entry/result/1134079/all" id="ENTRY_TO_ENTRY_CONVERTER" target="_blank"&gt;IATE:1134079&lt;/a&gt; ] and real evidence [ &lt;a href="/entry/result/68845/all" id="ENTRY_TO_ENTRY_CONVERTER" target="_blank"&gt;IATE:68845&lt;/a&gt; ]</t>
        </is>
      </c>
      <c r="AB39" s="2" t="inlineStr">
        <is>
          <t>prueba documental|
documento probatorio</t>
        </is>
      </c>
      <c r="AC39" s="2" t="inlineStr">
        <is>
          <t>2|
2</t>
        </is>
      </c>
      <c r="AD39" s="2" t="inlineStr">
        <is>
          <t xml:space="preserve">|
</t>
        </is>
      </c>
      <c r="AE39" t="inlineStr">
        <is>
          <t/>
        </is>
      </c>
      <c r="AF39" t="inlineStr">
        <is>
          <t/>
        </is>
      </c>
      <c r="AG39" t="inlineStr">
        <is>
          <t/>
        </is>
      </c>
      <c r="AH39" t="inlineStr">
        <is>
          <t/>
        </is>
      </c>
      <c r="AI39" t="inlineStr">
        <is>
          <t/>
        </is>
      </c>
      <c r="AJ39" s="2" t="inlineStr">
        <is>
          <t>kirjallinen todiste|
asiakirjatodiste</t>
        </is>
      </c>
      <c r="AK39" s="2" t="inlineStr">
        <is>
          <t>2|
2</t>
        </is>
      </c>
      <c r="AL39" s="2" t="inlineStr">
        <is>
          <t xml:space="preserve">|
</t>
        </is>
      </c>
      <c r="AM39" t="inlineStr">
        <is>
          <t>"asiakirja tai muu todistuskappale, jonka todistusarvo kytkeytyy todistuskappaleen informaatiosisältöön, selitykseen"</t>
        </is>
      </c>
      <c r="AN39" s="2" t="inlineStr">
        <is>
          <t>preuve documentaire|
preuve par écrit|
preuve écrite|
preuve littérale</t>
        </is>
      </c>
      <c r="AO39" s="2" t="inlineStr">
        <is>
          <t>3|
3|
3|
3</t>
        </is>
      </c>
      <c r="AP39" s="2" t="inlineStr">
        <is>
          <t xml:space="preserve">|
|
|
</t>
        </is>
      </c>
      <c r="AQ39" t="inlineStr">
        <is>
          <t>preuve administrée au moyen de la production d'un écrit (sur papier ou support électronique)</t>
        </is>
      </c>
      <c r="AR39" t="inlineStr">
        <is>
          <t/>
        </is>
      </c>
      <c r="AS39" t="inlineStr">
        <is>
          <t/>
        </is>
      </c>
      <c r="AT39" t="inlineStr">
        <is>
          <t/>
        </is>
      </c>
      <c r="AU39" t="inlineStr">
        <is>
          <t/>
        </is>
      </c>
      <c r="AV39" t="inlineStr">
        <is>
          <t/>
        </is>
      </c>
      <c r="AW39" t="inlineStr">
        <is>
          <t/>
        </is>
      </c>
      <c r="AX39" t="inlineStr">
        <is>
          <t/>
        </is>
      </c>
      <c r="AY39" t="inlineStr">
        <is>
          <t/>
        </is>
      </c>
      <c r="AZ39" t="inlineStr">
        <is>
          <t/>
        </is>
      </c>
      <c r="BA39" t="inlineStr">
        <is>
          <t/>
        </is>
      </c>
      <c r="BB39" t="inlineStr">
        <is>
          <t/>
        </is>
      </c>
      <c r="BC39" t="inlineStr">
        <is>
          <t/>
        </is>
      </c>
      <c r="BD39" s="2" t="inlineStr">
        <is>
          <t>prova documentale</t>
        </is>
      </c>
      <c r="BE39" s="2" t="inlineStr">
        <is>
          <t>3</t>
        </is>
      </c>
      <c r="BF39" s="2" t="inlineStr">
        <is>
          <t/>
        </is>
      </c>
      <c r="BG39" t="inlineStr">
        <is>
          <t>"Nel processo civile, prova consistente in documenti (tipicamente scritture, ma anche fotografie, disegni ecc.) rappresentativi di fatti rilevanti ai fini della decisione. Le più iportanti prove documentali sono l'atto pubblico e la scrittura privata. Anche nel processo penale il documento può essere elemento di prova della sussistenza dei reati."</t>
        </is>
      </c>
      <c r="BH39" s="2" t="inlineStr">
        <is>
          <t>dokumentinis įrodymas|
rašytinis įrodymas</t>
        </is>
      </c>
      <c r="BI39" s="2" t="inlineStr">
        <is>
          <t>3|
3</t>
        </is>
      </c>
      <c r="BJ39" s="2" t="inlineStr">
        <is>
          <t>|
admitted</t>
        </is>
      </c>
      <c r="BK39" t="inlineStr">
        <is>
          <t>įrodymas, kuris pateikiamas teisme, yra rašytinės formos, ir kuris nėra daiktinis įrodymas, nei liudytojo žodžiu pateiktas parodymas</t>
        </is>
      </c>
      <c r="BL39" t="inlineStr">
        <is>
          <t/>
        </is>
      </c>
      <c r="BM39" t="inlineStr">
        <is>
          <t/>
        </is>
      </c>
      <c r="BN39" t="inlineStr">
        <is>
          <t/>
        </is>
      </c>
      <c r="BO39" t="inlineStr">
        <is>
          <t/>
        </is>
      </c>
      <c r="BP39" t="inlineStr">
        <is>
          <t/>
        </is>
      </c>
      <c r="BQ39" t="inlineStr">
        <is>
          <t/>
        </is>
      </c>
      <c r="BR39" t="inlineStr">
        <is>
          <t/>
        </is>
      </c>
      <c r="BS39" t="inlineStr">
        <is>
          <t/>
        </is>
      </c>
      <c r="BT39" s="2" t="inlineStr">
        <is>
          <t>schriftelijk bescheid als bewijsmiddel|
schriftelijk bewijs|
schriftelijk bewijsmiddel</t>
        </is>
      </c>
      <c r="BU39" s="2" t="inlineStr">
        <is>
          <t>2|
2|
2</t>
        </is>
      </c>
      <c r="BV39" s="2" t="inlineStr">
        <is>
          <t xml:space="preserve">|
|
</t>
        </is>
      </c>
      <c r="BW39" t="inlineStr">
        <is>
          <t>Written statements and documents (The Oxford Companion to Law); Evidence derived from conventional symbols (such as letters) by which ideas are represented on material substances. Such evidence is distinguished from oral evidence, or that delivered by human beings viva voce (Black's Law Dictionary).</t>
        </is>
      </c>
      <c r="BX39" s="2" t="inlineStr">
        <is>
          <t>dowód w postaci dokumentu</t>
        </is>
      </c>
      <c r="BY39" s="2" t="inlineStr">
        <is>
          <t>3</t>
        </is>
      </c>
      <c r="BZ39" s="2" t="inlineStr">
        <is>
          <t/>
        </is>
      </c>
      <c r="CA39" t="inlineStr">
        <is>
          <t>w postępowaniu m.in. cywilnym lub administracyjnym dokumenty urzędowe lub prywatne wykorzystywane jako jeden ze środków dowodowych</t>
        </is>
      </c>
      <c r="CB39" t="inlineStr">
        <is>
          <t/>
        </is>
      </c>
      <c r="CC39" t="inlineStr">
        <is>
          <t/>
        </is>
      </c>
      <c r="CD39" t="inlineStr">
        <is>
          <t/>
        </is>
      </c>
      <c r="CE39" t="inlineStr">
        <is>
          <t/>
        </is>
      </c>
      <c r="CF39" t="inlineStr">
        <is>
          <t/>
        </is>
      </c>
      <c r="CG39" t="inlineStr">
        <is>
          <t/>
        </is>
      </c>
      <c r="CH39" t="inlineStr">
        <is>
          <t/>
        </is>
      </c>
      <c r="CI39" t="inlineStr">
        <is>
          <t/>
        </is>
      </c>
      <c r="CJ39" t="inlineStr">
        <is>
          <t/>
        </is>
      </c>
      <c r="CK39" t="inlineStr">
        <is>
          <t/>
        </is>
      </c>
      <c r="CL39" t="inlineStr">
        <is>
          <t/>
        </is>
      </c>
      <c r="CM39" t="inlineStr">
        <is>
          <t/>
        </is>
      </c>
      <c r="CN39" t="inlineStr">
        <is>
          <t/>
        </is>
      </c>
      <c r="CO39" t="inlineStr">
        <is>
          <t/>
        </is>
      </c>
      <c r="CP39" t="inlineStr">
        <is>
          <t/>
        </is>
      </c>
      <c r="CQ39" t="inlineStr">
        <is>
          <t/>
        </is>
      </c>
      <c r="CR39" s="2" t="inlineStr">
        <is>
          <t>skriftligt bevis</t>
        </is>
      </c>
      <c r="CS39" s="2" t="inlineStr">
        <is>
          <t>2</t>
        </is>
      </c>
      <c r="CT39" s="2" t="inlineStr">
        <is>
          <t/>
        </is>
      </c>
      <c r="CU39" t="inlineStr">
        <is>
          <t/>
        </is>
      </c>
    </row>
    <row r="40">
      <c r="A40" s="1" t="str">
        <f>HYPERLINK("https://iate.europa.eu/entry/result/1604810/all", "1604810")</f>
        <v>1604810</v>
      </c>
      <c r="B40" t="inlineStr">
        <is>
          <t>PRODUCTION, TECHNOLOGY AND RESEARCH;EDUCATION AND COMMUNICATIONS</t>
        </is>
      </c>
      <c r="C40" t="inlineStr">
        <is>
          <t>PRODUCTION, TECHNOLOGY AND RESEARCH|technology and technical regulations|technology;EDUCATION AND COMMUNICATIONS|information technology and data processing</t>
        </is>
      </c>
      <c r="D40" s="2" t="inlineStr">
        <is>
          <t>цифрова технология</t>
        </is>
      </c>
      <c r="E40" s="2" t="inlineStr">
        <is>
          <t>3</t>
        </is>
      </c>
      <c r="F40" s="2" t="inlineStr">
        <is>
          <t/>
        </is>
      </c>
      <c r="G40" t="inlineStr">
        <is>
          <t>технология, прилагаща цифрови формати на електрическите сигнали за звука и картината, и чрез която се подобрява качеството на представяне на информационното съдържание при обработката, съхранението, разпространението и приемането му и чрез компресия на такива сигнали се създават условия за повишаване на информационния капацитет на честотните предавателни канали</t>
        </is>
      </c>
      <c r="H40" t="inlineStr">
        <is>
          <t/>
        </is>
      </c>
      <c r="I40" t="inlineStr">
        <is>
          <t/>
        </is>
      </c>
      <c r="J40" t="inlineStr">
        <is>
          <t/>
        </is>
      </c>
      <c r="K40" t="inlineStr">
        <is>
          <t/>
        </is>
      </c>
      <c r="L40" s="2" t="inlineStr">
        <is>
          <t>digital teknologi|
digitalteknik</t>
        </is>
      </c>
      <c r="M40" s="2" t="inlineStr">
        <is>
          <t>3|
2</t>
        </is>
      </c>
      <c r="N40" s="2" t="inlineStr">
        <is>
          <t xml:space="preserve">|
</t>
        </is>
      </c>
      <c r="O40" t="inlineStr">
        <is>
          <t/>
        </is>
      </c>
      <c r="P40" s="2" t="inlineStr">
        <is>
          <t>Digitaltechnologie|
Digitaltechnik</t>
        </is>
      </c>
      <c r="Q40" s="2" t="inlineStr">
        <is>
          <t>2|
3</t>
        </is>
      </c>
      <c r="R40" s="2" t="inlineStr">
        <is>
          <t xml:space="preserve">|
</t>
        </is>
      </c>
      <c r="S40" t="inlineStr">
        <is>
          <t/>
        </is>
      </c>
      <c r="T40" s="2" t="inlineStr">
        <is>
          <t>ψηφιακή τεχνολογία</t>
        </is>
      </c>
      <c r="U40" s="2" t="inlineStr">
        <is>
          <t>3</t>
        </is>
      </c>
      <c r="V40" s="2" t="inlineStr">
        <is>
          <t/>
        </is>
      </c>
      <c r="W40" t="inlineStr">
        <is>
          <t/>
        </is>
      </c>
      <c r="X40" s="2" t="inlineStr">
        <is>
          <t>digital technology</t>
        </is>
      </c>
      <c r="Y40" s="2" t="inlineStr">
        <is>
          <t>3</t>
        </is>
      </c>
      <c r="Z40" s="2" t="inlineStr">
        <is>
          <t/>
        </is>
      </c>
      <c r="AA40" t="inlineStr">
        <is>
          <t>technology which involves signals or data expressed as series of the digits 0 and 1, typically represented by values of a physical quantity such as voltage or magnetic polarisation</t>
        </is>
      </c>
      <c r="AB40" s="2" t="inlineStr">
        <is>
          <t>tecnología digital</t>
        </is>
      </c>
      <c r="AC40" s="2" t="inlineStr">
        <is>
          <t>3</t>
        </is>
      </c>
      <c r="AD40" s="2" t="inlineStr">
        <is>
          <t/>
        </is>
      </c>
      <c r="AE40" t="inlineStr">
        <is>
          <t/>
        </is>
      </c>
      <c r="AF40" t="inlineStr">
        <is>
          <t/>
        </is>
      </c>
      <c r="AG40" t="inlineStr">
        <is>
          <t/>
        </is>
      </c>
      <c r="AH40" t="inlineStr">
        <is>
          <t/>
        </is>
      </c>
      <c r="AI40" t="inlineStr">
        <is>
          <t/>
        </is>
      </c>
      <c r="AJ40" s="2" t="inlineStr">
        <is>
          <t>digitaaliteknologia</t>
        </is>
      </c>
      <c r="AK40" s="2" t="inlineStr">
        <is>
          <t>3</t>
        </is>
      </c>
      <c r="AL40" s="2" t="inlineStr">
        <is>
          <t/>
        </is>
      </c>
      <c r="AM40" t="inlineStr">
        <is>
          <t/>
        </is>
      </c>
      <c r="AN40" s="2" t="inlineStr">
        <is>
          <t>technologie numérique</t>
        </is>
      </c>
      <c r="AO40" s="2" t="inlineStr">
        <is>
          <t>3</t>
        </is>
      </c>
      <c r="AP40" s="2" t="inlineStr">
        <is>
          <t/>
        </is>
      </c>
      <c r="AQ40" t="inlineStr">
        <is>
          <t/>
        </is>
      </c>
      <c r="AR40" t="inlineStr">
        <is>
          <t/>
        </is>
      </c>
      <c r="AS40" t="inlineStr">
        <is>
          <t/>
        </is>
      </c>
      <c r="AT40" t="inlineStr">
        <is>
          <t/>
        </is>
      </c>
      <c r="AU40" t="inlineStr">
        <is>
          <t/>
        </is>
      </c>
      <c r="AV40" t="inlineStr">
        <is>
          <t/>
        </is>
      </c>
      <c r="AW40" t="inlineStr">
        <is>
          <t/>
        </is>
      </c>
      <c r="AX40" t="inlineStr">
        <is>
          <t/>
        </is>
      </c>
      <c r="AY40" t="inlineStr">
        <is>
          <t/>
        </is>
      </c>
      <c r="AZ40" s="2" t="inlineStr">
        <is>
          <t>digitális technológia</t>
        </is>
      </c>
      <c r="BA40" s="2" t="inlineStr">
        <is>
          <t>4</t>
        </is>
      </c>
      <c r="BB40" s="2" t="inlineStr">
        <is>
          <t/>
        </is>
      </c>
      <c r="BC40" t="inlineStr">
        <is>
          <t/>
        </is>
      </c>
      <c r="BD40" s="2" t="inlineStr">
        <is>
          <t>tecnologia digitale|
tecnica numerica</t>
        </is>
      </c>
      <c r="BE40" s="2" t="inlineStr">
        <is>
          <t>2|
3</t>
        </is>
      </c>
      <c r="BF40" s="2" t="inlineStr">
        <is>
          <t xml:space="preserve">|
</t>
        </is>
      </c>
      <c r="BG40" t="inlineStr">
        <is>
          <t/>
        </is>
      </c>
      <c r="BH40" s="2" t="inlineStr">
        <is>
          <t>skaitmeninė technologija</t>
        </is>
      </c>
      <c r="BI40" s="2" t="inlineStr">
        <is>
          <t>3</t>
        </is>
      </c>
      <c r="BJ40" s="2" t="inlineStr">
        <is>
          <t/>
        </is>
      </c>
      <c r="BK40" t="inlineStr">
        <is>
          <t/>
        </is>
      </c>
      <c r="BL40" t="inlineStr">
        <is>
          <t/>
        </is>
      </c>
      <c r="BM40" t="inlineStr">
        <is>
          <t/>
        </is>
      </c>
      <c r="BN40" t="inlineStr">
        <is>
          <t/>
        </is>
      </c>
      <c r="BO40" t="inlineStr">
        <is>
          <t/>
        </is>
      </c>
      <c r="BP40" s="2" t="inlineStr">
        <is>
          <t>teknoloġija diġitali</t>
        </is>
      </c>
      <c r="BQ40" s="2" t="inlineStr">
        <is>
          <t>3</t>
        </is>
      </c>
      <c r="BR40" s="2" t="inlineStr">
        <is>
          <t/>
        </is>
      </c>
      <c r="BS40" t="inlineStr">
        <is>
          <t>teknoloġija li tinvolvi sinjali jew &lt;i&gt;data&lt;/i&gt; espressi bħala serje taċ-ċifri 0 u 1, tipikament rappreżentati minn valuri ta' kwantità fiżika bħal ngħidu aħna vultaġġ jew polarizzazzjoni manjetika</t>
        </is>
      </c>
      <c r="BT40" s="2" t="inlineStr">
        <is>
          <t>digitale technologie</t>
        </is>
      </c>
      <c r="BU40" s="2" t="inlineStr">
        <is>
          <t>3</t>
        </is>
      </c>
      <c r="BV40" s="2" t="inlineStr">
        <is>
          <t/>
        </is>
      </c>
      <c r="BW40" t="inlineStr">
        <is>
          <t/>
        </is>
      </c>
      <c r="BX40" s="2" t="inlineStr">
        <is>
          <t>technologia cyfrowa</t>
        </is>
      </c>
      <c r="BY40" s="2" t="inlineStr">
        <is>
          <t>2</t>
        </is>
      </c>
      <c r="BZ40" s="2" t="inlineStr">
        <is>
          <t/>
        </is>
      </c>
      <c r="CA40" t="inlineStr">
        <is>
          <t>technologia wykorzystująca technikę cyfrową i systemy informatyczne; jest to działalność natury technicznej, ekonomicznej i organizacyjnej mająca na celu wprowadzanie urządzeń cyfrowych i systemów cyfrowych w rozmaite dziedziny gospodarki</t>
        </is>
      </c>
      <c r="CB40" s="2" t="inlineStr">
        <is>
          <t>tecnologia digital</t>
        </is>
      </c>
      <c r="CC40" s="2" t="inlineStr">
        <is>
          <t>3</t>
        </is>
      </c>
      <c r="CD40" s="2" t="inlineStr">
        <is>
          <t/>
        </is>
      </c>
      <c r="CE40" t="inlineStr">
        <is>
          <t/>
        </is>
      </c>
      <c r="CF40" s="2" t="inlineStr">
        <is>
          <t>tehnologie digitală</t>
        </is>
      </c>
      <c r="CG40" s="2" t="inlineStr">
        <is>
          <t>3</t>
        </is>
      </c>
      <c r="CH40" s="2" t="inlineStr">
        <is>
          <t/>
        </is>
      </c>
      <c r="CI40" t="inlineStr">
        <is>
          <t/>
        </is>
      </c>
      <c r="CJ40" t="inlineStr">
        <is>
          <t/>
        </is>
      </c>
      <c r="CK40" t="inlineStr">
        <is>
          <t/>
        </is>
      </c>
      <c r="CL40" t="inlineStr">
        <is>
          <t/>
        </is>
      </c>
      <c r="CM40" t="inlineStr">
        <is>
          <t/>
        </is>
      </c>
      <c r="CN40" s="2" t="inlineStr">
        <is>
          <t>digitalna tehnologija</t>
        </is>
      </c>
      <c r="CO40" s="2" t="inlineStr">
        <is>
          <t>3</t>
        </is>
      </c>
      <c r="CP40" s="2" t="inlineStr">
        <is>
          <t/>
        </is>
      </c>
      <c r="CQ40" t="inlineStr">
        <is>
          <t/>
        </is>
      </c>
      <c r="CR40" s="2" t="inlineStr">
        <is>
          <t>digital teknik</t>
        </is>
      </c>
      <c r="CS40" s="2" t="inlineStr">
        <is>
          <t>3</t>
        </is>
      </c>
      <c r="CT40" s="2" t="inlineStr">
        <is>
          <t/>
        </is>
      </c>
      <c r="CU40" t="inlineStr">
        <is>
          <t/>
        </is>
      </c>
    </row>
    <row r="41">
      <c r="A41" s="1" t="str">
        <f>HYPERLINK("https://iate.europa.eu/entry/result/1484507/all", "1484507")</f>
        <v>1484507</v>
      </c>
      <c r="B41" t="inlineStr">
        <is>
          <t>EDUCATION AND COMMUNICATIONS</t>
        </is>
      </c>
      <c r="C41" t="inlineStr">
        <is>
          <t>EDUCATION AND COMMUNICATIONS|information technology and data processing|data processing;EDUCATION AND COMMUNICATIONS|information technology and data processing</t>
        </is>
      </c>
      <c r="D41" t="inlineStr">
        <is>
          <t/>
        </is>
      </c>
      <c r="E41" t="inlineStr">
        <is>
          <t/>
        </is>
      </c>
      <c r="F41" t="inlineStr">
        <is>
          <t/>
        </is>
      </c>
      <c r="G41" t="inlineStr">
        <is>
          <t/>
        </is>
      </c>
      <c r="H41" t="inlineStr">
        <is>
          <t/>
        </is>
      </c>
      <c r="I41" t="inlineStr">
        <is>
          <t/>
        </is>
      </c>
      <c r="J41" t="inlineStr">
        <is>
          <t/>
        </is>
      </c>
      <c r="K41" t="inlineStr">
        <is>
          <t/>
        </is>
      </c>
      <c r="L41" s="2" t="inlineStr">
        <is>
          <t>unikt datanavn|
unik identifikator</t>
        </is>
      </c>
      <c r="M41" s="2" t="inlineStr">
        <is>
          <t>3|
3</t>
        </is>
      </c>
      <c r="N41" s="2" t="inlineStr">
        <is>
          <t xml:space="preserve">|
</t>
        </is>
      </c>
      <c r="O41" t="inlineStr">
        <is>
          <t/>
        </is>
      </c>
      <c r="P41" s="2" t="inlineStr">
        <is>
          <t>eindeutiger Kennzeichner</t>
        </is>
      </c>
      <c r="Q41" s="2" t="inlineStr">
        <is>
          <t>3</t>
        </is>
      </c>
      <c r="R41" s="2" t="inlineStr">
        <is>
          <t/>
        </is>
      </c>
      <c r="S41" t="inlineStr">
        <is>
          <t/>
        </is>
      </c>
      <c r="T41" s="2" t="inlineStr">
        <is>
          <t>μοναδικό αναγνωριστικό</t>
        </is>
      </c>
      <c r="U41" s="2" t="inlineStr">
        <is>
          <t>3</t>
        </is>
      </c>
      <c r="V41" s="2" t="inlineStr">
        <is>
          <t/>
        </is>
      </c>
      <c r="W41" t="inlineStr">
        <is>
          <t/>
        </is>
      </c>
      <c r="X41" s="2" t="inlineStr">
        <is>
          <t>unique identifier|
ID</t>
        </is>
      </c>
      <c r="Y41" s="2" t="inlineStr">
        <is>
          <t>3|
3</t>
        </is>
      </c>
      <c r="Z41" s="2" t="inlineStr">
        <is>
          <t xml:space="preserve">|
</t>
        </is>
      </c>
      <c r="AA41" t="inlineStr">
        <is>
          <t>in Standard Generalized Markup Language(SGML),a name that uniquely identifies an element</t>
        </is>
      </c>
      <c r="AB41" s="2" t="inlineStr">
        <is>
          <t>identificador exclusivo</t>
        </is>
      </c>
      <c r="AC41" s="2" t="inlineStr">
        <is>
          <t>3</t>
        </is>
      </c>
      <c r="AD41" s="2" t="inlineStr">
        <is>
          <t/>
        </is>
      </c>
      <c r="AE41" t="inlineStr">
        <is>
          <t/>
        </is>
      </c>
      <c r="AF41" t="inlineStr">
        <is>
          <t/>
        </is>
      </c>
      <c r="AG41" t="inlineStr">
        <is>
          <t/>
        </is>
      </c>
      <c r="AH41" t="inlineStr">
        <is>
          <t/>
        </is>
      </c>
      <c r="AI41" t="inlineStr">
        <is>
          <t/>
        </is>
      </c>
      <c r="AJ41" s="2" t="inlineStr">
        <is>
          <t>yksiselitteinen tunniste|
yksilöivä tunniste</t>
        </is>
      </c>
      <c r="AK41" s="2" t="inlineStr">
        <is>
          <t>3|
3</t>
        </is>
      </c>
      <c r="AL41" s="2" t="inlineStr">
        <is>
          <t xml:space="preserve">|
</t>
        </is>
      </c>
      <c r="AM41" t="inlineStr">
        <is>
          <t/>
        </is>
      </c>
      <c r="AN41" s="2" t="inlineStr">
        <is>
          <t>ID,langage standard généralisé de balisage(SGML)|
identificateur unique|
identificateur</t>
        </is>
      </c>
      <c r="AO41" s="2" t="inlineStr">
        <is>
          <t>3|
3|
3</t>
        </is>
      </c>
      <c r="AP41" s="2" t="inlineStr">
        <is>
          <t xml:space="preserve">|
|
</t>
        </is>
      </c>
      <c r="AQ41" t="inlineStr">
        <is>
          <t/>
        </is>
      </c>
      <c r="AR41" t="inlineStr">
        <is>
          <t/>
        </is>
      </c>
      <c r="AS41" t="inlineStr">
        <is>
          <t/>
        </is>
      </c>
      <c r="AT41" t="inlineStr">
        <is>
          <t/>
        </is>
      </c>
      <c r="AU41" t="inlineStr">
        <is>
          <t/>
        </is>
      </c>
      <c r="AV41" t="inlineStr">
        <is>
          <t/>
        </is>
      </c>
      <c r="AW41" t="inlineStr">
        <is>
          <t/>
        </is>
      </c>
      <c r="AX41" t="inlineStr">
        <is>
          <t/>
        </is>
      </c>
      <c r="AY41" t="inlineStr">
        <is>
          <t/>
        </is>
      </c>
      <c r="AZ41" t="inlineStr">
        <is>
          <t/>
        </is>
      </c>
      <c r="BA41" t="inlineStr">
        <is>
          <t/>
        </is>
      </c>
      <c r="BB41" t="inlineStr">
        <is>
          <t/>
        </is>
      </c>
      <c r="BC41" t="inlineStr">
        <is>
          <t/>
        </is>
      </c>
      <c r="BD41" s="2" t="inlineStr">
        <is>
          <t>identificatore unico</t>
        </is>
      </c>
      <c r="BE41" s="2" t="inlineStr">
        <is>
          <t>3</t>
        </is>
      </c>
      <c r="BF41" s="2" t="inlineStr">
        <is>
          <t/>
        </is>
      </c>
      <c r="BG41" t="inlineStr">
        <is>
          <t/>
        </is>
      </c>
      <c r="BH41" s="2" t="inlineStr">
        <is>
          <t>atskiras identifikacijos numeris</t>
        </is>
      </c>
      <c r="BI41" s="2" t="inlineStr">
        <is>
          <t>2</t>
        </is>
      </c>
      <c r="BJ41" s="2" t="inlineStr">
        <is>
          <t/>
        </is>
      </c>
      <c r="BK41" t="inlineStr">
        <is>
          <t/>
        </is>
      </c>
      <c r="BL41" t="inlineStr">
        <is>
          <t/>
        </is>
      </c>
      <c r="BM41" t="inlineStr">
        <is>
          <t/>
        </is>
      </c>
      <c r="BN41" t="inlineStr">
        <is>
          <t/>
        </is>
      </c>
      <c r="BO41" t="inlineStr">
        <is>
          <t/>
        </is>
      </c>
      <c r="BP41" s="2" t="inlineStr">
        <is>
          <t>identifikatur uniku</t>
        </is>
      </c>
      <c r="BQ41" s="2" t="inlineStr">
        <is>
          <t>3</t>
        </is>
      </c>
      <c r="BR41" s="2" t="inlineStr">
        <is>
          <t/>
        </is>
      </c>
      <c r="BS41" t="inlineStr">
        <is>
          <t>---</t>
        </is>
      </c>
      <c r="BT41" s="2" t="inlineStr">
        <is>
          <t>unieke identificator|
unieke identificatie</t>
        </is>
      </c>
      <c r="BU41" s="2" t="inlineStr">
        <is>
          <t>3|
3</t>
        </is>
      </c>
      <c r="BV41" s="2" t="inlineStr">
        <is>
          <t xml:space="preserve">|
</t>
        </is>
      </c>
      <c r="BW41" t="inlineStr">
        <is>
          <t/>
        </is>
      </c>
      <c r="BX41" t="inlineStr">
        <is>
          <t/>
        </is>
      </c>
      <c r="BY41" t="inlineStr">
        <is>
          <t/>
        </is>
      </c>
      <c r="BZ41" t="inlineStr">
        <is>
          <t/>
        </is>
      </c>
      <c r="CA41" t="inlineStr">
        <is>
          <t/>
        </is>
      </c>
      <c r="CB41" s="2" t="inlineStr">
        <is>
          <t>identificador único</t>
        </is>
      </c>
      <c r="CC41" s="2" t="inlineStr">
        <is>
          <t>3</t>
        </is>
      </c>
      <c r="CD41" s="2" t="inlineStr">
        <is>
          <t/>
        </is>
      </c>
      <c r="CE41" t="inlineStr">
        <is>
          <t/>
        </is>
      </c>
      <c r="CF41" t="inlineStr">
        <is>
          <t/>
        </is>
      </c>
      <c r="CG41" t="inlineStr">
        <is>
          <t/>
        </is>
      </c>
      <c r="CH41" t="inlineStr">
        <is>
          <t/>
        </is>
      </c>
      <c r="CI41" t="inlineStr">
        <is>
          <t/>
        </is>
      </c>
      <c r="CJ41" t="inlineStr">
        <is>
          <t/>
        </is>
      </c>
      <c r="CK41" t="inlineStr">
        <is>
          <t/>
        </is>
      </c>
      <c r="CL41" t="inlineStr">
        <is>
          <t/>
        </is>
      </c>
      <c r="CM41" t="inlineStr">
        <is>
          <t/>
        </is>
      </c>
      <c r="CN41" s="2" t="inlineStr">
        <is>
          <t>edinstvena oznaka</t>
        </is>
      </c>
      <c r="CO41" s="2" t="inlineStr">
        <is>
          <t>1</t>
        </is>
      </c>
      <c r="CP41" s="2" t="inlineStr">
        <is>
          <t/>
        </is>
      </c>
      <c r="CQ41" t="inlineStr">
        <is>
          <t/>
        </is>
      </c>
      <c r="CR41" s="2" t="inlineStr">
        <is>
          <t>unik identifikationskod|
unik identifierare</t>
        </is>
      </c>
      <c r="CS41" s="2" t="inlineStr">
        <is>
          <t>3|
3</t>
        </is>
      </c>
      <c r="CT41" s="2" t="inlineStr">
        <is>
          <t xml:space="preserve">|
</t>
        </is>
      </c>
      <c r="CU41" t="inlineStr">
        <is>
          <t>(inom SGML:)namn som unikt identifierar ett element</t>
        </is>
      </c>
    </row>
    <row r="42">
      <c r="A42" s="1" t="str">
        <f>HYPERLINK("https://iate.europa.eu/entry/result/787725/all", "787725")</f>
        <v>787725</v>
      </c>
      <c r="B42" t="inlineStr">
        <is>
          <t>INTERNATIONAL ORGANISATIONS</t>
        </is>
      </c>
      <c r="C42" t="inlineStr">
        <is>
          <t>INTERNATIONAL ORGANISATIONS|United Nations</t>
        </is>
      </c>
      <c r="D42" s="2" t="inlineStr">
        <is>
          <t>ООН|
Организация на обединените нации</t>
        </is>
      </c>
      <c r="E42" s="2" t="inlineStr">
        <is>
          <t>4|
4</t>
        </is>
      </c>
      <c r="F42" s="2" t="inlineStr">
        <is>
          <t xml:space="preserve">|
</t>
        </is>
      </c>
      <c r="G42" t="inlineStr">
        <is>
          <t>международна организация, създадена през 1945 г. след края на Втората световна война, когато 51 държави основателки заявяват своя ангажимент да поддържат международния мир и сигурност, като развиват приятелски отношения между народите и утвърждават социалния прогрес, добрите условия на живот и правата на човека</t>
        </is>
      </c>
      <c r="H42" s="2" t="inlineStr">
        <is>
          <t>Organizace spojených národů|
OSN</t>
        </is>
      </c>
      <c r="I42" s="2" t="inlineStr">
        <is>
          <t>3|
3</t>
        </is>
      </c>
      <c r="J42" s="2" t="inlineStr">
        <is>
          <t xml:space="preserve">|
</t>
        </is>
      </c>
      <c r="K42" t="inlineStr">
        <is>
          <t>Mezinárodní organizace založená v roce 1945, jejímž cílem je udržovat mezinárodní mír a bezpečnost, rozvíjet přátelské vztahy mezi národy a spolupracovat při řešení mezinárodních ekonomických, sociálních, kulturních a humanitárních otázek a podpoře základních lidských práv a svobod.</t>
        </is>
      </c>
      <c r="L42" s="2" t="inlineStr">
        <is>
          <t>FN|
De Forenede Nationer</t>
        </is>
      </c>
      <c r="M42" s="2" t="inlineStr">
        <is>
          <t>4|
4</t>
        </is>
      </c>
      <c r="N42" s="2" t="inlineStr">
        <is>
          <t xml:space="preserve">|
</t>
        </is>
      </c>
      <c r="O42" t="inlineStr">
        <is>
          <t>international organisation grundlagt i 1945 af de oprindelige 51 medlemmer, herunder Danmark, med det formål at opretholde mellemfolkelig fred og sikkerhed, at fremme venskabelige forhold mellem nationerne, at samarbejde internationalt for at løse mellemfolkelige økonomiske, sociale, kulturelle og humanitære problemer og for at fremme respekten for menneskerettighederne og de fundamentale frihedsrettigheder samt at være centralorgan for nationernes indsats for at nå disse mål</t>
        </is>
      </c>
      <c r="P42" s="2" t="inlineStr">
        <is>
          <t>Vereinte Nationen|
VN</t>
        </is>
      </c>
      <c r="Q42" s="2" t="inlineStr">
        <is>
          <t>3|
3</t>
        </is>
      </c>
      <c r="R42" s="2" t="inlineStr">
        <is>
          <t xml:space="preserve">|
</t>
        </is>
      </c>
      <c r="S42" t="inlineStr">
        <is>
          <t>1945 gegründete internationale Organisation zur Sicherung des Weltfriedens, Einhaltung des Völkerrechts, Schutz der Menschenrechte und Förderung der internationalen Zusammenarbeit</t>
        </is>
      </c>
      <c r="T42" s="2" t="inlineStr">
        <is>
          <t>Οργανισμός Ηνωμένων Εθνών|
Ηνωμένα Έθνη|
ΟΗΕ</t>
        </is>
      </c>
      <c r="U42" s="2" t="inlineStr">
        <is>
          <t>3|
3|
3</t>
        </is>
      </c>
      <c r="V42" s="2" t="inlineStr">
        <is>
          <t xml:space="preserve">|
|
</t>
        </is>
      </c>
      <c r="W42" t="inlineStr">
        <is>
          <t>διεθνής οργανισμός που ιδρύθηκε μετά τον δεύτερο Παγκόσμιο Πόλεμο, στις 24 Οκτωβρίου 1945, από 51 χώρες (σήμερα 193), οι οποίες δεσμεύτηκαν να διατηρήσουν την ειρήνη μέσα από τη διεθνή συνεργασία και τη συλλογική ασφάλεια</t>
        </is>
      </c>
      <c r="X42" s="2" t="inlineStr">
        <is>
          <t>United Nations|
UN|
UNO|
United Nations Organisation</t>
        </is>
      </c>
      <c r="Y42" s="2" t="inlineStr">
        <is>
          <t>4|
4|
2|
2</t>
        </is>
      </c>
      <c r="Z42" s="2" t="inlineStr">
        <is>
          <t xml:space="preserve">preferred|
preferred|
|
</t>
        </is>
      </c>
      <c r="AA42" t="inlineStr">
        <is>
          <t>international organisation founded in 1945 after the Second World War by 51 countries committed to maintaining international peace and security, developing friendly relations among nations and promoting social progress, better living standards and human rights</t>
        </is>
      </c>
      <c r="AB42" s="2" t="inlineStr">
        <is>
          <t>ONU|
Organización de las Naciones Unidas|
Naciones Unidas</t>
        </is>
      </c>
      <c r="AC42" s="2" t="inlineStr">
        <is>
          <t>2|
2|
4</t>
        </is>
      </c>
      <c r="AD42" s="2" t="inlineStr">
        <is>
          <t xml:space="preserve">|
|
</t>
        </is>
      </c>
      <c r="AE42" t="inlineStr">
        <is>
          <t>Organización internacional fundada en 1945 tras la Segunda Guerra Mundial por 51 países que se comprometieron a mantener la paz y la seguridad internacionales, fomentar entre las naciones relaciones de amistad y promover el progreso social, la mejora del nivel de vida y los derechos humanos.</t>
        </is>
      </c>
      <c r="AF42" s="2" t="inlineStr">
        <is>
          <t>Ühinenud Rahvaste Organisatsioon|
ÜRO</t>
        </is>
      </c>
      <c r="AG42" s="2" t="inlineStr">
        <is>
          <t>3|
3</t>
        </is>
      </c>
      <c r="AH42" s="2" t="inlineStr">
        <is>
          <t xml:space="preserve">|
</t>
        </is>
      </c>
      <c r="AI42" t="inlineStr">
        <is>
          <t>26. juunil 1945. aastal San Franciscos loodud 51 riigi poolt moodustatud rahvusvaheline organisatsioon, mille eesmärk on rahvusvahelise rahu ja julgeoleku, inimõiguste ning rahvusvahelise koostöö tagamine ja majandusliku, sotsiaalse, kultuurilise ja humaanse iseloomuga rahvusvaheliste probleemide lahendamine</t>
        </is>
      </c>
      <c r="AJ42" s="2" t="inlineStr">
        <is>
          <t>Yhdistyneet kansakunnat|
YK</t>
        </is>
      </c>
      <c r="AK42" s="2" t="inlineStr">
        <is>
          <t>4|
4</t>
        </is>
      </c>
      <c r="AL42" s="2" t="inlineStr">
        <is>
          <t xml:space="preserve">|
</t>
        </is>
      </c>
      <c r="AM42" t="inlineStr">
        <is>
          <t>Toisen maailmansodan jälkeen vuonna 1945 perustettu kansainvälinen yhteistyöjärjestö, jonka tavoitteena on suojella maailmaa uusilta sodilta, edistää kansainvälistä rauhaa ja turvallisuutta, oikeudenmukaisuutta sekä ihmisoikeuksia.</t>
        </is>
      </c>
      <c r="AN42" s="2" t="inlineStr">
        <is>
          <t>ONU|
Nations unies|
Organisation des Nations unies</t>
        </is>
      </c>
      <c r="AO42" s="2" t="inlineStr">
        <is>
          <t>3|
3|
3</t>
        </is>
      </c>
      <c r="AP42" s="2" t="inlineStr">
        <is>
          <t xml:space="preserve">|
|
</t>
        </is>
      </c>
      <c r="AQ42" t="inlineStr">
        <is>
          <t>organisation internationale fondée en 1945 qui compte 193 États membres et dont la mission et le travail sont guidés par les objectifs et principes énoncés par sa Charte fondatrice</t>
        </is>
      </c>
      <c r="AR42" s="2" t="inlineStr">
        <is>
          <t>NA|
na Náisiúin Aontaithe|
Eagraíocht na Náisiún Aontaithe</t>
        </is>
      </c>
      <c r="AS42" s="2" t="inlineStr">
        <is>
          <t>3|
3|
3</t>
        </is>
      </c>
      <c r="AT42" s="2" t="inlineStr">
        <is>
          <t xml:space="preserve">|
|
</t>
        </is>
      </c>
      <c r="AU42" t="inlineStr">
        <is>
          <t/>
        </is>
      </c>
      <c r="AV42" s="2" t="inlineStr">
        <is>
          <t>UN|
Ujedinjeni narodi</t>
        </is>
      </c>
      <c r="AW42" s="2" t="inlineStr">
        <is>
          <t>3|
3</t>
        </is>
      </c>
      <c r="AX42" s="2" t="inlineStr">
        <is>
          <t xml:space="preserve">|
</t>
        </is>
      </c>
      <c r="AY42" t="inlineStr">
        <is>
          <t>međunarodna organizacija osnovana radi očuvanja svjetskog mira i sigurnosti, rješavanja ekonomskih, društvenih i političkih problema međunarodnom suradnjom te promicanjem poštovanja ljudskih prava</t>
        </is>
      </c>
      <c r="AZ42" s="2" t="inlineStr">
        <is>
          <t>Egyesült Nemzetek|
ENSZ|
az Egyesült Nemzetek Szervezete</t>
        </is>
      </c>
      <c r="BA42" s="2" t="inlineStr">
        <is>
          <t>4|
4|
4</t>
        </is>
      </c>
      <c r="BB42" s="2" t="inlineStr">
        <is>
          <t xml:space="preserve">|
|
</t>
        </is>
      </c>
      <c r="BC42" t="inlineStr">
        <is>
          <t>1945-ben létrejött nemzetközi szervezet, amelynek céljai a következők: &lt;br&gt;- nemzetközi béke és biztonság fenntartása; &lt;br&gt; - a nemzetek között a népeket megillető egyenjogúság és önrendelkezési jog elvének a tiszteletben tartásán alapuló baráti kapcsolatok fejlesztése; &lt;br&gt; - nemzetközi együttműködés létesítése a nemzetközi gazdasági, szociális, kulturális és humanitárius problémák megoldása, valamint az emberi jogok és alapvető szabadságjogok tiszteletben tartásának előmozdítása érdekében.</t>
        </is>
      </c>
      <c r="BD42" s="2" t="inlineStr">
        <is>
          <t>Organizzazione delle Nazioni Unite|
Nazioni Unite|
ONU</t>
        </is>
      </c>
      <c r="BE42" s="2" t="inlineStr">
        <is>
          <t>4|
4|
4</t>
        </is>
      </c>
      <c r="BF42" s="2" t="inlineStr">
        <is>
          <t xml:space="preserve">|
preferred|
</t>
        </is>
      </c>
      <c r="BG42" t="inlineStr">
        <is>
          <t>organizzazione internazionale fondata il 24 ottobre 1945 da 51 nazioni impegnate a preservare la pace e la sicurezza collettiva grazie alla cooperazione internazionale (attualmente i paesi membri dell'ONU sono 193)</t>
        </is>
      </c>
      <c r="BH42" s="2" t="inlineStr">
        <is>
          <t>JTO|
JT|
Jungtinių Tautų Organizacija|
Jungtinės Tautos</t>
        </is>
      </c>
      <c r="BI42" s="2" t="inlineStr">
        <is>
          <t>3|
4|
4|
4</t>
        </is>
      </c>
      <c r="BJ42" s="2" t="inlineStr">
        <is>
          <t xml:space="preserve">|
|
|
</t>
        </is>
      </c>
      <c r="BK42" t="inlineStr">
        <is>
          <t>tarptautinė organizacija, įkurta suverenių antihitlerinės koalicijos valstybių 1945 San Francisko konferencijoje tarptautinei taikai ir saugumui palaikyti ir įtvirtinti</t>
        </is>
      </c>
      <c r="BL42" s="2" t="inlineStr">
        <is>
          <t>Apvienoto Nāciju Organizācija|
ANO</t>
        </is>
      </c>
      <c r="BM42" s="2" t="inlineStr">
        <is>
          <t>4|
4</t>
        </is>
      </c>
      <c r="BN42" s="2" t="inlineStr">
        <is>
          <t xml:space="preserve">|
</t>
        </is>
      </c>
      <c r="BO42" t="inlineStr">
        <is>
          <t>Organizācija, kas nodibināta 1945. gadā Sanfrancisko konferencē, piedaloties 51 valstij. To var uzskatīt par Tautu Savienības pēcteci, kas darbojās no 1919. līdz 1939. gadam. ANO dibināšanas idejas bija ilgstošs miers, tautu sadarbība kultūras, saimnieciskā un sabiedrības humanizācijas laukā.</t>
        </is>
      </c>
      <c r="BP42" s="2" t="inlineStr">
        <is>
          <t>Nazzjonijiet Uniti|
NU</t>
        </is>
      </c>
      <c r="BQ42" s="2" t="inlineStr">
        <is>
          <t>3|
3</t>
        </is>
      </c>
      <c r="BR42" s="2" t="inlineStr">
        <is>
          <t xml:space="preserve">|
</t>
        </is>
      </c>
      <c r="BS42" t="inlineStr">
        <is>
          <t>organizzazzjoni internazzjonali stabbilita fl-1945 wara t-Tieni Gwerra Dinjija minn 51 pajjiż li kienu impenjati għaż-żamma tal-paċi u s-sigurtà internazzjonali, l-iżvilupp ta' relazzjonijiet ta' ħbiberija fost in-nazzjonijiet u l-promozzjoni ta' progress soċjali, standards tal-għajxien aħjar u d-drittijiet tal-bniedem</t>
        </is>
      </c>
      <c r="BT42" s="2" t="inlineStr">
        <is>
          <t>Verenigde Naties|
VN</t>
        </is>
      </c>
      <c r="BU42" s="2" t="inlineStr">
        <is>
          <t>3|
3</t>
        </is>
      </c>
      <c r="BV42" s="2" t="inlineStr">
        <is>
          <t xml:space="preserve">|
</t>
        </is>
      </c>
      <c r="BW42" t="inlineStr">
        <is>
          <t>internationale organisatie die in 1945 werd opgericht door 51 landen; intergouvernementele organisatie die samenwerkt op het gebied van mensenrechten, internationaal recht, mondiale veiligheid, ontwikkeling van de wereldeconomie en wetenschappelijk onderzoek naar maatschappelijke en culturele ontwikkelingen</t>
        </is>
      </c>
      <c r="BX42" s="2" t="inlineStr">
        <is>
          <t>ONZ|
Organizacja Narodów Zjednoczonych</t>
        </is>
      </c>
      <c r="BY42" s="2" t="inlineStr">
        <is>
          <t>3|
3</t>
        </is>
      </c>
      <c r="BZ42" s="2" t="inlineStr">
        <is>
          <t xml:space="preserve">|
</t>
        </is>
      </c>
      <c r="CA42" t="inlineStr">
        <is>
          <t>międzynarodowa organizacja założona w 1945 r. w celu utrzymania pokoju i bezpieczeństwa światowego, rozwijania przyjaznych stosunków między narodami, wspierania postępu społecznego, walki o prawa człowieka i poprawy standardów</t>
        </is>
      </c>
      <c r="CB42" s="2" t="inlineStr">
        <is>
          <t>Organização das Nações Unidas|
ONU|
Nações Unidas</t>
        </is>
      </c>
      <c r="CC42" s="2" t="inlineStr">
        <is>
          <t>3|
3|
3</t>
        </is>
      </c>
      <c r="CD42" s="2" t="inlineStr">
        <is>
          <t xml:space="preserve">|
|
</t>
        </is>
      </c>
      <c r="CE42" t="inlineStr">
        <is>
          <t>Organização internacional fundada em 1945 com o compromisso de manter a paz e a segurança internacionais, proteger os direitos humanos, oferecer ajuda humanitária, promover o desenvolvimento sustentável e defender o direito internacional.</t>
        </is>
      </c>
      <c r="CF42" s="2" t="inlineStr">
        <is>
          <t>ONU|
Organizația Națiunilor Unite|
Națiunile Unite</t>
        </is>
      </c>
      <c r="CG42" s="2" t="inlineStr">
        <is>
          <t>4|
4|
3</t>
        </is>
      </c>
      <c r="CH42" s="2" t="inlineStr">
        <is>
          <t>|
|
admitted</t>
        </is>
      </c>
      <c r="CI42" t="inlineStr">
        <is>
          <t>organizație internațională înființată la 24 octombrie 1945 când un număr de 51 de țări se angajau să mențină pacea prin cooperare internațională și securitate colectivă. Astăzi, aproape toate națiunile lumii sunt membre ONU: în total 192 de țări.</t>
        </is>
      </c>
      <c r="CJ42" s="2" t="inlineStr">
        <is>
          <t>Spojené národy|
OSN|
Organizácia Spojených národov</t>
        </is>
      </c>
      <c r="CK42" s="2" t="inlineStr">
        <is>
          <t>2|
3|
3</t>
        </is>
      </c>
      <c r="CL42" s="2" t="inlineStr">
        <is>
          <t xml:space="preserve">|
|
</t>
        </is>
      </c>
      <c r="CM42" t="inlineStr">
        <is>
          <t>medzinárodná organizácia založená v roku 1945 po druhej svetovej vojne 51 krajinami, ktoré sa zaviazali zachovávať medzinárodný mier a bezpečnosť, rozvíjať priateľské vzťahy medzi národmi a podporovať sociálny pokrok, lepšie životné podmienky a ľudské práva</t>
        </is>
      </c>
      <c r="CN42" s="2" t="inlineStr">
        <is>
          <t>Organizacija združenih narodov|
Združeni narodi|
OZN|
ZN</t>
        </is>
      </c>
      <c r="CO42" s="2" t="inlineStr">
        <is>
          <t>4|
3|
4|
3</t>
        </is>
      </c>
      <c r="CP42" s="2" t="inlineStr">
        <is>
          <t xml:space="preserve">|
|
|
</t>
        </is>
      </c>
      <c r="CQ42" t="inlineStr">
        <is>
          <t>Mednarodna organizacija suverenih držav, ustanovljena leta 1945, ki si prizadeva za svetovni mir, širjenje dobrih odnosov med vsemi narodi ter podpira gospodarski in družbeni napredek; državam nudi mehanizme, s katerimi lahko rešujejo nesporazume ali spore, in jim omogočajo delovanje na tako rekoč vseh področjih, ki zadevajo človeštvo.</t>
        </is>
      </c>
      <c r="CR42" s="2" t="inlineStr">
        <is>
          <t>Förenta nationerna|
FN</t>
        </is>
      </c>
      <c r="CS42" s="2" t="inlineStr">
        <is>
          <t>4|
4</t>
        </is>
      </c>
      <c r="CT42" s="2" t="inlineStr">
        <is>
          <t xml:space="preserve">|
</t>
        </is>
      </c>
      <c r="CU42" t="inlineStr">
        <is>
          <t>internationell freds- och säkerhetsorganisation och institution för mellanfolkligt samarbete, bildad vid andra världskrigets slut</t>
        </is>
      </c>
    </row>
    <row r="43">
      <c r="A43" s="1" t="str">
        <f>HYPERLINK("https://iate.europa.eu/entry/result/914255/all", "914255")</f>
        <v>914255</v>
      </c>
      <c r="B43" t="inlineStr">
        <is>
          <t>LAW;EUROPEAN UNION</t>
        </is>
      </c>
      <c r="C43" t="inlineStr">
        <is>
          <t>LAW|rights and freedoms;EUROPEAN UNION|European construction|deepening of the European Union|citizens' Europe|EU Charter of Fundamental Rights</t>
        </is>
      </c>
      <c r="D43" s="2" t="inlineStr">
        <is>
          <t>Харта на основните права на Европейския съюз|
Хартата</t>
        </is>
      </c>
      <c r="E43" s="2" t="inlineStr">
        <is>
          <t>3|
3</t>
        </is>
      </c>
      <c r="F43" s="2" t="inlineStr">
        <is>
          <t xml:space="preserve">|
</t>
        </is>
      </c>
      <c r="G43" t="inlineStr">
        <is>
          <t>правен инструмент, който има същата юридическа сила като Договора за Европейския съюз и Договора за функционирането на Европейския съюз, в който са изложени основните права на гражданите на ЕС, както са гарантирани от Европейската конвенция за защита на правата на човека и основните свободи и както произтичат от общите конституционни традиции на държавите членки</t>
        </is>
      </c>
      <c r="H43" s="2" t="inlineStr">
        <is>
          <t>Listina základních práv Evropské unie</t>
        </is>
      </c>
      <c r="I43" s="2" t="inlineStr">
        <is>
          <t>4</t>
        </is>
      </c>
      <c r="J43" s="2" t="inlineStr">
        <is>
          <t/>
        </is>
      </c>
      <c r="K43" t="inlineStr">
        <is>
          <t>listina, která shrnuje do jednoho textu veškerá osobní, občanská, politická, hospodářská a sociální práva, která požívají lidé v EU</t>
        </is>
      </c>
      <c r="L43" s="2" t="inlineStr">
        <is>
          <t>EU's charter om grundlæggende rettigheder|
Den Europæiske Unions charter om grundlæggende rettigheder</t>
        </is>
      </c>
      <c r="M43" s="2" t="inlineStr">
        <is>
          <t>4|
4</t>
        </is>
      </c>
      <c r="N43" s="2" t="inlineStr">
        <is>
          <t xml:space="preserve">|
</t>
        </is>
      </c>
      <c r="O43" t="inlineStr">
        <is>
          <t>&lt;div&gt;instrument, der for første gang i europæisk historie i én tekst samler de europæiske borgeres samlede borgerlige, politiske, økonomiske og sociale rettigheder og ligeledes rettighederne for alle personer, der opholder sig inden for Unionens grænser, i 6 store kapitler: værdighed, frihed, lighed, solidaritet, unionsborgerskab og retfærdighed&lt;/div&gt;</t>
        </is>
      </c>
      <c r="P43" s="2" t="inlineStr">
        <is>
          <t>EU-Charta der Grundrechte|
Charta der Grundrechte der Europäischen Union|
EU-Grundrechtecharta</t>
        </is>
      </c>
      <c r="Q43" s="2" t="inlineStr">
        <is>
          <t>2|
4|
3</t>
        </is>
      </c>
      <c r="R43" s="2" t="inlineStr">
        <is>
          <t xml:space="preserve">|
|
</t>
        </is>
      </c>
      <c r="S43" t="inlineStr">
        <is>
          <t/>
        </is>
      </c>
      <c r="T43" s="2" t="inlineStr">
        <is>
          <t>Χάρτης των Θεμελιωδών Δικαιωμάτων της Ευρωπαϊκής Ένωσης</t>
        </is>
      </c>
      <c r="U43" s="2" t="inlineStr">
        <is>
          <t>3</t>
        </is>
      </c>
      <c r="V43" s="2" t="inlineStr">
        <is>
          <t/>
        </is>
      </c>
      <c r="W43" t="inlineStr">
        <is>
          <t>κείμενο που περιλαμβάνει όλα τα αστικά, πολιτικά, οικονομικά και κοινωνικά δικαιώματα που απολαμβάνουν οι πολίτες εντός της ΕΕ, απευθύνεται στα θεσμικά όργανα και στους οργανισμούς της ΕΕ αλλά και στις εθνικές αρχές όταν αυτές εφαρμόζουν το δίκαιο της ΕΕ, και καλύπτει όλα τα δικαιώματα που περιέχονται στη νομολογία του Δικαστηρίου της ΕΕ, τα δικαιώματα και τις ελευθερίες που κατοχυρώνονται με την Ευρωπαϊκή Σύμβαση Δικαιωμάτων του Ανθρώπου, καθώς και άλλα δικαιώματα και αρχές που απορρέουν από κοινές συνταγματικές παραδόσεις των χωρών της ΕΕ και άλλες διεθνείς πράξεις</t>
        </is>
      </c>
      <c r="X43" s="2" t="inlineStr">
        <is>
          <t>Fundamental Rights Charter|
Charter of fundamental rights of the Union|
Charter of Fundamental Rights of the European Union|
EU Charter of Fundamental Rights</t>
        </is>
      </c>
      <c r="Y43" s="2" t="inlineStr">
        <is>
          <t>1|
2|
4|
4</t>
        </is>
      </c>
      <c r="Z43" s="2" t="inlineStr">
        <is>
          <t xml:space="preserve">|
deprecated|
|
</t>
        </is>
      </c>
      <c r="AA43" t="inlineStr">
        <is>
          <t>instrument setting out the fundamental rights of EU citizens and residents, as established by the constitutional traditions and international obligations common to the Member States, the Treaty on European Union, the Community Treaties, the European Convention for the Protection of Human Rights and Fundamental Freedoms, the Social Charters adopted by the Community and by the Council of Europe and the case-law of the Court of Justice of the European Communities and of the European Court of Human Rights</t>
        </is>
      </c>
      <c r="AB43" s="2" t="inlineStr">
        <is>
          <t>Carta de los Derechos Fundamentales de la UE|
Carta de los Derechos Fundamentales de la Unión Europea</t>
        </is>
      </c>
      <c r="AC43" s="2" t="inlineStr">
        <is>
          <t>3|
4</t>
        </is>
      </c>
      <c r="AD43" s="2" t="inlineStr">
        <is>
          <t xml:space="preserve">|
</t>
        </is>
      </c>
      <c r="AE43" t="inlineStr">
        <is>
          <t>Instrumento en el que se recogen los derechos personales, civiles, políticos, económicos y sociales que han de respetarse en todos los ámbitos de actividad de la UE, tal como emanan de las tradiciones constitucionales y las obligaciones internacionales comunes de los Estados miembros, el Tratado de la Unión Europea y los Tratados comunitarios, el Convenio Europeo para la Protección de los Derechos Humanos y de las Libertades Fundamentales, las Cartas Sociales adoptadas por la Comunidad y por el Consejo de Europa, y de la jurisprudencia del Tribunal de Justicia de las Comunidades Europeas y del Tribunal Europeo de Derechos Humanos.</t>
        </is>
      </c>
      <c r="AF43" s="2" t="inlineStr">
        <is>
          <t>Euroopa Liidu põhiõiguste harta</t>
        </is>
      </c>
      <c r="AG43" s="2" t="inlineStr">
        <is>
          <t>4</t>
        </is>
      </c>
      <c r="AH43" s="2" t="inlineStr">
        <is>
          <t/>
        </is>
      </c>
      <c r="AI43" t="inlineStr">
        <is>
          <t>dokument, millesse on koondatud kokku ELis elavate inimeste kõik isiku-, kodaniku-, poliitilised, majandus- ja sotsiaalsed õigused ning mille allikateks on kõik Euroopa Kohtu praktikas ilmnenud õigused, Euroopa inimõiguste konventsioonis sätestatud õigused ja vabadused ning muud õigused ja põhimõtted, mis tulenevad ELi riikide ühistest põhiseaduslikest tavadest ja muudest rahvusvahelistest õigusaktidest</t>
        </is>
      </c>
      <c r="AJ43" s="2" t="inlineStr">
        <is>
          <t>Euroopan unionin perusoikeuskirja</t>
        </is>
      </c>
      <c r="AK43" s="2" t="inlineStr">
        <is>
          <t>4</t>
        </is>
      </c>
      <c r="AL43" s="2" t="inlineStr">
        <is>
          <t/>
        </is>
      </c>
      <c r="AM43" t="inlineStr">
        <is>
          <t>asiakirja, johon on koottu Euroopan unionin tasolla pätevät perusoikeudet, jotka koskevat EU:n kansalaisten ja EU:n alueella asuvien henkilöiden yksilö- ja kansalaisoikeuksia sekä poliittisia, taloudellisia ja sosiaalisia oikeuksia ja jolla vahvistetaan ne osaksi EU:n oikeutta</t>
        </is>
      </c>
      <c r="AN43" s="2" t="inlineStr">
        <is>
          <t>charte des droits fondamentaux de l'UE|
charte des droits fondamentaux de l'Union européenne</t>
        </is>
      </c>
      <c r="AO43" s="2" t="inlineStr">
        <is>
          <t>4|
4</t>
        </is>
      </c>
      <c r="AP43" s="2" t="inlineStr">
        <is>
          <t xml:space="preserve">|
</t>
        </is>
      </c>
      <c r="AQ43" t="inlineStr">
        <is>
          <t>texte reprenant en un texte unique, pour la première fois dans l'histoire de l'Union européenne, l'ensemble des droits civiques, politiques, économiques et sociaux des citoyens européens ainsi que de toute personne vivant sur le territoire de l'Union, en regroupant ces droits en six grands chapitres : dignité, liberté, égalité, solidarité, citoyenneté et justice</t>
        </is>
      </c>
      <c r="AR43" s="2" t="inlineStr">
        <is>
          <t>Cairt um Chearta Bunúsacha an Aontais Eorpaigh|
Cairt um Chearta Bunúsacha an Aontais</t>
        </is>
      </c>
      <c r="AS43" s="2" t="inlineStr">
        <is>
          <t>3|
3</t>
        </is>
      </c>
      <c r="AT43" s="2" t="inlineStr">
        <is>
          <t xml:space="preserve">|
</t>
        </is>
      </c>
      <c r="AU43" t="inlineStr">
        <is>
          <t>ionstraim lena leagtar amach cearta bunúsacha shaoránaigh agus chónaitheoirí an Aontais Eorpaigh, arna mbunú leis na traidisiúin bhunreachtúla agus na hoibleagáidí idirnáisiúnta is coiteann do na Ballstáit, leis an gConradh ar an Aontas Eorpach, le Conarthaí an Chomhphobail, leis an gCoinbhinsiún Eorpach chun Cearta an Duine agus Saoirsí Bunúsacha a Chosaint, leis na Cairteanna Sóisialta arna nglacadh ag an gComhphobal agus ag Comhairle na hEorpa, agus le cásdlí Chúirt Bhreithiúnais an Aontais Eorpaigh agus na Cúirte Eorpaí um Chearta an Duine</t>
        </is>
      </c>
      <c r="AV43" s="2" t="inlineStr">
        <is>
          <t>Povelja Europske unije o temeljnim pravima</t>
        </is>
      </c>
      <c r="AW43" s="2" t="inlineStr">
        <is>
          <t>3</t>
        </is>
      </c>
      <c r="AX43" s="2" t="inlineStr">
        <is>
          <t/>
        </is>
      </c>
      <c r="AY43" t="inlineStr">
        <is>
          <t/>
        </is>
      </c>
      <c r="AZ43" s="2" t="inlineStr">
        <is>
          <t>az Európai Unió Alapjogi Chartája</t>
        </is>
      </c>
      <c r="BA43" s="2" t="inlineStr">
        <is>
          <t>4</t>
        </is>
      </c>
      <c r="BB43" s="2" t="inlineStr">
        <is>
          <t/>
        </is>
      </c>
      <c r="BC43" t="inlineStr">
        <is>
          <t>az uniós polgárokat és lakosokat megillető azon alapvető jogokat meghatározó okmány, amelyek alapját a tagállamok közös alkotmányos hagyományai és
nemzetközi kötelezettségei, az Európai Unióról szóló szerződés, a Szerződések,
az emberi jogok és alapvető szabadságok védelméről szóló európai egyezmény, az Unió és az Európa Tanács által elfogadott
szociális charták, valamint az Európai Unió Bíróságának és az Emberi Jogok Európai
Bíróságának ítélkezési gyakorlata képezik</t>
        </is>
      </c>
      <c r="BD43" s="2" t="inlineStr">
        <is>
          <t>Carta dei diritti fondamentali dell'Unione europea</t>
        </is>
      </c>
      <c r="BE43" s="2" t="inlineStr">
        <is>
          <t>4</t>
        </is>
      </c>
      <c r="BF43" s="2" t="inlineStr">
        <is>
          <t/>
        </is>
      </c>
      <c r="BG43" t="inlineStr">
        <is>
          <t>strumento giuridico che riunisce per la prima volta in un unico testo una serie di diritti personali, civili, politici, economici e sociali dei cittadini e dei residenti dell’Unione, riaffermando nel pieno rispetto dei poteri e delle funzioni dell’UE e del principio della sussidiarietà , i diritti così come risultano, in particolare, dalle tradizioni costituzionali e dagli obblighi internazionali comuni dei paesi dell’UE, dalla Convenzione europea per la salvaguardia dei diritti dell’uomo e delle libertà fondamentali, dalle Carte sociali adottate dall’UE e dal Consiglio d’Europa e dalla giurisprudenza della Corte di giustizia dell’Unione europea e della Corte europea dei diritti dell’uomo. Grazie alla visibilità e alla chiarezza che la Carta conferisce ai diritti fondamentali, essa contribuisce a creare la certezza del diritto nell’UE.</t>
        </is>
      </c>
      <c r="BH43" s="2" t="inlineStr">
        <is>
          <t>ES pagrindinių teisių chartija|
Europos Sąjungos pagrindinių teisių chartija</t>
        </is>
      </c>
      <c r="BI43" s="2" t="inlineStr">
        <is>
          <t>3|
3</t>
        </is>
      </c>
      <c r="BJ43" s="2" t="inlineStr">
        <is>
          <t xml:space="preserve">|
</t>
        </is>
      </c>
      <c r="BK43" t="inlineStr">
        <is>
          <t/>
        </is>
      </c>
      <c r="BL43" s="2" t="inlineStr">
        <is>
          <t>ES Pamattiesību harta|
Eiropas Savienības Pamattiesību harta</t>
        </is>
      </c>
      <c r="BM43" s="2" t="inlineStr">
        <is>
          <t>3|
4</t>
        </is>
      </c>
      <c r="BN43" s="2" t="inlineStr">
        <is>
          <t xml:space="preserve">|
</t>
        </is>
      </c>
      <c r="BO43" t="inlineStr">
        <is>
          <t>Eiropas iestāžu, dalībvalstu parlamentu pārstāvju, juristu, universitāšu un pilsoniskās sabiedrības pārstāvju konventa sagatavots dokuments, kurā pirmo reizi Savienības vēsturē vienotā dokumentā tiek ietvertas visas Eiropas pilsoņu, kā arī jebkuras ES teritorijā dzīvojošas personas pilsoniskās, politiskās, ekonomiskās un sociālās tiesības</t>
        </is>
      </c>
      <c r="BP43" s="2" t="inlineStr">
        <is>
          <t>Karta tad-Drittijiet Fundamentali tal-Unjoni Ewropea|
Karta tad-Drittijiet Fundamentali tal-UE</t>
        </is>
      </c>
      <c r="BQ43" s="2" t="inlineStr">
        <is>
          <t>4|
3</t>
        </is>
      </c>
      <c r="BR43" s="2" t="inlineStr">
        <is>
          <t xml:space="preserve">|
</t>
        </is>
      </c>
      <c r="BS43" t="inlineStr">
        <is>
          <t>strument li jistabbilixxi d-drittijiet fundamentali (drittijiet ċiviċi, soċjali, ekonomiċi u politiċi) taċ-ċittadini u r-residenti tal-UE, jippreżenta dawn id-drittijiet f'sitt kapitoli dwar id-dinjità, il-libertà, l-ugwaljanza, is-solidarjetà, iċ-ċittadinanza u l-ġustizzja</t>
        </is>
      </c>
      <c r="BT43" s="2" t="inlineStr">
        <is>
          <t>EU-Grondrechtenhandvest|
EU-Handvest van de grondrechten|
Handvest van de grondrechten van de Europese Unie</t>
        </is>
      </c>
      <c r="BU43" s="2" t="inlineStr">
        <is>
          <t>3|
3|
4</t>
        </is>
      </c>
      <c r="BV43" s="2" t="inlineStr">
        <is>
          <t xml:space="preserve">|
|
</t>
        </is>
      </c>
      <c r="BW43" t="inlineStr">
        <is>
          <t>op 7 december 2000 in Nice afgekondigd instrument betreffende alle burgerlijke, politieke, economische en sociale rechten van de Europese burger en alle personen die op het grondgebied van de Unie verblijven. &lt;br&gt;Deze rechten berusten in het bijzonder op de fundamentele rechten en vrijheden die erkend worden door het Europees Verdrag voor de rechten van de mens, de grondwettelijke tradities van de lidstaten van de Europese Unie, het Europees Sociaal Handvest van de Raad van Europa en het Handvest van de sociale grondrechten van de werknemers van de Europese Gemeenschap, naast andere internationale overeenkomsten die door de Europese Unie of haar lidstaten ondertekend zijn.</t>
        </is>
      </c>
      <c r="BX43" s="2" t="inlineStr">
        <is>
          <t>Karta praw podstawowych UE|
Karta praw podstawowych Unii Europejskiej</t>
        </is>
      </c>
      <c r="BY43" s="2" t="inlineStr">
        <is>
          <t>3|
4</t>
        </is>
      </c>
      <c r="BZ43" s="2" t="inlineStr">
        <is>
          <t xml:space="preserve">|
</t>
        </is>
      </c>
      <c r="CA43" t="inlineStr">
        <is>
          <t>zbiór fundamentalnych praw człowieka uchwalony i podpisany w dniu 7 grudnia 2000 r. podczas szczytu Rady Europejskiej w Nicei</t>
        </is>
      </c>
      <c r="CB43" s="2" t="inlineStr">
        <is>
          <t>Carta dos Direitos Fundamentais da União Europeia</t>
        </is>
      </c>
      <c r="CC43" s="2" t="inlineStr">
        <is>
          <t>4</t>
        </is>
      </c>
      <c r="CD43" s="2" t="inlineStr">
        <is>
          <t/>
        </is>
      </c>
      <c r="CE43" t="inlineStr">
        <is>
          <t>Instrumento jurídico que reúne pela primeira vez num único texto os direitos civis e políticos tradicionais, bem como os direitos económicos e sociais dos cidadãos e residentes na União Europeia, conferindo visibilidade e clareza à proteção dos direitos fundamentais em matéria de dignidade, liberdade, igualdade, solidariedade, cidadania e justiça.&lt;br&gt;Adotada em Nice, em 2000, sob a forma de uma proclamação solene do Parlamento Europeu, do Conselho Europeu e da Comissão Europeia, a Carta foi alterada e novamente proclamada em 2007, tendo sido investida de efeito jurídico vinculativo com o Tratado de Lisboa [&lt;a href="/entry/result/2242386/all" id="ENTRY_TO_ENTRY_CONVERTER" target="_blank"&gt;IATE:2242386&lt;/a&gt; ], que introduz no Tratado da União Europeia [&lt;a href="/entry/result/865789/all" id="ENTRY_TO_ENTRY_CONVERTER" target="_blank"&gt;IATE:865789&lt;/a&gt; ] uma menção segundo a qual a Carta "tem o mesmo valor jurídico que os Tratados".</t>
        </is>
      </c>
      <c r="CF43" s="2" t="inlineStr">
        <is>
          <t>Carta drepturilor fundamentale a Uniunii Europene|
Carta drepturilor fundamentale a UE</t>
        </is>
      </c>
      <c r="CG43" s="2" t="inlineStr">
        <is>
          <t>3|
3</t>
        </is>
      </c>
      <c r="CH43" s="2" t="inlineStr">
        <is>
          <t xml:space="preserve">|
</t>
        </is>
      </c>
      <c r="CI43" t="inlineStr">
        <is>
          <t>[Carta] regrupează într-un text unic, pentru prima oară în istoria Uniunii Europene, ansamblul drepturilor civice, politice, economice și sociale ale cetățenilor europeni și ale tuturor persoanelor ce trăiesc pe teritoriul Uniunii. &lt;br&gt;[…] &lt;br&gt;Drepturile sunt repartizate în șase mari capitole (Demnitatea, Libertatea, Egalitatea, Solidaritatea, Drepturile Cetățenilor, Justiția), un al șaptelea capitol definind dispozițiile generale.</t>
        </is>
      </c>
      <c r="CJ43" s="2" t="inlineStr">
        <is>
          <t>charta|
Charta základných práv Európskej únie</t>
        </is>
      </c>
      <c r="CK43" s="2" t="inlineStr">
        <is>
          <t>3|
4</t>
        </is>
      </c>
      <c r="CL43" s="2" t="inlineStr">
        <is>
          <t xml:space="preserve">|
</t>
        </is>
      </c>
      <c r="CM43" t="inlineStr">
        <is>
          <t>nástroj, v ktorom sa po prvýkrát v histórii EÚ uvádzajú v jednom texte všetky občianske, politické, ekonomické a sociálne práva občanov Únie, ako aj všetkých osôb žijúcich na jej území</t>
        </is>
      </c>
      <c r="CN43" s="2" t="inlineStr">
        <is>
          <t>Listina EU o temeljnih pravicah|
Listina Evropske unije o temeljnih pravicah</t>
        </is>
      </c>
      <c r="CO43" s="2" t="inlineStr">
        <is>
          <t>3|
3</t>
        </is>
      </c>
      <c r="CP43" s="2" t="inlineStr">
        <is>
          <t xml:space="preserve">|
</t>
        </is>
      </c>
      <c r="CQ43" t="inlineStr">
        <is>
          <t>Listina, ki ureja vse na ravni Unije veljavne temeljne pravice: politične, državljanske, gospodarske, socialne in kulturne.</t>
        </is>
      </c>
      <c r="CR43" s="2" t="inlineStr">
        <is>
          <t>Europeiska unionens stadga om de grundläggande rättigheterna|
EU-stadgan om de grundläggande rättigheterna</t>
        </is>
      </c>
      <c r="CS43" s="2" t="inlineStr">
        <is>
          <t>4|
3</t>
        </is>
      </c>
      <c r="CT43" s="2" t="inlineStr">
        <is>
          <t xml:space="preserve">|
</t>
        </is>
      </c>
      <c r="CU43" t="inlineStr">
        <is>
          <t>stadga som anger EU-medborgarnas och EU-invånarnas grundläggande rättigheter, som har sin grund särskilt i medlemsstaternas gemensamma författningstraditioner och internationella förpliktelser, europeiska konventionen om skydd för de mänskliga rättigheterna och de grundläggande friheterna, unionens och Europarådets sociala stadgor samt rättspraxis vid Europeiska unionens domstol och Europeiska domstolen för de mänskliga rättigheterna.</t>
        </is>
      </c>
    </row>
    <row r="44">
      <c r="A44" s="1" t="str">
        <f>HYPERLINK("https://iate.europa.eu/entry/result/1547075/all", "1547075")</f>
        <v>1547075</v>
      </c>
      <c r="B44" t="inlineStr">
        <is>
          <t>SOCIAL QUESTIONS</t>
        </is>
      </c>
      <c r="C44" t="inlineStr">
        <is>
          <t>SOCIAL QUESTIONS|health|medical science</t>
        </is>
      </c>
      <c r="D44" t="inlineStr">
        <is>
          <t/>
        </is>
      </c>
      <c r="E44" t="inlineStr">
        <is>
          <t/>
        </is>
      </c>
      <c r="F44" t="inlineStr">
        <is>
          <t/>
        </is>
      </c>
      <c r="G44" t="inlineStr">
        <is>
          <t/>
        </is>
      </c>
      <c r="H44" s="2" t="inlineStr">
        <is>
          <t>přenosné onemocnění|
přenosná nemoc</t>
        </is>
      </c>
      <c r="I44" s="2" t="inlineStr">
        <is>
          <t>3|
3</t>
        </is>
      </c>
      <c r="J44" s="2" t="inlineStr">
        <is>
          <t xml:space="preserve">|
</t>
        </is>
      </c>
      <c r="K44" t="inlineStr">
        <is>
          <t/>
        </is>
      </c>
      <c r="L44" s="2" t="inlineStr">
        <is>
          <t>sygdom overført seksuelt eller via blod</t>
        </is>
      </c>
      <c r="M44" s="2" t="inlineStr">
        <is>
          <t>3</t>
        </is>
      </c>
      <c r="N44" s="2" t="inlineStr">
        <is>
          <t/>
        </is>
      </c>
      <c r="O44" t="inlineStr">
        <is>
          <t/>
        </is>
      </c>
      <c r="P44" s="2" t="inlineStr">
        <is>
          <t>transmissive Krankheit|
Seuche</t>
        </is>
      </c>
      <c r="Q44" s="2" t="inlineStr">
        <is>
          <t>3|
3</t>
        </is>
      </c>
      <c r="R44" s="2" t="inlineStr">
        <is>
          <t xml:space="preserve">|
</t>
        </is>
      </c>
      <c r="S44" t="inlineStr">
        <is>
          <t>durch Uebertraeger verbreitete Infektionskrankheit</t>
        </is>
      </c>
      <c r="T44" s="2" t="inlineStr">
        <is>
          <t>μεταδοτικό νόσημα|
μεταδοτική νόσος</t>
        </is>
      </c>
      <c r="U44" s="2" t="inlineStr">
        <is>
          <t>4|
3</t>
        </is>
      </c>
      <c r="V44" s="2" t="inlineStr">
        <is>
          <t xml:space="preserve">|
</t>
        </is>
      </c>
      <c r="W44" t="inlineStr">
        <is>
          <t/>
        </is>
      </c>
      <c r="X44" s="2" t="inlineStr">
        <is>
          <t>communicable disease|
transmissible disease</t>
        </is>
      </c>
      <c r="Y44" s="2" t="inlineStr">
        <is>
          <t>1|
3</t>
        </is>
      </c>
      <c r="Z44" s="2" t="inlineStr">
        <is>
          <t xml:space="preserve">|
</t>
        </is>
      </c>
      <c r="AA44" t="inlineStr">
        <is>
          <t>subcategory of &lt;a href="https://iate.europa.eu/entry/result/2228982/en" target="_blank"&gt;&lt;i&gt;communicable diseases&lt;/i&gt;&lt;/a&gt; that encompasses diseases caused by bloodborne pathogens or by sexually transmitted infectious agents</t>
        </is>
      </c>
      <c r="AB44" t="inlineStr">
        <is>
          <t/>
        </is>
      </c>
      <c r="AC44" t="inlineStr">
        <is>
          <t/>
        </is>
      </c>
      <c r="AD44" t="inlineStr">
        <is>
          <t/>
        </is>
      </c>
      <c r="AE44" t="inlineStr">
        <is>
          <t/>
        </is>
      </c>
      <c r="AF44" t="inlineStr">
        <is>
          <t/>
        </is>
      </c>
      <c r="AG44" t="inlineStr">
        <is>
          <t/>
        </is>
      </c>
      <c r="AH44" t="inlineStr">
        <is>
          <t/>
        </is>
      </c>
      <c r="AI44" t="inlineStr">
        <is>
          <t/>
        </is>
      </c>
      <c r="AJ44" s="2" t="inlineStr">
        <is>
          <t>tartuntatauti</t>
        </is>
      </c>
      <c r="AK44" s="2" t="inlineStr">
        <is>
          <t>3</t>
        </is>
      </c>
      <c r="AL44" s="2" t="inlineStr">
        <is>
          <t/>
        </is>
      </c>
      <c r="AM44" t="inlineStr">
        <is>
          <t/>
        </is>
      </c>
      <c r="AN44" s="2" t="inlineStr">
        <is>
          <t>maladie transmissible</t>
        </is>
      </c>
      <c r="AO44" s="2" t="inlineStr">
        <is>
          <t>3</t>
        </is>
      </c>
      <c r="AP44" s="2" t="inlineStr">
        <is>
          <t/>
        </is>
      </c>
      <c r="AQ44" t="inlineStr">
        <is>
          <t/>
        </is>
      </c>
      <c r="AR44" s="2" t="inlineStr">
        <is>
          <t>galar in-tarchurtha</t>
        </is>
      </c>
      <c r="AS44" s="2" t="inlineStr">
        <is>
          <t>3</t>
        </is>
      </c>
      <c r="AT44" s="2" t="inlineStr">
        <is>
          <t/>
        </is>
      </c>
      <c r="AU44" t="inlineStr">
        <is>
          <t/>
        </is>
      </c>
      <c r="AV44" t="inlineStr">
        <is>
          <t/>
        </is>
      </c>
      <c r="AW44" t="inlineStr">
        <is>
          <t/>
        </is>
      </c>
      <c r="AX44" t="inlineStr">
        <is>
          <t/>
        </is>
      </c>
      <c r="AY44" t="inlineStr">
        <is>
          <t/>
        </is>
      </c>
      <c r="AZ44" t="inlineStr">
        <is>
          <t/>
        </is>
      </c>
      <c r="BA44" t="inlineStr">
        <is>
          <t/>
        </is>
      </c>
      <c r="BB44" t="inlineStr">
        <is>
          <t/>
        </is>
      </c>
      <c r="BC44" t="inlineStr">
        <is>
          <t/>
        </is>
      </c>
      <c r="BD44" s="2" t="inlineStr">
        <is>
          <t>malattia trasmissibile</t>
        </is>
      </c>
      <c r="BE44" s="2" t="inlineStr">
        <is>
          <t>3</t>
        </is>
      </c>
      <c r="BF44" s="2" t="inlineStr">
        <is>
          <t/>
        </is>
      </c>
      <c r="BG44" t="inlineStr">
        <is>
          <t>malattia trasmessa da un individuo infetto, o portatore, a uno sano</t>
        </is>
      </c>
      <c r="BH44" s="2" t="inlineStr">
        <is>
          <t>užkrečiamoji liga</t>
        </is>
      </c>
      <c r="BI44" s="2" t="inlineStr">
        <is>
          <t>3</t>
        </is>
      </c>
      <c r="BJ44" s="2" t="inlineStr">
        <is>
          <t/>
        </is>
      </c>
      <c r="BK44" t="inlineStr">
        <is>
          <t>liga, kurią sukelia į organizmą įsiskverbę patogeniniai (ligas sukeliantys) mikrobai (bakterijos, virusai, grybeliai, riketsijos). Užkrečiamoji liga plinta pavieniais susirgimais arba masiniais protrūkiais, sukeldama epidemijas ar pandemijas. Mikrobai į sveiką organizmą iš sergančio patenka pro kvėpavimo takus, virškinimo traktą, odą ar gleivinę, iš kraujo į kraują (įkandus vabzdžiui). Patekus mikrobams, prasideda užsikrėtimo procesas, kuris priklauso nuo mikrobų kiekio, savybių, patekimo vietos ir organizmo atsparumo. Kiekvienai užkrečiamajai ligai būdingas tam tikros trukmės inkubacinis periodas</t>
        </is>
      </c>
      <c r="BL44" s="2" t="inlineStr">
        <is>
          <t>transmisīva slimība</t>
        </is>
      </c>
      <c r="BM44" s="2" t="inlineStr">
        <is>
          <t>2</t>
        </is>
      </c>
      <c r="BN44" s="2" t="inlineStr">
        <is>
          <t/>
        </is>
      </c>
      <c r="BO44" t="inlineStr">
        <is>
          <t/>
        </is>
      </c>
      <c r="BP44" s="2" t="inlineStr">
        <is>
          <t>marda trażmissibbli</t>
        </is>
      </c>
      <c r="BQ44" s="2" t="inlineStr">
        <is>
          <t>3</t>
        </is>
      </c>
      <c r="BR44" s="2" t="inlineStr">
        <is>
          <t/>
        </is>
      </c>
      <c r="BS44" t="inlineStr">
        <is>
          <t>sottokategorija ta' 
&lt;i&gt;mard komunikabbli&lt;/i&gt; [ &lt;a href="/entry/result/2228982/all" id="ENTRY_TO_ENTRY_CONVERTER" target="_blank"&gt;IATE:2228982&lt;/a&gt; ] li tinkludi l-mard ikkawżat minn patoġeni li jinġarru fid-demm jew minn aġenti infettivi trażmessi sesswalment</t>
        </is>
      </c>
      <c r="BT44" s="2" t="inlineStr">
        <is>
          <t>besmettelijke ziekten</t>
        </is>
      </c>
      <c r="BU44" s="2" t="inlineStr">
        <is>
          <t>3</t>
        </is>
      </c>
      <c r="BV44" s="2" t="inlineStr">
        <is>
          <t/>
        </is>
      </c>
      <c r="BW44" t="inlineStr">
        <is>
          <t/>
        </is>
      </c>
      <c r="BX44" t="inlineStr">
        <is>
          <t/>
        </is>
      </c>
      <c r="BY44" t="inlineStr">
        <is>
          <t/>
        </is>
      </c>
      <c r="BZ44" t="inlineStr">
        <is>
          <t/>
        </is>
      </c>
      <c r="CA44" t="inlineStr">
        <is>
          <t/>
        </is>
      </c>
      <c r="CB44" s="2" t="inlineStr">
        <is>
          <t>doença transmissível</t>
        </is>
      </c>
      <c r="CC44" s="2" t="inlineStr">
        <is>
          <t>3</t>
        </is>
      </c>
      <c r="CD44" s="2" t="inlineStr">
        <is>
          <t/>
        </is>
      </c>
      <c r="CE44" t="inlineStr">
        <is>
          <t/>
        </is>
      </c>
      <c r="CF44" t="inlineStr">
        <is>
          <t/>
        </is>
      </c>
      <c r="CG44" t="inlineStr">
        <is>
          <t/>
        </is>
      </c>
      <c r="CH44" t="inlineStr">
        <is>
          <t/>
        </is>
      </c>
      <c r="CI44" t="inlineStr">
        <is>
          <t/>
        </is>
      </c>
      <c r="CJ44" s="2" t="inlineStr">
        <is>
          <t>prenosné ochorenie|
prenosná choroba</t>
        </is>
      </c>
      <c r="CK44" s="2" t="inlineStr">
        <is>
          <t>3|
3</t>
        </is>
      </c>
      <c r="CL44" s="2" t="inlineStr">
        <is>
          <t xml:space="preserve">|
</t>
        </is>
      </c>
      <c r="CM44" t="inlineStr">
        <is>
          <t/>
        </is>
      </c>
      <c r="CN44" s="2" t="inlineStr">
        <is>
          <t>prenosljiva bolezen</t>
        </is>
      </c>
      <c r="CO44" s="2" t="inlineStr">
        <is>
          <t>3</t>
        </is>
      </c>
      <c r="CP44" s="2" t="inlineStr">
        <is>
          <t/>
        </is>
      </c>
      <c r="CQ44" t="inlineStr">
        <is>
          <t/>
        </is>
      </c>
      <c r="CR44" s="2" t="inlineStr">
        <is>
          <t>överförbar sjukdom|
smittsam sjukdom</t>
        </is>
      </c>
      <c r="CS44" s="2" t="inlineStr">
        <is>
          <t>3|
3</t>
        </is>
      </c>
      <c r="CT44" s="2" t="inlineStr">
        <is>
          <t xml:space="preserve">|
</t>
        </is>
      </c>
      <c r="CU44" t="inlineStr">
        <is>
          <t>alla sjukdomar som orsakas av smittämnen och som kan överföras från människa till människa eller från djur till människa</t>
        </is>
      </c>
    </row>
    <row r="45">
      <c r="A45" s="1" t="str">
        <f>HYPERLINK("https://iate.europa.eu/entry/result/2228981/all", "2228981")</f>
        <v>2228981</v>
      </c>
      <c r="B45" t="inlineStr">
        <is>
          <t>SOCIAL QUESTIONS</t>
        </is>
      </c>
      <c r="C45" t="inlineStr">
        <is>
          <t>SOCIAL QUESTIONS|health|illness|infectious disease</t>
        </is>
      </c>
      <c r="D45" s="2" t="inlineStr">
        <is>
          <t>инфекциозна болест</t>
        </is>
      </c>
      <c r="E45" s="2" t="inlineStr">
        <is>
          <t>3</t>
        </is>
      </c>
      <c r="F45" s="2" t="inlineStr">
        <is>
          <t/>
        </is>
      </c>
      <c r="G45" t="inlineStr">
        <is>
          <t>Инфекциозната болест е нозологично обособен инфекциозен процес или крайната фаза в неговата еволюция. Понятието инфекциозна болест не е тъждествено с понятието инфекция. До инфекциозна болест се стига само при някои от случаите на инфекция.</t>
        </is>
      </c>
      <c r="H45" s="2" t="inlineStr">
        <is>
          <t>infekční choroba|
infekční nemoc|
infekční onemocnění</t>
        </is>
      </c>
      <c r="I45" s="2" t="inlineStr">
        <is>
          <t>3|
3|
3</t>
        </is>
      </c>
      <c r="J45" s="2" t="inlineStr">
        <is>
          <t xml:space="preserve">|
|
</t>
        </is>
      </c>
      <c r="K45" t="inlineStr">
        <is>
          <t>Příznakové i bezpříznakové onemocnění, vyvolané původcem infekce nebo jeho toxinem, které vzniká v důsledku přenosu tohoto původce nebo jeho toxinu z nakažené fyzické osoby, zvířete nebo neživého substrátu na vnímavou fyzickou osobu.</t>
        </is>
      </c>
      <c r="L45" s="2" t="inlineStr">
        <is>
          <t>infektionssygdom</t>
        </is>
      </c>
      <c r="M45" s="2" t="inlineStr">
        <is>
          <t>3</t>
        </is>
      </c>
      <c r="N45" s="2" t="inlineStr">
        <is>
          <t/>
        </is>
      </c>
      <c r="O45" t="inlineStr">
        <is>
          <t>sygdom, der skyldes infektion med sygdomsfremkaldende mikroorganismer</t>
        </is>
      </c>
      <c r="P45" s="2" t="inlineStr">
        <is>
          <t>Infektionskrankheit|
infektiöse Krankheit</t>
        </is>
      </c>
      <c r="Q45" s="2" t="inlineStr">
        <is>
          <t>4|
4</t>
        </is>
      </c>
      <c r="R45" s="2" t="inlineStr">
        <is>
          <t xml:space="preserve">|
</t>
        </is>
      </c>
      <c r="S45" t="inlineStr">
        <is>
          <t>Krankheit, die durch Eindringen und Vermehrung eines Mikroorganismus (Bakterien, Viren, Pilze, Protozoen) in einem Makroorganismus (Pflanze, Tier, Mensch) verursacht wird, unabhängig davon, ob sie ansteckend ist oder nicht.</t>
        </is>
      </c>
      <c r="T45" s="2" t="inlineStr">
        <is>
          <t>λοιμώδες νόσημα|
λοιμώδης νόσος</t>
        </is>
      </c>
      <c r="U45" s="2" t="inlineStr">
        <is>
          <t>4|
3</t>
        </is>
      </c>
      <c r="V45" s="2" t="inlineStr">
        <is>
          <t xml:space="preserve">|
</t>
        </is>
      </c>
      <c r="W45" t="inlineStr">
        <is>
          <t>είναι το νόσημα που οφείλεται σε ζωντανό "λοιμογόνο" παράγοντα ή σε τοξικά του προϊόντα και τα οποία μπορεί να είναι ή να μην είναι μεταδοτικά</t>
        </is>
      </c>
      <c r="X45" s="2" t="inlineStr">
        <is>
          <t>infectious disease</t>
        </is>
      </c>
      <c r="Y45" s="2" t="inlineStr">
        <is>
          <t>4</t>
        </is>
      </c>
      <c r="Z45" s="2" t="inlineStr">
        <is>
          <t/>
        </is>
      </c>
      <c r="AA45" t="inlineStr">
        <is>
          <t>disease that is caused by pathogenic microorganisms and can be spread directly or indirectly from one person to another</t>
        </is>
      </c>
      <c r="AB45" s="2" t="inlineStr">
        <is>
          <t>enfermedad infecciosa</t>
        </is>
      </c>
      <c r="AC45" s="2" t="inlineStr">
        <is>
          <t>4</t>
        </is>
      </c>
      <c r="AD45" s="2" t="inlineStr">
        <is>
          <t/>
        </is>
      </c>
      <c r="AE45" t="inlineStr">
        <is>
          <t>Una enfermedad infecciosa es la manifestación clínica consecuente a una infección &lt;a href="/entry/result/1450307/all" id="ENTRY_TO_ENTRY_CONVERTER" target="_blank"&gt;IATE:1450307&lt;/a&gt; provocada por microorganismos &lt;a href="/entry/result/1203151/all" id="ENTRY_TO_ENTRY_CONVERTER" target="_blank"&gt;IATE:1203151&lt;/a&gt; (bacterias, hongos, virus, protozoos, etc.) o por priones.&lt;br&gt;La OMS da la siguiente definición: enfermedad &lt;a href="/entry/result/1516229/all" id="ENTRY_TO_ENTRY_CONVERTER" target="_blank"&gt;IATE:1516229&lt;/a&gt; causada por microorganismos patógenos &lt;a href="/entry/result/839433/all" id="ENTRY_TO_ENTRY_CONVERTER" target="_blank"&gt;IATE:839433&lt;/a&gt; como bacterias, virus, parásitos u hongos.</t>
        </is>
      </c>
      <c r="AF45" s="2" t="inlineStr">
        <is>
          <t>infektsioonhaigus</t>
        </is>
      </c>
      <c r="AG45" s="2" t="inlineStr">
        <is>
          <t>3</t>
        </is>
      </c>
      <c r="AH45" s="2" t="inlineStr">
        <is>
          <t/>
        </is>
      </c>
      <c r="AI45" t="inlineStr">
        <is>
          <t>organismis paljuneva mikroorganismi tekitatud haigus, mille tekitaja on tulnud kas väliskeskkonnast organismi või organismist enesest (nt. nina või soole mikrofloorast)</t>
        </is>
      </c>
      <c r="AJ45" s="2" t="inlineStr">
        <is>
          <t>infektiotauti</t>
        </is>
      </c>
      <c r="AK45" s="2" t="inlineStr">
        <is>
          <t>3</t>
        </is>
      </c>
      <c r="AL45" s="2" t="inlineStr">
        <is>
          <t/>
        </is>
      </c>
      <c r="AM45" t="inlineStr">
        <is>
          <t>"sairaus, joka aiheutuu mikrobin läsnäolosta ihmisen kudoksissa"</t>
        </is>
      </c>
      <c r="AN45" s="2" t="inlineStr">
        <is>
          <t>maladie infectieuse</t>
        </is>
      </c>
      <c r="AO45" s="2" t="inlineStr">
        <is>
          <t>4</t>
        </is>
      </c>
      <c r="AP45" s="2" t="inlineStr">
        <is>
          <t/>
        </is>
      </c>
      <c r="AQ45" t="inlineStr">
        <is>
          <t>Maladie provoquée par la multiplication d'un agent pathogène vivant.</t>
        </is>
      </c>
      <c r="AR45" s="2" t="inlineStr">
        <is>
          <t>galar ionfhabhtaíoch</t>
        </is>
      </c>
      <c r="AS45" s="2" t="inlineStr">
        <is>
          <t>3</t>
        </is>
      </c>
      <c r="AT45" s="2" t="inlineStr">
        <is>
          <t/>
        </is>
      </c>
      <c r="AU45" t="inlineStr">
        <is>
          <t/>
        </is>
      </c>
      <c r="AV45" s="2" t="inlineStr">
        <is>
          <t>zarazna bolest</t>
        </is>
      </c>
      <c r="AW45" s="2" t="inlineStr">
        <is>
          <t>4</t>
        </is>
      </c>
      <c r="AX45" s="2" t="inlineStr">
        <is>
          <t/>
        </is>
      </c>
      <c r="AY45" t="inlineStr">
        <is>
          <t/>
        </is>
      </c>
      <c r="AZ45" s="2" t="inlineStr">
        <is>
          <t>fertőző betegség</t>
        </is>
      </c>
      <c r="BA45" s="2" t="inlineStr">
        <is>
          <t>3</t>
        </is>
      </c>
      <c r="BB45" s="2" t="inlineStr">
        <is>
          <t/>
        </is>
      </c>
      <c r="BC45" t="inlineStr">
        <is>
          <t/>
        </is>
      </c>
      <c r="BD45" s="2" t="inlineStr">
        <is>
          <t>malattia infettiva</t>
        </is>
      </c>
      <c r="BE45" s="2" t="inlineStr">
        <is>
          <t>3</t>
        </is>
      </c>
      <c r="BF45" s="2" t="inlineStr">
        <is>
          <t/>
        </is>
      </c>
      <c r="BG45" t="inlineStr">
        <is>
          <t>malattia potenzialmente trasmissibile, causata nell'uomo o negli animali da microrganismi patogeni</t>
        </is>
      </c>
      <c r="BH45" s="2" t="inlineStr">
        <is>
          <t>infekcinė liga|
užkrečiamoji liga</t>
        </is>
      </c>
      <c r="BI45" s="2" t="inlineStr">
        <is>
          <t>3|
3</t>
        </is>
      </c>
      <c r="BJ45" s="2" t="inlineStr">
        <is>
          <t xml:space="preserve">preferred|
</t>
        </is>
      </c>
      <c r="BK45" t="inlineStr">
        <is>
          <t>liga, kurią sukelia mikroorganizmai (bakterijos, riketsijos, mikroskopiniai grybai, pirmuonys, virusai, prionai ir kt.)</t>
        </is>
      </c>
      <c r="BL45" s="2" t="inlineStr">
        <is>
          <t>infekcijas slimība</t>
        </is>
      </c>
      <c r="BM45" s="2" t="inlineStr">
        <is>
          <t>3</t>
        </is>
      </c>
      <c r="BN45" s="2" t="inlineStr">
        <is>
          <t/>
        </is>
      </c>
      <c r="BO45" t="inlineStr">
        <is>
          <t>infekcijas slimības izraisītāja ierosināta slimība, kuras izplatīšanās var radīt epidēmiju</t>
        </is>
      </c>
      <c r="BP45" s="2" t="inlineStr">
        <is>
          <t>marda infettiva</t>
        </is>
      </c>
      <c r="BQ45" s="2" t="inlineStr">
        <is>
          <t>3</t>
        </is>
      </c>
      <c r="BR45" s="2" t="inlineStr">
        <is>
          <t/>
        </is>
      </c>
      <c r="BS45" t="inlineStr">
        <is>
          <t>marda kkawżata minn mikroorganiżmu u li għalhekk hija potenzjalment trasferibbli b'mod infinit f'individwi ġodda</t>
        </is>
      </c>
      <c r="BT45" s="2" t="inlineStr">
        <is>
          <t>infectieziekte</t>
        </is>
      </c>
      <c r="BU45" s="2" t="inlineStr">
        <is>
          <t>3</t>
        </is>
      </c>
      <c r="BV45" s="2" t="inlineStr">
        <is>
          <t/>
        </is>
      </c>
      <c r="BW45" t="inlineStr">
        <is>
          <t>Ziekte veroorzaakt door een micro-organisme. Een groot aantal van deze ziekten is besmettelijk, zij worden dus gemakkelijk overgedragen van mens op mens en van dier op mens.</t>
        </is>
      </c>
      <c r="BX45" s="2" t="inlineStr">
        <is>
          <t>choroba infekcyjna|
choroba zakaźna</t>
        </is>
      </c>
      <c r="BY45" s="2" t="inlineStr">
        <is>
          <t>3|
3</t>
        </is>
      </c>
      <c r="BZ45" s="2" t="inlineStr">
        <is>
          <t>|
preferred</t>
        </is>
      </c>
      <c r="CA45" t="inlineStr">
        <is>
          <t>choroba wywoływana przez wnikający do organizmu gospodarza czynnik chorobotwórczy (&lt;a href="/entry/result/1623140/all" id="ENTRY_TO_ENTRY_CONVERTER" target="_blank"&gt;IATE:1623140&lt;/a&gt;)</t>
        </is>
      </c>
      <c r="CB45" s="2" t="inlineStr">
        <is>
          <t>enfermidade infecciosa|
doença infecciosa</t>
        </is>
      </c>
      <c r="CC45" s="2" t="inlineStr">
        <is>
          <t>3|
3</t>
        </is>
      </c>
      <c r="CD45" s="2" t="inlineStr">
        <is>
          <t xml:space="preserve">|
</t>
        </is>
      </c>
      <c r="CE45" t="inlineStr">
        <is>
          <t>Qualquer doença causada por um agente biológico (por exemplo: vírus, bactéria ou parasita).</t>
        </is>
      </c>
      <c r="CF45" s="2" t="inlineStr">
        <is>
          <t>boală infecțioasă</t>
        </is>
      </c>
      <c r="CG45" s="2" t="inlineStr">
        <is>
          <t>3</t>
        </is>
      </c>
      <c r="CH45" s="2" t="inlineStr">
        <is>
          <t/>
        </is>
      </c>
      <c r="CI45" t="inlineStr">
        <is>
          <t/>
        </is>
      </c>
      <c r="CJ45" t="inlineStr">
        <is>
          <t/>
        </is>
      </c>
      <c r="CK45" t="inlineStr">
        <is>
          <t/>
        </is>
      </c>
      <c r="CL45" t="inlineStr">
        <is>
          <t/>
        </is>
      </c>
      <c r="CM45" t="inlineStr">
        <is>
          <t/>
        </is>
      </c>
      <c r="CN45" s="2" t="inlineStr">
        <is>
          <t>infekcijska bolezen</t>
        </is>
      </c>
      <c r="CO45" s="2" t="inlineStr">
        <is>
          <t>3</t>
        </is>
      </c>
      <c r="CP45" s="2" t="inlineStr">
        <is>
          <t/>
        </is>
      </c>
      <c r="CQ45" t="inlineStr">
        <is>
          <t>Bolezensko stanje, ki je posledica vstopa gostitelja bolezni, ki se širi in tako povzroči infekcijo. Če se lahko prenaša z ene obolele osebe/živali na drugo, je infekcijska bolezen tudi nalezljiva.</t>
        </is>
      </c>
      <c r="CR45" s="2" t="inlineStr">
        <is>
          <t>infektionssjukdom</t>
        </is>
      </c>
      <c r="CS45" s="2" t="inlineStr">
        <is>
          <t>3</t>
        </is>
      </c>
      <c r="CT45" s="2" t="inlineStr">
        <is>
          <t/>
        </is>
      </c>
      <c r="CU45" t="inlineStr">
        <is>
          <t>sjukdom orsakad av ett smittämne</t>
        </is>
      </c>
    </row>
    <row r="46">
      <c r="A46" s="1" t="str">
        <f>HYPERLINK("https://iate.europa.eu/entry/result/2228983/all", "2228983")</f>
        <v>2228983</v>
      </c>
      <c r="B46" t="inlineStr">
        <is>
          <t>SOCIAL QUESTIONS</t>
        </is>
      </c>
      <c r="C46" t="inlineStr">
        <is>
          <t>SOCIAL QUESTIONS|health|medical science;SOCIAL QUESTIONS|health</t>
        </is>
      </c>
      <c r="D46" s="2" t="inlineStr">
        <is>
          <t>заразна болест</t>
        </is>
      </c>
      <c r="E46" s="2" t="inlineStr">
        <is>
          <t>3</t>
        </is>
      </c>
      <c r="F46" s="2" t="inlineStr">
        <is>
          <t/>
        </is>
      </c>
      <c r="G46" t="inlineStr">
        <is>
          <t/>
        </is>
      </c>
      <c r="H46" s="2" t="inlineStr">
        <is>
          <t>nakažlivá choroba</t>
        </is>
      </c>
      <c r="I46" s="2" t="inlineStr">
        <is>
          <t>3</t>
        </is>
      </c>
      <c r="J46" s="2" t="inlineStr">
        <is>
          <t/>
        </is>
      </c>
      <c r="K46" t="inlineStr">
        <is>
          <t/>
        </is>
      </c>
      <c r="L46" s="2" t="inlineStr">
        <is>
          <t>smitsom sygdom</t>
        </is>
      </c>
      <c r="M46" s="2" t="inlineStr">
        <is>
          <t>3</t>
        </is>
      </c>
      <c r="N46" s="2" t="inlineStr">
        <is>
          <t/>
        </is>
      </c>
      <c r="O46" t="inlineStr">
        <is>
          <t>meget let &lt;a href="https://iate.europa.eu/entry/result/2228982/da" target="_blank"&gt;overførbar sygdom&lt;/a&gt;, der kan smitte ved direkte kontakt eller over
korte afstande (dråbesmitte)</t>
        </is>
      </c>
      <c r="P46" s="2" t="inlineStr">
        <is>
          <t>kontagiöse Infektionskrankheit|
ansteckende Krankheit|
Seuche</t>
        </is>
      </c>
      <c r="Q46" s="2" t="inlineStr">
        <is>
          <t>3|
3|
2</t>
        </is>
      </c>
      <c r="R46" s="2" t="inlineStr">
        <is>
          <t xml:space="preserve">|
|
</t>
        </is>
      </c>
      <c r="S46" t="inlineStr">
        <is>
          <t>Krankheit, die sich rasch von einem Individuum zum nächsten überträgt, meist als Tröpfcheninfektion über die Atemluft durch Husten oder Niesen des infizierten Individuums</t>
        </is>
      </c>
      <c r="T46" s="2" t="inlineStr">
        <is>
          <t>μολυσματική νόσος|
μολυσματικό νόσημα</t>
        </is>
      </c>
      <c r="U46" s="2" t="inlineStr">
        <is>
          <t>3|
4</t>
        </is>
      </c>
      <c r="V46" s="2" t="inlineStr">
        <is>
          <t xml:space="preserve">|
</t>
        </is>
      </c>
      <c r="W46" t="inlineStr">
        <is>
          <t>τα λοιμώδη και μεταδοτικά νοσήματα που μπορούν να μεταδοθούν από άνθρωπο σε άνθρωπο χωρίς την παρέμβαση διαβιβαστή ή αγωγού, αλλά απλώς με την επαφή ή τη στενή γειτνίαση</t>
        </is>
      </c>
      <c r="X46" s="2" t="inlineStr">
        <is>
          <t>contagious disease</t>
        </is>
      </c>
      <c r="Y46" s="2" t="inlineStr">
        <is>
          <t>4</t>
        </is>
      </c>
      <c r="Z46" s="2" t="inlineStr">
        <is>
          <t/>
        </is>
      </c>
      <c r="AA46" t="inlineStr">
        <is>
          <t>highly communicable disease capable of spreading rapidly from one individual to another by direct contact or close proximity, i.e. by spread of infected droplets coughed or exhaled into the air</t>
        </is>
      </c>
      <c r="AB46" s="2" t="inlineStr">
        <is>
          <t>enfermedad contagiosa</t>
        </is>
      </c>
      <c r="AC46" s="2" t="inlineStr">
        <is>
          <t>3</t>
        </is>
      </c>
      <c r="AD46" s="2" t="inlineStr">
        <is>
          <t/>
        </is>
      </c>
      <c r="AE46" t="inlineStr">
        <is>
          <t>1) Enfermedad &lt;a href="/entry/result/1516229/all" id="ENTRY_TO_ENTRY_CONVERTER" target="_blank"&gt;IATE:1516229&lt;/a&gt; que se transmite con facilidad de una persona a otra por contacto con el agente infeccioso. El contacto puede producirse a través de fluidos corporales, gotitas de Flügge (las partículas de líquido expulsadas con la tos o el estornudo), objetos contaminados como los utensilios que entran en contacto con los alimentos, transmisión aérea por inhalación, transmisión por medio de vectores, o ingestión de agua o alimentos.&lt;br&gt;2) "&lt;b&gt;contagiosa&lt;/b&gt;": Enfermedad transmisible por &lt;i&gt;contacto&lt;/i&gt;; los términos contagiosa y transmisible se utilizan frecuentemente como sinónimos.&lt;br&gt;"&lt;b&gt;transmisible&lt;/b&gt;": Enfermedad infecciosa que se transmite de un individuo a otro mediante contacto &lt;i&gt;directo&lt;/i&gt; con la persona enferma, o &lt;i&gt;indirecto&lt;/i&gt; (por medio de un vector &lt;a href="/entry/result/1624779/all" id="ENTRY_TO_ENTRY_CONVERTER" target="_blank"&gt;IATE:1624779&lt;/a&gt; o fómites &lt;a href="/entry/result/36118/all" id="ENTRY_TO_ENTRY_CONVERTER" target="_blank"&gt;IATE:36118&lt;/a&gt; ).</t>
        </is>
      </c>
      <c r="AF46" s="2" t="inlineStr">
        <is>
          <t>nakkushaigus</t>
        </is>
      </c>
      <c r="AG46" s="2" t="inlineStr">
        <is>
          <t>2</t>
        </is>
      </c>
      <c r="AH46" s="2" t="inlineStr">
        <is>
          <t/>
        </is>
      </c>
      <c r="AI46" t="inlineStr">
        <is>
          <t>haigus, mida tekitavad mikroobid levivad kas otse või vahendaja kaudu ühelt peremehelt teisele</t>
        </is>
      </c>
      <c r="AJ46" s="2" t="inlineStr">
        <is>
          <t>tarttuva tauti|
tartuntatauti</t>
        </is>
      </c>
      <c r="AK46" s="2" t="inlineStr">
        <is>
          <t>3|
3</t>
        </is>
      </c>
      <c r="AL46" s="2" t="inlineStr">
        <is>
          <t xml:space="preserve">|
</t>
        </is>
      </c>
      <c r="AM46" t="inlineStr">
        <is>
          <t>"infektiotauti, jonka aiheuttajamikrobi siirtyy joko suoraan tai välillisesti isännästä toiseen"</t>
        </is>
      </c>
      <c r="AN46" s="2" t="inlineStr">
        <is>
          <t>maladie contagieuse</t>
        </is>
      </c>
      <c r="AO46" s="2" t="inlineStr">
        <is>
          <t>2</t>
        </is>
      </c>
      <c r="AP46" s="2" t="inlineStr">
        <is>
          <t/>
        </is>
      </c>
      <c r="AQ46" t="inlineStr">
        <is>
          <t>Toute maladie infectieuse [ &lt;a href="/entry/result/2228981/all" id="ENTRY_TO_ENTRY_CONVERTER" target="_blank"&gt;IATE:2228981&lt;/a&gt; ] qui peut être transmise d'une personne à une autre soit par contact direct (contagion directe), soit par l'intermédiaire d'une personne, d'un objet ou d'une substance contaminés par le sujet infecté (contagion indirecte).</t>
        </is>
      </c>
      <c r="AR46" s="2" t="inlineStr">
        <is>
          <t>galar tógálach</t>
        </is>
      </c>
      <c r="AS46" s="2" t="inlineStr">
        <is>
          <t>3</t>
        </is>
      </c>
      <c r="AT46" s="2" t="inlineStr">
        <is>
          <t/>
        </is>
      </c>
      <c r="AU46" t="inlineStr">
        <is>
          <t>galar a scaiptear ó dhuine amháin (duine atá ionfhabhtaithe nó gur ‘iompróir’ é/í) go duine eile, go minic de bharr casachta agus sraothanna</t>
        </is>
      </c>
      <c r="AV46" s="2" t="inlineStr">
        <is>
          <t>zarazna bolest</t>
        </is>
      </c>
      <c r="AW46" s="2" t="inlineStr">
        <is>
          <t>3</t>
        </is>
      </c>
      <c r="AX46" s="2" t="inlineStr">
        <is>
          <t/>
        </is>
      </c>
      <c r="AY46" t="inlineStr">
        <is>
          <t>---</t>
        </is>
      </c>
      <c r="AZ46" s="2" t="inlineStr">
        <is>
          <t>ragályos betegség</t>
        </is>
      </c>
      <c r="BA46" s="2" t="inlineStr">
        <is>
          <t>4</t>
        </is>
      </c>
      <c r="BB46" s="2" t="inlineStr">
        <is>
          <t/>
        </is>
      </c>
      <c r="BC46" t="inlineStr">
        <is>
          <t/>
        </is>
      </c>
      <c r="BD46" s="2" t="inlineStr">
        <is>
          <t>malattia contagiosa</t>
        </is>
      </c>
      <c r="BE46" s="2" t="inlineStr">
        <is>
          <t>3</t>
        </is>
      </c>
      <c r="BF46" s="2" t="inlineStr">
        <is>
          <t/>
        </is>
      </c>
      <c r="BG46" t="inlineStr">
        <is>
          <t>malattia infettiva [ &lt;a href="/entry/result/2228981/all" id="ENTRY_TO_ENTRY_CONVERTER" target="_blank"&gt;IATE:2228981&lt;/a&gt; ] o parassitaria il cui agente eziologico si diffonde rapidamente da individui infetti, a individui sani suscettibili</t>
        </is>
      </c>
      <c r="BH46" s="2" t="inlineStr">
        <is>
          <t>kontaginė liga</t>
        </is>
      </c>
      <c r="BI46" s="2" t="inlineStr">
        <is>
          <t>3</t>
        </is>
      </c>
      <c r="BJ46" s="2" t="inlineStr">
        <is>
          <t/>
        </is>
      </c>
      <c r="BK46" t="inlineStr">
        <is>
          <t>Užkrečiamoji liga, kuri gali plisti nuo užkrėstųjų sveikiesiems pro odą ir gleivines (kontaktiniu būdu). Lengviausiai perduodamas maras, raupai, cholera, dėmėtoji šiltinė ir kt.</t>
        </is>
      </c>
      <c r="BL46" s="2" t="inlineStr">
        <is>
          <t>lipīga infekcijas slimība</t>
        </is>
      </c>
      <c r="BM46" s="2" t="inlineStr">
        <is>
          <t>3</t>
        </is>
      </c>
      <c r="BN46" s="2" t="inlineStr">
        <is>
          <t/>
        </is>
      </c>
      <c r="BO46" t="inlineStr">
        <is>
          <t/>
        </is>
      </c>
      <c r="BP46" s="2" t="inlineStr">
        <is>
          <t>marda kuntaġġuża|
marda tittieħed</t>
        </is>
      </c>
      <c r="BQ46" s="2" t="inlineStr">
        <is>
          <t>3|
3</t>
        </is>
      </c>
      <c r="BR46" s="2" t="inlineStr">
        <is>
          <t xml:space="preserve">|
</t>
        </is>
      </c>
      <c r="BS46" t="inlineStr">
        <is>
          <t>marda komunikabbli ħafna li kapaċi tinfirex malajr ħafna minn individwu għall-ieħor permezz ta' kuntatt dirett jew qrubija stretta, i.e. bit-tifrix ta' qtajriet infettati fl-arja wara li individwu jisgħol jew jieħu n-nifs 'il barra</t>
        </is>
      </c>
      <c r="BT46" s="2" t="inlineStr">
        <is>
          <t>besmettelijke ziekte</t>
        </is>
      </c>
      <c r="BU46" s="2" t="inlineStr">
        <is>
          <t>3</t>
        </is>
      </c>
      <c r="BV46" s="2" t="inlineStr">
        <is>
          <t/>
        </is>
      </c>
      <c r="BW46" t="inlineStr">
        <is>
          <t>Ziekte die door besmetting (de overdracht van pathogene organismen) wordt overgebracht. Deze overdracht vindt zeer gemakkelijk plaats, bv. door druppeltjes in de ademlucht, en door direct of indirect contact.</t>
        </is>
      </c>
      <c r="BX46" s="2" t="inlineStr">
        <is>
          <t>choroba zaraźliwa</t>
        </is>
      </c>
      <c r="BY46" s="2" t="inlineStr">
        <is>
          <t>3</t>
        </is>
      </c>
      <c r="BZ46" s="2" t="inlineStr">
        <is>
          <t/>
        </is>
      </c>
      <c r="CA46" t="inlineStr">
        <is>
          <t>choroba zakaźna, która może łatwo przenosić się pomiędzy organizmami w sposób pośredni lub bezpośredni</t>
        </is>
      </c>
      <c r="CB46" s="2" t="inlineStr">
        <is>
          <t>doença contagiosa|
enfermidade contagiosa</t>
        </is>
      </c>
      <c r="CC46" s="2" t="inlineStr">
        <is>
          <t>2|
3</t>
        </is>
      </c>
      <c r="CD46" s="2" t="inlineStr">
        <is>
          <t xml:space="preserve">|
</t>
        </is>
      </c>
      <c r="CE46" t="inlineStr">
        <is>
          <t>Doença em que o agente patogénico é transmitido de um hospedeiro infectado para outro.</t>
        </is>
      </c>
      <c r="CF46" s="2" t="inlineStr">
        <is>
          <t>boală contagioasă|
boală infecțioasă</t>
        </is>
      </c>
      <c r="CG46" s="2" t="inlineStr">
        <is>
          <t>3|
3</t>
        </is>
      </c>
      <c r="CH46" s="2" t="inlineStr">
        <is>
          <t xml:space="preserve">|
</t>
        </is>
      </c>
      <c r="CI46" t="inlineStr">
        <is>
          <t>Infecțios,-oasă (despre boli) = provocat de o infecție; care se transmite de la o ființă la alta, care produce infecție; molipsitor, contagios, infectant.</t>
        </is>
      </c>
      <c r="CJ46" s="2" t="inlineStr">
        <is>
          <t>nákazlivá choroba</t>
        </is>
      </c>
      <c r="CK46" s="2" t="inlineStr">
        <is>
          <t>2</t>
        </is>
      </c>
      <c r="CL46" s="2" t="inlineStr">
        <is>
          <t/>
        </is>
      </c>
      <c r="CM46" t="inlineStr">
        <is>
          <t/>
        </is>
      </c>
      <c r="CN46" s="2" t="inlineStr">
        <is>
          <t>kužna bolezen</t>
        </is>
      </c>
      <c r="CO46" s="2" t="inlineStr">
        <is>
          <t>3</t>
        </is>
      </c>
      <c r="CP46" s="2" t="inlineStr">
        <is>
          <t/>
        </is>
      </c>
      <c r="CQ46" t="inlineStr">
        <is>
          <t>1) &lt;i&gt;med&lt;/i&gt;.: epidemična nevarna infekcijska bolezen. Ukrepi proti njej so natančno določeni. Večina najnevarnejših kužnih bolezni (kuga, kolera) je zaradi znanstvenega napredka v civiliziranem svetu izkoreninjenih. Epidemijo lahko povzročijo okuženi ljudje, ki bolezen prenesejo z okuženega območja, in okužena hrana ali voda; &lt;br&gt;2) &lt;i&gt;vet&lt;/i&gt;.: nalezljiva bolezen živali, ki se prenaša z mikrobi. V srednji Evropi so skoraj povsem zatrte klasična kuga kokoši, goveja kuga idr., občasno se pojavljajo miksomatoza, slinavka, parkljevka in brucelza. Med ukrepe zatiranja sodijo izločanje okuženih živali, omejitev prometa in uvoza živali, zaščitno cepljenje zdravih živali, sanitarno-higienski ukrepi (…).</t>
        </is>
      </c>
      <c r="CR46" s="2" t="inlineStr">
        <is>
          <t>smittsam sjukdom</t>
        </is>
      </c>
      <c r="CS46" s="2" t="inlineStr">
        <is>
          <t>3</t>
        </is>
      </c>
      <c r="CT46" s="2" t="inlineStr">
        <is>
          <t/>
        </is>
      </c>
      <c r="CU46" t="inlineStr">
        <is>
          <t>sjukdom, där smittämnet kan överföras mellan individer</t>
        </is>
      </c>
    </row>
    <row r="47">
      <c r="A47" s="1" t="str">
        <f>HYPERLINK("https://iate.europa.eu/entry/result/2228982/all", "2228982")</f>
        <v>2228982</v>
      </c>
      <c r="B47" t="inlineStr">
        <is>
          <t>SOCIAL QUESTIONS</t>
        </is>
      </c>
      <c r="C47" t="inlineStr">
        <is>
          <t>SOCIAL QUESTIONS|health|illness|infectious disease;SOCIAL QUESTIONS|health|medical science|epidemiology</t>
        </is>
      </c>
      <c r="D47" s="2" t="inlineStr">
        <is>
          <t>заразно заболяване|
заразна болест</t>
        </is>
      </c>
      <c r="E47" s="2" t="inlineStr">
        <is>
          <t>2|
3</t>
        </is>
      </c>
      <c r="F47" s="2" t="inlineStr">
        <is>
          <t>|
preferred</t>
        </is>
      </c>
      <c r="G47" t="inlineStr">
        <is>
          <t>болести, които се причиняват от патогенни микроорганизми</t>
        </is>
      </c>
      <c r="H47" s="2" t="inlineStr">
        <is>
          <t>infekční onemocnění</t>
        </is>
      </c>
      <c r="I47" s="2" t="inlineStr">
        <is>
          <t>3</t>
        </is>
      </c>
      <c r="J47" s="2" t="inlineStr">
        <is>
          <t/>
        </is>
      </c>
      <c r="K47" t="inlineStr">
        <is>
          <t>onemocnění vyvolané původcem infekce nebo jeho toxinem, které vzniká v důsledku přenosu tohoto původce nebo jeho toxinu z nakažené fyzické osoby, zvířete nebo neživého substrátu na vnímavou fyzickou osobu</t>
        </is>
      </c>
      <c r="L47" s="2" t="inlineStr">
        <is>
          <t>overførbar sygdom</t>
        </is>
      </c>
      <c r="M47" s="2" t="inlineStr">
        <is>
          <t>3</t>
        </is>
      </c>
      <c r="N47" s="2" t="inlineStr">
        <is>
          <t/>
        </is>
      </c>
      <c r="O47" t="inlineStr">
        <is>
          <t>&lt;a href="https://iate.europa.eu/entry/result/2228981/da" target="_blank"&gt;infektionssygdom&lt;/a&gt; forårsaget af en &lt;a href="https://iate.europa.eu/entry/result/3592074/da" target="_blank"&gt;smitsom agens&lt;/a&gt;, som overføres fra person
til person ved direkte kontakt med en smittet person, eller som kan overføres
indirekte, f.eks. ved udsættelse for en vektor, et dyr, en smittespredende
genstand eller et produkt, eller et miljø eller ved udveksling af væske, der er
forurenet med den smitsomme agens</t>
        </is>
      </c>
      <c r="P47" s="2" t="inlineStr">
        <is>
          <t>übertragbare Infektionskrankheit|
übertragbare Krankheit|
übertragbare Erkrankung</t>
        </is>
      </c>
      <c r="Q47" s="2" t="inlineStr">
        <is>
          <t>4|
4|
4</t>
        </is>
      </c>
      <c r="R47" s="2" t="inlineStr">
        <is>
          <t xml:space="preserve">|
|
</t>
        </is>
      </c>
      <c r="S47" t="inlineStr">
        <is>
          <t>durch Krankheitserreger verursachte Krankheit, die unmittelbar oder mittelbar auf den Menschen übertragen werden kann</t>
        </is>
      </c>
      <c r="T47" s="2" t="inlineStr">
        <is>
          <t>μεταδοτική νόσος|
μεταδοτικό νόσημα</t>
        </is>
      </c>
      <c r="U47" s="2" t="inlineStr">
        <is>
          <t>3|
4</t>
        </is>
      </c>
      <c r="V47" s="2" t="inlineStr">
        <is>
          <t xml:space="preserve">|
</t>
        </is>
      </c>
      <c r="W47" t="inlineStr">
        <is>
          <t>είναι το λοιμώδες νόσημα που μπορεί να μεταδοθεί από το ένα άτομο στο άλλο με την παρέμβαση κάποιου διαβιβαστή</t>
        </is>
      </c>
      <c r="X47" s="2" t="inlineStr">
        <is>
          <t>communicable disease</t>
        </is>
      </c>
      <c r="Y47" s="2" t="inlineStr">
        <is>
          <t>4</t>
        </is>
      </c>
      <c r="Z47" s="2" t="inlineStr">
        <is>
          <t/>
        </is>
      </c>
      <c r="AA47" t="inlineStr">
        <is>
          <t>&lt;a href="https://iate.europa.eu/entry/result/2228981/en" target="_blank"&gt;&lt;i&gt;infectious disease&lt;/i&gt;&lt;/a&gt; caused by a contagious agent which is transmitted from person to person by direct contact with an infected individual or by indirect means such as exposure to a vector, animal, fomite, product or environment, or exchange of fluid, which is contaminated with the contagious agent</t>
        </is>
      </c>
      <c r="AB47" s="2" t="inlineStr">
        <is>
          <t>enfermedad transmisible|
enfermedad contagiosa</t>
        </is>
      </c>
      <c r="AC47" s="2" t="inlineStr">
        <is>
          <t>2|
3</t>
        </is>
      </c>
      <c r="AD47" s="2" t="inlineStr">
        <is>
          <t xml:space="preserve">|
</t>
        </is>
      </c>
      <c r="AE47" t="inlineStr">
        <is>
          <t>1) Toda enfermedad que pueda transmitirse de una persona o animal a otro por contacto directo o indirecto, o a través de vectores.&lt;br&gt;2) &lt;b&gt;«contagiosa»&lt;/b&gt;: Enfermedad transmisible por contacto; los términos contagiosa y transmisible se utilizan frecuentemente como sinónimos.&lt;br&gt;&lt;b&gt; «transmisible»&lt;/b&gt;: Enfermedad infecciosa que se transmite de un individuo a otro mediante contacto directo o indirecto (por medio de un vector o fómites).</t>
        </is>
      </c>
      <c r="AF47" s="2" t="inlineStr">
        <is>
          <t>nakkushaigus</t>
        </is>
      </c>
      <c r="AG47" s="2" t="inlineStr">
        <is>
          <t>2</t>
        </is>
      </c>
      <c r="AH47" s="2" t="inlineStr">
        <is>
          <t/>
        </is>
      </c>
      <c r="AI47" t="inlineStr">
        <is>
          <t>haigus või haigustunnusteta kandlusseisund, mis on põhjustatud nakkustekitaja sattumisest organismi ja mis levib või mille puhul on alust oletada levikut inimeselt inimesele või loomalt inimesele otseselt või kaudselt</t>
        </is>
      </c>
      <c r="AJ47" s="2" t="inlineStr">
        <is>
          <t>tarttuva tauti|
tartuntatauti</t>
        </is>
      </c>
      <c r="AK47" s="2" t="inlineStr">
        <is>
          <t>2|
3</t>
        </is>
      </c>
      <c r="AL47" s="2" t="inlineStr">
        <is>
          <t xml:space="preserve">|
</t>
        </is>
      </c>
      <c r="AM47" t="inlineStr">
        <is>
          <t>"infektiotauti, jonka aiheuttajamikrobi siirtyy joko suoraan tai välillisesti isännästä toiseen"</t>
        </is>
      </c>
      <c r="AN47" s="2" t="inlineStr">
        <is>
          <t>maladie transmissible|
MT</t>
        </is>
      </c>
      <c r="AO47" s="2" t="inlineStr">
        <is>
          <t>4|
3</t>
        </is>
      </c>
      <c r="AP47" s="2" t="inlineStr">
        <is>
          <t xml:space="preserve">|
</t>
        </is>
      </c>
      <c r="AQ47" t="inlineStr">
        <is>
          <t>maladie attribuable à un agent infectieux spécifique ou à ses produits toxiques et qui survient par la transmission de cet agent ou de ses produits d'un réservoir à un hôte réceptif, directement par une personne ou un animal infecté, ou indirectement par l'entremise d'un hôte animal ou végétal intermédiaire, d'un vecteur ou du milieu extérieur inanimé</t>
        </is>
      </c>
      <c r="AR47" s="2" t="inlineStr">
        <is>
          <t>galar teagmhálach</t>
        </is>
      </c>
      <c r="AS47" s="2" t="inlineStr">
        <is>
          <t>3</t>
        </is>
      </c>
      <c r="AT47" s="2" t="inlineStr">
        <is>
          <t/>
        </is>
      </c>
      <c r="AU47" t="inlineStr">
        <is>
          <t/>
        </is>
      </c>
      <c r="AV47" s="2" t="inlineStr">
        <is>
          <t>zarazna bolest</t>
        </is>
      </c>
      <c r="AW47" s="2" t="inlineStr">
        <is>
          <t>3</t>
        </is>
      </c>
      <c r="AX47" s="2" t="inlineStr">
        <is>
          <t/>
        </is>
      </c>
      <c r="AY47" t="inlineStr">
        <is>
          <t>zarazna bolest [ &lt;a href="/entry/result/2228981/all" id="ENTRY_TO_ENTRY_CONVERTER" target="_blank"&gt;IATE:2228981&lt;/a&gt; ] se može prenijeti s jedne osobe na drugu neposredno, npr. neposrednim fizičkim kontaktom prijenosnika bolesti, ili posredno, npr. uobičajenim korištenjem predmeta koji je pokupio infektivne mikroorganizme ili preko vektorskog organizma (npr. komarca)</t>
        </is>
      </c>
      <c r="AZ47" s="2" t="inlineStr">
        <is>
          <t>átvihető betegség|
fertőző betegség</t>
        </is>
      </c>
      <c r="BA47" s="2" t="inlineStr">
        <is>
          <t>2|
3</t>
        </is>
      </c>
      <c r="BB47" s="2" t="inlineStr">
        <is>
          <t xml:space="preserve">|
</t>
        </is>
      </c>
      <c r="BC47" t="inlineStr">
        <is>
          <t/>
        </is>
      </c>
      <c r="BD47" s="2" t="inlineStr">
        <is>
          <t>malattia trasmissibile</t>
        </is>
      </c>
      <c r="BE47" s="2" t="inlineStr">
        <is>
          <t>3</t>
        </is>
      </c>
      <c r="BF47" s="2" t="inlineStr">
        <is>
          <t/>
        </is>
      </c>
      <c r="BG47" t="inlineStr">
        <is>
          <t>malattia infettiva [ &lt;a href="/entry/result/2228981/all" id="ENTRY_TO_ENTRY_CONVERTER" target="_blank"&gt;IATE:2228981&lt;/a&gt; ] che può essere trasmessa da un individuo infetto a uno sano, in modo diretto oppue indirettamente tramite veicoli inerti infetti o tramite vettori del microrganismo</t>
        </is>
      </c>
      <c r="BH47" s="2" t="inlineStr">
        <is>
          <t>užkrečiamoji liga</t>
        </is>
      </c>
      <c r="BI47" s="2" t="inlineStr">
        <is>
          <t>3</t>
        </is>
      </c>
      <c r="BJ47" s="2" t="inlineStr">
        <is>
          <t/>
        </is>
      </c>
      <c r="BK47" t="inlineStr">
        <is>
          <t>Liga, kurią sukelia į organizmą įsiskverbę patogeniniai (ligas sukeliantys) mikrobai, bakterijos, virusai, grybeliai, riketsijos).</t>
        </is>
      </c>
      <c r="BL47" s="2" t="inlineStr">
        <is>
          <t>infekcijas slimība|
transmisīva slimība|
lipīga infekcijas slimība|
pārnēsājama slimība</t>
        </is>
      </c>
      <c r="BM47" s="2" t="inlineStr">
        <is>
          <t>2|
2|
3|
3</t>
        </is>
      </c>
      <c r="BN47" s="2" t="inlineStr">
        <is>
          <t>|
|
|
preferred</t>
        </is>
      </c>
      <c r="BO47" t="inlineStr">
        <is>
          <t>slimība, ko no viena indivīda otram var nodot tiešā fiziskā kontaktā ar slimības nēsātāju vai kopīgi lietojot priekšmetus, uz kuriem ir saglabājušies infekcijas izraisītāji, vai ko izraisa asins patogēni vai seksuāli transmisīvi slimības izraisītāji</t>
        </is>
      </c>
      <c r="BP47" s="2" t="inlineStr">
        <is>
          <t>marda komunikabbli</t>
        </is>
      </c>
      <c r="BQ47" s="2" t="inlineStr">
        <is>
          <t>3</t>
        </is>
      </c>
      <c r="BR47" s="2" t="inlineStr">
        <is>
          <t/>
        </is>
      </c>
      <c r="BS47" t="inlineStr">
        <is>
          <t>&lt;i&gt;marda infettiva&lt;/i&gt; [ &lt;a href="/entry/result/2228981/all" id="ENTRY_TO_ENTRY_CONVERTER" target="_blank"&gt;IATE:2228981&lt;/a&gt; ] li tista' tiġi trażmessa minn individwu għall-ieħor b'mod dirett eż. permezz ta' kuntatt fiżiku dirett ma' organiżmu li jkun qed iġorr il-marda, jew b'mod indirett, eż. permezz tal-manipulazzjoni ta' oġġett komuni li fuqu jkun hemm il-mikroorganiżmi infettivi jew permezz ta' vettur tal-mard (eż. nemusa)</t>
        </is>
      </c>
      <c r="BT47" s="2" t="inlineStr">
        <is>
          <t>overdraagbare ziekte</t>
        </is>
      </c>
      <c r="BU47" s="2" t="inlineStr">
        <is>
          <t>3</t>
        </is>
      </c>
      <c r="BV47" s="2" t="inlineStr">
        <is>
          <t/>
        </is>
      </c>
      <c r="BW47" t="inlineStr">
        <is>
          <t>aandoening waarmee andere li­cha­men kunnen worden besmet</t>
        </is>
      </c>
      <c r="BX47" s="2" t="inlineStr">
        <is>
          <t>choroba zakaźna</t>
        </is>
      </c>
      <c r="BY47" s="2" t="inlineStr">
        <is>
          <t>3</t>
        </is>
      </c>
      <c r="BZ47" s="2" t="inlineStr">
        <is>
          <t/>
        </is>
      </c>
      <c r="CA47" t="inlineStr">
        <is>
          <t/>
        </is>
      </c>
      <c r="CB47" s="2" t="inlineStr">
        <is>
          <t>doença transmissível</t>
        </is>
      </c>
      <c r="CC47" s="2" t="inlineStr">
        <is>
          <t>3</t>
        </is>
      </c>
      <c r="CD47" s="2" t="inlineStr">
        <is>
          <t/>
        </is>
      </c>
      <c r="CE47" t="inlineStr">
        <is>
          <t>Doença infecciosa provocada por um agente contagioso que pode ser 
transmitida de pessoa a pessoa por contacto direto com uma pessoa 
afetada ou por um meio indireto como a exposição a um vetor, animal, 
fómite, produto ou ambiente, ou troca de fluidos, contaminados com o 
agente contagioso.</t>
        </is>
      </c>
      <c r="CF47" s="2" t="inlineStr">
        <is>
          <t>boală transmisibilă</t>
        </is>
      </c>
      <c r="CG47" s="2" t="inlineStr">
        <is>
          <t>3</t>
        </is>
      </c>
      <c r="CH47" s="2" t="inlineStr">
        <is>
          <t/>
        </is>
      </c>
      <c r="CI47" t="inlineStr">
        <is>
          <t/>
        </is>
      </c>
      <c r="CJ47" s="2" t="inlineStr">
        <is>
          <t>prenosné ochorenie</t>
        </is>
      </c>
      <c r="CK47" s="2" t="inlineStr">
        <is>
          <t>3</t>
        </is>
      </c>
      <c r="CL47" s="2" t="inlineStr">
        <is>
          <t/>
        </is>
      </c>
      <c r="CM47" t="inlineStr">
        <is>
          <t>je ochorenie vyvolané špecifickým agensom alebo jeho toxickými produktmi, ku ktorému dochádza v dôsledku uskutočnenia prenosu príslušného agensu alebo jeho produktov z infikovanej osoby, zvieraťa alebo rezervoára</t>
        </is>
      </c>
      <c r="CN47" s="2" t="inlineStr">
        <is>
          <t>nalezljiva bolezen</t>
        </is>
      </c>
      <c r="CO47" s="2" t="inlineStr">
        <is>
          <t>3</t>
        </is>
      </c>
      <c r="CP47" s="2" t="inlineStr">
        <is>
          <t/>
        </is>
      </c>
      <c r="CQ47" t="inlineStr">
        <is>
          <t>&lt;div&gt;&lt;a href="https://iate.europa.eu/entry/result/2228981/sl" target="_blank"&gt;infekcijska bolezen&lt;/a&gt;, ki jo povzroči nalezljivi povzročitelj, ki se prenaša s človeka na človeka neposredno s stikom z okuženo osebo ali posredno, na primer z izpostavljenostjo prenašalcu bolezni, živali, okuženemu predmetu, izdelku ali okolici ali z izmenjavo tekočin, ki so okužene z nalezljivim povzročiteljem&lt;br&gt;&lt;/div&gt;</t>
        </is>
      </c>
      <c r="CR47" s="2" t="inlineStr">
        <is>
          <t>överförbar sjukdom</t>
        </is>
      </c>
      <c r="CS47" s="2" t="inlineStr">
        <is>
          <t>3</t>
        </is>
      </c>
      <c r="CT47" s="2" t="inlineStr">
        <is>
          <t/>
        </is>
      </c>
      <c r="CU47" t="inlineStr">
        <is>
          <t>sjukdom som kan överföras från en människa till en annan</t>
        </is>
      </c>
    </row>
    <row r="48">
      <c r="A48" s="1" t="str">
        <f>HYPERLINK("https://iate.europa.eu/entry/result/154085/all", "154085")</f>
        <v>154085</v>
      </c>
      <c r="B48" t="inlineStr">
        <is>
          <t>SCIENCE</t>
        </is>
      </c>
      <c r="C48" t="inlineStr">
        <is>
          <t>SCIENCE|natural and applied sciences|life sciences|biology</t>
        </is>
      </c>
      <c r="D48" t="inlineStr">
        <is>
          <t/>
        </is>
      </c>
      <c r="E48" t="inlineStr">
        <is>
          <t/>
        </is>
      </c>
      <c r="F48" t="inlineStr">
        <is>
          <t/>
        </is>
      </c>
      <c r="G48" t="inlineStr">
        <is>
          <t/>
        </is>
      </c>
      <c r="H48" s="2" t="inlineStr">
        <is>
          <t>technika amplifikace nukleových kyselin</t>
        </is>
      </c>
      <c r="I48" s="2" t="inlineStr">
        <is>
          <t>3</t>
        </is>
      </c>
      <c r="J48" s="2" t="inlineStr">
        <is>
          <t/>
        </is>
      </c>
      <c r="K48" t="inlineStr">
        <is>
          <t/>
        </is>
      </c>
      <c r="L48" s="2" t="inlineStr">
        <is>
          <t>NAT|
nukleinsyreamplifikationsteknik</t>
        </is>
      </c>
      <c r="M48" s="2" t="inlineStr">
        <is>
          <t>3|
3</t>
        </is>
      </c>
      <c r="N48" s="2" t="inlineStr">
        <is>
          <t xml:space="preserve">|
</t>
        </is>
      </c>
      <c r="O48" t="inlineStr">
        <is>
          <t/>
        </is>
      </c>
      <c r="P48" s="2" t="inlineStr">
        <is>
          <t>NAT|
Nukleinsäuren-Amplifikationstechnik</t>
        </is>
      </c>
      <c r="Q48" s="2" t="inlineStr">
        <is>
          <t>3|
3</t>
        </is>
      </c>
      <c r="R48" s="2" t="inlineStr">
        <is>
          <t xml:space="preserve">|
</t>
        </is>
      </c>
      <c r="S48" t="inlineStr">
        <is>
          <t/>
        </is>
      </c>
      <c r="T48" s="2" t="inlineStr">
        <is>
          <t>τεχνική ενίσχυσης νουκλεϊκών οξέων|
τεχνική ενίσχυσης νουκλεϊνικών οξέων</t>
        </is>
      </c>
      <c r="U48" s="2" t="inlineStr">
        <is>
          <t>3|
3</t>
        </is>
      </c>
      <c r="V48" s="2" t="inlineStr">
        <is>
          <t>preferred|
admitted</t>
        </is>
      </c>
      <c r="W48" t="inlineStr">
        <is>
          <t/>
        </is>
      </c>
      <c r="X48" s="2" t="inlineStr">
        <is>
          <t>nucleic acid amplification technology|
NAT technique|
NAAT|
NAT|
nucleic acid amplification technique|
nucleic amplification technique</t>
        </is>
      </c>
      <c r="Y48" s="2" t="inlineStr">
        <is>
          <t>3|
3|
1|
3|
3|
3</t>
        </is>
      </c>
      <c r="Z48" s="2" t="inlineStr">
        <is>
          <t xml:space="preserve">|
admitted|
|
admitted|
|
</t>
        </is>
      </c>
      <c r="AA48" t="inlineStr">
        <is>
          <t>technique used to detect a particular nucleic acid sequence and thus usually to detect and identify a particular species or subspecies of organism, often a virus or bacteria that acts as a pathogen in blood, tissue, urine, etc. that includes a step that amplifies the genetic material</t>
        </is>
      </c>
      <c r="AB48" s="2" t="inlineStr">
        <is>
          <t>técnica de amplificación de ácidos nucleicos</t>
        </is>
      </c>
      <c r="AC48" s="2" t="inlineStr">
        <is>
          <t>3</t>
        </is>
      </c>
      <c r="AD48" s="2" t="inlineStr">
        <is>
          <t/>
        </is>
      </c>
      <c r="AE48" t="inlineStr">
        <is>
          <t/>
        </is>
      </c>
      <c r="AF48" s="2" t="inlineStr">
        <is>
          <t>NAT|
nukleiinhappe amplifitseerimise tehnika</t>
        </is>
      </c>
      <c r="AG48" s="2" t="inlineStr">
        <is>
          <t>3|
3</t>
        </is>
      </c>
      <c r="AH48" s="2" t="inlineStr">
        <is>
          <t xml:space="preserve">|
</t>
        </is>
      </c>
      <c r="AI48" t="inlineStr">
        <is>
          <t>RNA molekulide paljundamisel põhinev uuringumeetod, mille abil määratakse nukleiinhappe olemasolu ja hulk proovimaterjalis</t>
        </is>
      </c>
      <c r="AJ48" s="2" t="inlineStr">
        <is>
          <t>nukleiinihappojen amplifiointitekniikka|
NAT</t>
        </is>
      </c>
      <c r="AK48" s="2" t="inlineStr">
        <is>
          <t>3|
3</t>
        </is>
      </c>
      <c r="AL48" s="2" t="inlineStr">
        <is>
          <t xml:space="preserve">|
</t>
        </is>
      </c>
      <c r="AM48" t="inlineStr">
        <is>
          <t>menetelmät, joilla osoitetaan ja/tai kvantifioidaan nukleiinihappoja joko amplifioimalla kohdesekvenssiä tai signaalia tai hybridisaatiolla</t>
        </is>
      </c>
      <c r="AN48" s="2" t="inlineStr">
        <is>
          <t>NAT|
technique d'amplification des acides nucléiques</t>
        </is>
      </c>
      <c r="AO48" s="2" t="inlineStr">
        <is>
          <t>3|
3</t>
        </is>
      </c>
      <c r="AP48" s="2" t="inlineStr">
        <is>
          <t xml:space="preserve">|
</t>
        </is>
      </c>
      <c r="AQ48" t="inlineStr">
        <is>
          <t>tests de détection et/ou de quantification d’acides nucléiques, soit par amplification d’une séquence cible ou d’un signal, soit par hybridation</t>
        </is>
      </c>
      <c r="AR48" s="2" t="inlineStr">
        <is>
          <t>teicníc aimpliúcháin aigéid núicléasaigh</t>
        </is>
      </c>
      <c r="AS48" s="2" t="inlineStr">
        <is>
          <t>3</t>
        </is>
      </c>
      <c r="AT48" s="2" t="inlineStr">
        <is>
          <t/>
        </is>
      </c>
      <c r="AU48" t="inlineStr">
        <is>
          <t/>
        </is>
      </c>
      <c r="AV48" t="inlineStr">
        <is>
          <t/>
        </is>
      </c>
      <c r="AW48" t="inlineStr">
        <is>
          <t/>
        </is>
      </c>
      <c r="AX48" t="inlineStr">
        <is>
          <t/>
        </is>
      </c>
      <c r="AY48" t="inlineStr">
        <is>
          <t/>
        </is>
      </c>
      <c r="AZ48" s="2" t="inlineStr">
        <is>
          <t>NAT|
nukleinsav-amplifikációs technika</t>
        </is>
      </c>
      <c r="BA48" s="2" t="inlineStr">
        <is>
          <t>3|
3</t>
        </is>
      </c>
      <c r="BB48" s="2" t="inlineStr">
        <is>
          <t xml:space="preserve">|
</t>
        </is>
      </c>
      <c r="BC48" t="inlineStr">
        <is>
          <t>DNS-templát molekulák amplifikálásán alapuló, patogének kimutatására szolgáló módszer</t>
        </is>
      </c>
      <c r="BD48" s="2" t="inlineStr">
        <is>
          <t>tecnica di amplificazione degli acidi nucleici</t>
        </is>
      </c>
      <c r="BE48" s="2" t="inlineStr">
        <is>
          <t>3</t>
        </is>
      </c>
      <c r="BF48" s="2" t="inlineStr">
        <is>
          <t/>
        </is>
      </c>
      <c r="BG48" t="inlineStr">
        <is>
          <t>tecnica basata sulla
replicazione ripetuta di minime quantità di DNA o RNA in modo da poter
evidenziare piccole tracce di virus, patogeni intracellulari o batteri in un
campione</t>
        </is>
      </c>
      <c r="BH48" s="2" t="inlineStr">
        <is>
          <t>nukleorūgščių amplifikacijos metodas</t>
        </is>
      </c>
      <c r="BI48" s="2" t="inlineStr">
        <is>
          <t>3</t>
        </is>
      </c>
      <c r="BJ48" s="2" t="inlineStr">
        <is>
          <t/>
        </is>
      </c>
      <c r="BK48" t="inlineStr">
        <is>
          <t/>
        </is>
      </c>
      <c r="BL48" t="inlineStr">
        <is>
          <t/>
        </is>
      </c>
      <c r="BM48" t="inlineStr">
        <is>
          <t/>
        </is>
      </c>
      <c r="BN48" t="inlineStr">
        <is>
          <t/>
        </is>
      </c>
      <c r="BO48" t="inlineStr">
        <is>
          <t/>
        </is>
      </c>
      <c r="BP48" t="inlineStr">
        <is>
          <t/>
        </is>
      </c>
      <c r="BQ48" t="inlineStr">
        <is>
          <t/>
        </is>
      </c>
      <c r="BR48" t="inlineStr">
        <is>
          <t/>
        </is>
      </c>
      <c r="BS48" t="inlineStr">
        <is>
          <t/>
        </is>
      </c>
      <c r="BT48" s="2" t="inlineStr">
        <is>
          <t>NAT|
amplificatietechniek voor nucleïnezuur</t>
        </is>
      </c>
      <c r="BU48" s="2" t="inlineStr">
        <is>
          <t>3|
3</t>
        </is>
      </c>
      <c r="BV48" s="2" t="inlineStr">
        <is>
          <t xml:space="preserve">|
</t>
        </is>
      </c>
      <c r="BW48" t="inlineStr">
        <is>
          <t/>
        </is>
      </c>
      <c r="BX48" s="2" t="inlineStr">
        <is>
          <t>NAT|
technika amplifikacji kwasu nukleinowego</t>
        </is>
      </c>
      <c r="BY48" s="2" t="inlineStr">
        <is>
          <t>3|
3</t>
        </is>
      </c>
      <c r="BZ48" s="2" t="inlineStr">
        <is>
          <t xml:space="preserve">|
</t>
        </is>
      </c>
      <c r="CA48" t="inlineStr">
        <is>
          <t>Termin „NAT” odnosi się do testów służących do wykrywania lub ilościowego oznaczania kwasów nukleinowych poprzez amplifikację określonych sekwencji, amplifikację sygnału lub hybrydyzację</t>
        </is>
      </c>
      <c r="CB48" s="2" t="inlineStr">
        <is>
          <t>técnica de amplificação de ácidos nucleicos</t>
        </is>
      </c>
      <c r="CC48" s="2" t="inlineStr">
        <is>
          <t>3</t>
        </is>
      </c>
      <c r="CD48" s="2" t="inlineStr">
        <is>
          <t/>
        </is>
      </c>
      <c r="CE48" t="inlineStr">
        <is>
          <t/>
        </is>
      </c>
      <c r="CF48" s="2" t="inlineStr">
        <is>
          <t>NAT|
NAAT|
tehnica amplificării acidului nucleic</t>
        </is>
      </c>
      <c r="CG48" s="2" t="inlineStr">
        <is>
          <t>3|
3|
3</t>
        </is>
      </c>
      <c r="CH48" s="2" t="inlineStr">
        <is>
          <t xml:space="preserve">|
|
</t>
        </is>
      </c>
      <c r="CI48" t="inlineStr">
        <is>
          <t>test de detectare a prezenței acidului ribonucleic al unui patogen prin tehnici de amplificare a acidului nucleic molecular</t>
        </is>
      </c>
      <c r="CJ48" t="inlineStr">
        <is>
          <t/>
        </is>
      </c>
      <c r="CK48" t="inlineStr">
        <is>
          <t/>
        </is>
      </c>
      <c r="CL48" t="inlineStr">
        <is>
          <t/>
        </is>
      </c>
      <c r="CM48" t="inlineStr">
        <is>
          <t/>
        </is>
      </c>
      <c r="CN48" s="2" t="inlineStr">
        <is>
          <t>tehnika pomnoževanja nukleinskih kislin</t>
        </is>
      </c>
      <c r="CO48" s="2" t="inlineStr">
        <is>
          <t>3</t>
        </is>
      </c>
      <c r="CP48" s="2" t="inlineStr">
        <is>
          <t/>
        </is>
      </c>
      <c r="CQ48" t="inlineStr">
        <is>
          <t>testi za odkrivanje in/ali količinsko določitev nukleinskih kislin s pomnoževanjem ciljnega zaporedja, pomnoževanjem signala ali s hibridizacijo</t>
        </is>
      </c>
      <c r="CR48" s="2" t="inlineStr">
        <is>
          <t>nukleinsyraamplifieringsteknik|
NAT</t>
        </is>
      </c>
      <c r="CS48" s="2" t="inlineStr">
        <is>
          <t>3|
3</t>
        </is>
      </c>
      <c r="CT48" s="2" t="inlineStr">
        <is>
          <t xml:space="preserve">|
</t>
        </is>
      </c>
      <c r="CU48" t="inlineStr">
        <is>
          <t/>
        </is>
      </c>
    </row>
    <row r="49">
      <c r="A49" s="1" t="str">
        <f>HYPERLINK("https://iate.europa.eu/entry/result/834030/all", "834030")</f>
        <v>834030</v>
      </c>
      <c r="B49" t="inlineStr">
        <is>
          <t>EUROPEAN UNION</t>
        </is>
      </c>
      <c r="C49" t="inlineStr">
        <is>
          <t>EUROPEAN UNION|European Union law</t>
        </is>
      </c>
      <c r="D49" t="inlineStr">
        <is>
          <t/>
        </is>
      </c>
      <c r="E49" t="inlineStr">
        <is>
          <t/>
        </is>
      </c>
      <c r="F49" t="inlineStr">
        <is>
          <t/>
        </is>
      </c>
      <c r="G49" t="inlineStr">
        <is>
          <t/>
        </is>
      </c>
      <c r="H49" t="inlineStr">
        <is>
          <t/>
        </is>
      </c>
      <c r="I49" t="inlineStr">
        <is>
          <t/>
        </is>
      </c>
      <c r="J49" t="inlineStr">
        <is>
          <t/>
        </is>
      </c>
      <c r="K49" t="inlineStr">
        <is>
          <t/>
        </is>
      </c>
      <c r="L49" s="2" t="inlineStr">
        <is>
          <t>anvendelsesdato</t>
        </is>
      </c>
      <c r="M49" s="2" t="inlineStr">
        <is>
          <t>4</t>
        </is>
      </c>
      <c r="N49" s="2" t="inlineStr">
        <is>
          <t/>
        </is>
      </c>
      <c r="O49" t="inlineStr">
        <is>
          <t/>
        </is>
      </c>
      <c r="P49" s="2" t="inlineStr">
        <is>
          <t>Geltungsbeginn|
Beginn der Anwendung</t>
        </is>
      </c>
      <c r="Q49" s="2" t="inlineStr">
        <is>
          <t>3|
3</t>
        </is>
      </c>
      <c r="R49" s="2" t="inlineStr">
        <is>
          <t xml:space="preserve">preferred|
</t>
        </is>
      </c>
      <c r="S49" t="inlineStr">
        <is>
          <t/>
        </is>
      </c>
      <c r="T49" t="inlineStr">
        <is>
          <t/>
        </is>
      </c>
      <c r="U49" t="inlineStr">
        <is>
          <t/>
        </is>
      </c>
      <c r="V49" t="inlineStr">
        <is>
          <t/>
        </is>
      </c>
      <c r="W49" t="inlineStr">
        <is>
          <t/>
        </is>
      </c>
      <c r="X49" s="2" t="inlineStr">
        <is>
          <t>date of application|
application date</t>
        </is>
      </c>
      <c r="Y49" s="2" t="inlineStr">
        <is>
          <t>3|
3</t>
        </is>
      </c>
      <c r="Z49" s="2" t="inlineStr">
        <is>
          <t xml:space="preserve">|
</t>
        </is>
      </c>
      <c r="AA49" t="inlineStr">
        <is>
          <t/>
        </is>
      </c>
      <c r="AB49" t="inlineStr">
        <is>
          <t/>
        </is>
      </c>
      <c r="AC49" t="inlineStr">
        <is>
          <t/>
        </is>
      </c>
      <c r="AD49" t="inlineStr">
        <is>
          <t/>
        </is>
      </c>
      <c r="AE49" t="inlineStr">
        <is>
          <t/>
        </is>
      </c>
      <c r="AF49" t="inlineStr">
        <is>
          <t/>
        </is>
      </c>
      <c r="AG49" t="inlineStr">
        <is>
          <t/>
        </is>
      </c>
      <c r="AH49" t="inlineStr">
        <is>
          <t/>
        </is>
      </c>
      <c r="AI49" t="inlineStr">
        <is>
          <t/>
        </is>
      </c>
      <c r="AJ49" s="2" t="inlineStr">
        <is>
          <t>soveltamisen alkamispäivä|
soveltamispäivä</t>
        </is>
      </c>
      <c r="AK49" s="2" t="inlineStr">
        <is>
          <t>3|
3</t>
        </is>
      </c>
      <c r="AL49" s="2" t="inlineStr">
        <is>
          <t xml:space="preserve">|
</t>
        </is>
      </c>
      <c r="AM49" t="inlineStr">
        <is>
          <t>päivä, josta alkaen säädöstä sovelletaan</t>
        </is>
      </c>
      <c r="AN49" s="2" t="inlineStr">
        <is>
          <t>date de mise en application|
date d'application</t>
        </is>
      </c>
      <c r="AO49" s="2" t="inlineStr">
        <is>
          <t>3|
3</t>
        </is>
      </c>
      <c r="AP49" s="2" t="inlineStr">
        <is>
          <t xml:space="preserve">|
</t>
        </is>
      </c>
      <c r="AQ49" t="inlineStr">
        <is>
          <t>date à partir de laquelle un acte législatif est applicable et qui peut ne pas coïncider avec la date à laquelle ledit acte entre en vigueur (celle-ci est alors nécessairement antérieure à la date d'application)</t>
        </is>
      </c>
      <c r="AR49" t="inlineStr">
        <is>
          <t/>
        </is>
      </c>
      <c r="AS49" t="inlineStr">
        <is>
          <t/>
        </is>
      </c>
      <c r="AT49" t="inlineStr">
        <is>
          <t/>
        </is>
      </c>
      <c r="AU49" t="inlineStr">
        <is>
          <t/>
        </is>
      </c>
      <c r="AV49" t="inlineStr">
        <is>
          <t/>
        </is>
      </c>
      <c r="AW49" t="inlineStr">
        <is>
          <t/>
        </is>
      </c>
      <c r="AX49" t="inlineStr">
        <is>
          <t/>
        </is>
      </c>
      <c r="AY49" t="inlineStr">
        <is>
          <t/>
        </is>
      </c>
      <c r="AZ49" s="2" t="inlineStr">
        <is>
          <t>az alkalmazás kezdőnapja</t>
        </is>
      </c>
      <c r="BA49" s="2" t="inlineStr">
        <is>
          <t>4</t>
        </is>
      </c>
      <c r="BB49" s="2" t="inlineStr">
        <is>
          <t/>
        </is>
      </c>
      <c r="BC49" t="inlineStr">
        <is>
          <t>az a nap, amelytől kezdve egy jogszabály alkalmazandó</t>
        </is>
      </c>
      <c r="BD49" s="2" t="inlineStr">
        <is>
          <t>decorrenza dell'applicazione|
data di messa in applicazione</t>
        </is>
      </c>
      <c r="BE49" s="2" t="inlineStr">
        <is>
          <t>3|
3</t>
        </is>
      </c>
      <c r="BF49" s="2" t="inlineStr">
        <is>
          <t xml:space="preserve">|
</t>
        </is>
      </c>
      <c r="BG49" t="inlineStr">
        <is>
          <t>data precisa in cui un atto inizia ad applicarsi, che può essere diversa dalla data di entrata in vigore o dalla data di decorrenza dell'efficacia</t>
        </is>
      </c>
      <c r="BH49" t="inlineStr">
        <is>
          <t/>
        </is>
      </c>
      <c r="BI49" t="inlineStr">
        <is>
          <t/>
        </is>
      </c>
      <c r="BJ49" t="inlineStr">
        <is>
          <t/>
        </is>
      </c>
      <c r="BK49" t="inlineStr">
        <is>
          <t/>
        </is>
      </c>
      <c r="BL49" s="2" t="inlineStr">
        <is>
          <t>piemērošanas sākums|
piemērošanas sākuma datums</t>
        </is>
      </c>
      <c r="BM49" s="2" t="inlineStr">
        <is>
          <t>2|
2</t>
        </is>
      </c>
      <c r="BN49" s="2" t="inlineStr">
        <is>
          <t xml:space="preserve">|
</t>
        </is>
      </c>
      <c r="BO49" t="inlineStr">
        <is>
          <t/>
        </is>
      </c>
      <c r="BP49" s="2" t="inlineStr">
        <is>
          <t>data tal-applikazzjoni</t>
        </is>
      </c>
      <c r="BQ49" s="2" t="inlineStr">
        <is>
          <t>3</t>
        </is>
      </c>
      <c r="BR49" s="2" t="inlineStr">
        <is>
          <t/>
        </is>
      </c>
      <c r="BS49" t="inlineStr">
        <is>
          <t/>
        </is>
      </c>
      <c r="BT49" t="inlineStr">
        <is>
          <t/>
        </is>
      </c>
      <c r="BU49" t="inlineStr">
        <is>
          <t/>
        </is>
      </c>
      <c r="BV49" t="inlineStr">
        <is>
          <t/>
        </is>
      </c>
      <c r="BW49" t="inlineStr">
        <is>
          <t/>
        </is>
      </c>
      <c r="BX49" s="2" t="inlineStr">
        <is>
          <t>data rozpoczęcia stosowania</t>
        </is>
      </c>
      <c r="BY49" s="2" t="inlineStr">
        <is>
          <t>3</t>
        </is>
      </c>
      <c r="BZ49" s="2" t="inlineStr">
        <is>
          <t/>
        </is>
      </c>
      <c r="CA49" t="inlineStr">
        <is>
          <t>data, od której rozpoczyna się stosowanie aktu prawnego, umowy itp.</t>
        </is>
      </c>
      <c r="CB49" t="inlineStr">
        <is>
          <t/>
        </is>
      </c>
      <c r="CC49" t="inlineStr">
        <is>
          <t/>
        </is>
      </c>
      <c r="CD49" t="inlineStr">
        <is>
          <t/>
        </is>
      </c>
      <c r="CE49" t="inlineStr">
        <is>
          <t/>
        </is>
      </c>
      <c r="CF49" s="2" t="inlineStr">
        <is>
          <t>data aplicării</t>
        </is>
      </c>
      <c r="CG49" s="2" t="inlineStr">
        <is>
          <t>3</t>
        </is>
      </c>
      <c r="CH49" s="2" t="inlineStr">
        <is>
          <t/>
        </is>
      </c>
      <c r="CI49" t="inlineStr">
        <is>
          <t>dată de la care începe să se aplice un act legislativ</t>
        </is>
      </c>
      <c r="CJ49" t="inlineStr">
        <is>
          <t/>
        </is>
      </c>
      <c r="CK49" t="inlineStr">
        <is>
          <t/>
        </is>
      </c>
      <c r="CL49" t="inlineStr">
        <is>
          <t/>
        </is>
      </c>
      <c r="CM49" t="inlineStr">
        <is>
          <t/>
        </is>
      </c>
      <c r="CN49" t="inlineStr">
        <is>
          <t/>
        </is>
      </c>
      <c r="CO49" t="inlineStr">
        <is>
          <t/>
        </is>
      </c>
      <c r="CP49" t="inlineStr">
        <is>
          <t/>
        </is>
      </c>
      <c r="CQ49" t="inlineStr">
        <is>
          <t/>
        </is>
      </c>
      <c r="CR49" s="2" t="inlineStr">
        <is>
          <t>den dag då [rättsakten] börjar tillämpas</t>
        </is>
      </c>
      <c r="CS49" s="2" t="inlineStr">
        <is>
          <t>3</t>
        </is>
      </c>
      <c r="CT49" s="2" t="inlineStr">
        <is>
          <t/>
        </is>
      </c>
      <c r="CU49" t="inlineStr">
        <is>
          <t/>
        </is>
      </c>
    </row>
    <row r="50">
      <c r="A50" s="1" t="str">
        <f>HYPERLINK("https://iate.europa.eu/entry/result/1138878/all", "1138878")</f>
        <v>1138878</v>
      </c>
      <c r="B50" t="inlineStr">
        <is>
          <t>LAW</t>
        </is>
      </c>
      <c r="C50" t="inlineStr">
        <is>
          <t>LAW|rights and freedoms</t>
        </is>
      </c>
      <c r="D50" s="2" t="inlineStr">
        <is>
          <t>принцип на равнопоставеност|
принцип за недопускане на дискриминация</t>
        </is>
      </c>
      <c r="E50" s="2" t="inlineStr">
        <is>
          <t>3|
4</t>
        </is>
      </c>
      <c r="F50" s="2" t="inlineStr">
        <is>
          <t xml:space="preserve">|
</t>
        </is>
      </c>
      <c r="G50" t="inlineStr">
        <is>
          <t>В контекста на възлагането на обществени поръчки - гарантиране на равнопоставен достъп до процедурите по възлагането им.</t>
        </is>
      </c>
      <c r="H50" s="2" t="inlineStr">
        <is>
          <t>zásada nepřípustnosti diskriminace|
zásada nediskriminace</t>
        </is>
      </c>
      <c r="I50" s="2" t="inlineStr">
        <is>
          <t>3|
2</t>
        </is>
      </c>
      <c r="J50" s="2" t="inlineStr">
        <is>
          <t xml:space="preserve">|
</t>
        </is>
      </c>
      <c r="K50" t="inlineStr">
        <is>
          <t>zásada,
která stanoví, že jedincům, kteří jsou v podobné situaci, by se mělo dostávat
podobného zacházení a nemělo by se s nimi zacházet méně příznivě jen kvůli
tomu, že mají určitou charakteristiku</t>
        </is>
      </c>
      <c r="L50" s="2" t="inlineStr">
        <is>
          <t>princip om ikkeforskelsbehandling|
princip om forbud mod forskelsbehandling|
ikkediskriminationsprincip|
princip om ikkediskrimination|
princip om ikkediskriminering</t>
        </is>
      </c>
      <c r="M50" s="2" t="inlineStr">
        <is>
          <t>3|
3|
3|
3|
3</t>
        </is>
      </c>
      <c r="N50" s="2" t="inlineStr">
        <is>
          <t xml:space="preserve">|
|
|
|
</t>
        </is>
      </c>
      <c r="O50" t="inlineStr">
        <is>
          <t>princip om, at personer, der befinder sig i lignende situationer, skal have samme behandling, og at de ikke bliver behandlet dårligere, blot fordi de har et bestemt "beskyttet" kendetegn</t>
        </is>
      </c>
      <c r="P50" s="2" t="inlineStr">
        <is>
          <t>Grundsatz der Nichtdiskriminierung|
Diskriminierungsverbot|
Grundsatz der Gleichbehandlung</t>
        </is>
      </c>
      <c r="Q50" s="2" t="inlineStr">
        <is>
          <t>3|
2|
2</t>
        </is>
      </c>
      <c r="R50" s="2" t="inlineStr">
        <is>
          <t xml:space="preserve">|
|
</t>
        </is>
      </c>
      <c r="S50" t="inlineStr">
        <is>
          <t/>
        </is>
      </c>
      <c r="T50" s="2" t="inlineStr">
        <is>
          <t>αρχή της μη διακριτικής μεταχείρισης|
αρχή της απαγόρευσης των διακρίσεων|
αρχή της μη διάκρισης</t>
        </is>
      </c>
      <c r="U50" s="2" t="inlineStr">
        <is>
          <t>3|
3|
3</t>
        </is>
      </c>
      <c r="V50" s="2" t="inlineStr">
        <is>
          <t xml:space="preserve">|
|
</t>
        </is>
      </c>
      <c r="W50" t="inlineStr">
        <is>
          <t/>
        </is>
      </c>
      <c r="X50" s="2" t="inlineStr">
        <is>
          <t>principle of non-discrimination|
principle of nondiscrimination</t>
        </is>
      </c>
      <c r="Y50" s="2" t="inlineStr">
        <is>
          <t>3|
1</t>
        </is>
      </c>
      <c r="Z50" s="2" t="inlineStr">
        <is>
          <t xml:space="preserve">|
</t>
        </is>
      </c>
      <c r="AA50" t="inlineStr">
        <is>
          <t>principle that individuals who are in similar situations should receive similar treatment and not be treated less favourably simply because of a particular ‘protected’ characteristic that they possess</t>
        </is>
      </c>
      <c r="AB50" s="2" t="inlineStr">
        <is>
          <t>principio de no discriminación</t>
        </is>
      </c>
      <c r="AC50" s="2" t="inlineStr">
        <is>
          <t>3</t>
        </is>
      </c>
      <c r="AD50" s="2" t="inlineStr">
        <is>
          <t/>
        </is>
      </c>
      <c r="AE50" t="inlineStr">
        <is>
          <t>Principio con arreglo al cual todas las personas que estén en situaciones similares deberían recibir el mismo trato y no ser tratadas de un modo menos favorable simplemente por una determinada característica «protegida» que posean.</t>
        </is>
      </c>
      <c r="AF50" s="2" t="inlineStr">
        <is>
          <t>diskrimineerimiskeelu põhimõte|
mittediskrimineerimise põhimõte</t>
        </is>
      </c>
      <c r="AG50" s="2" t="inlineStr">
        <is>
          <t>3|
3</t>
        </is>
      </c>
      <c r="AH50" s="2" t="inlineStr">
        <is>
          <t xml:space="preserve">|
</t>
        </is>
      </c>
      <c r="AI50" t="inlineStr">
        <is>
          <t>põhimõte, mille kohaselt tuleb kõiki inimesi sarnases olukorras kohelda sarnaselt ning kedagi ei tohi kohelda ebasoodsamalt mõne tema „seaduslikult kaitstud” omaduse tõttu</t>
        </is>
      </c>
      <c r="AJ50" s="2" t="inlineStr">
        <is>
          <t>syrjintäkiellon periaate|
syrjimättömyysperiaate|
yhdenvertaisuusperiaate</t>
        </is>
      </c>
      <c r="AK50" s="2" t="inlineStr">
        <is>
          <t>3|
3|
2</t>
        </is>
      </c>
      <c r="AL50" s="2" t="inlineStr">
        <is>
          <t xml:space="preserve">|
|
</t>
        </is>
      </c>
      <c r="AM50" t="inlineStr">
        <is>
          <t>Periaate, jonka mukaan samassa tilanteessa olevia henkilöitä tulee kohdella samalla tavalla, eikä heitä saa kohdella huonommin pelkästään tietyn ”suojatun” ominaisuuden takia.</t>
        </is>
      </c>
      <c r="AN50" s="2" t="inlineStr">
        <is>
          <t>principe de non-discrimination</t>
        </is>
      </c>
      <c r="AO50" s="2" t="inlineStr">
        <is>
          <t>3</t>
        </is>
      </c>
      <c r="AP50" s="2" t="inlineStr">
        <is>
          <t/>
        </is>
      </c>
      <c r="AQ50" t="inlineStr">
        <is>
          <t>principe selon lequel les individus qui se trouvent dans des situations similaires doivent être traités de manière similaire et non de manière moins avantageuse, uniquement parce qu’ils possèdent une caractéristique particulière «protégée»</t>
        </is>
      </c>
      <c r="AR50" s="2" t="inlineStr">
        <is>
          <t>prionsabal an neamh-idirdhealaithe</t>
        </is>
      </c>
      <c r="AS50" s="2" t="inlineStr">
        <is>
          <t>3</t>
        </is>
      </c>
      <c r="AT50" s="2" t="inlineStr">
        <is>
          <t/>
        </is>
      </c>
      <c r="AU50" t="inlineStr">
        <is>
          <t/>
        </is>
      </c>
      <c r="AV50" s="2" t="inlineStr">
        <is>
          <t>načelo nediskriminacije</t>
        </is>
      </c>
      <c r="AW50" s="2" t="inlineStr">
        <is>
          <t>3</t>
        </is>
      </c>
      <c r="AX50" s="2" t="inlineStr">
        <is>
          <t/>
        </is>
      </c>
      <c r="AY50" t="inlineStr">
        <is>
          <t/>
        </is>
      </c>
      <c r="AZ50" s="2" t="inlineStr">
        <is>
          <t>a megkülönböztetésmentesség elve|
a megkülönböztetés tilalmának elve</t>
        </is>
      </c>
      <c r="BA50" s="2" t="inlineStr">
        <is>
          <t>3|
3</t>
        </is>
      </c>
      <c r="BB50" s="2" t="inlineStr">
        <is>
          <t xml:space="preserve">|
</t>
        </is>
      </c>
      <c r="BC50" t="inlineStr">
        <is>
          <t>az az elv, amelynek értelmében a hasonló helyzetben
lévő személyeknek hasonló bánásmódban kell részesülniük, és nem szabad, hogy
pusztán valamely meghatározott „védett” jellemzőjük okán kevésbé kedvező
bánásmódban részesüljenek</t>
        </is>
      </c>
      <c r="BD50" s="2" t="inlineStr">
        <is>
          <t>principio di non discriminazione</t>
        </is>
      </c>
      <c r="BE50" s="2" t="inlineStr">
        <is>
          <t>3</t>
        </is>
      </c>
      <c r="BF50" s="2" t="inlineStr">
        <is>
          <t/>
        </is>
      </c>
      <c r="BG50" t="inlineStr">
        <is>
          <t>principio in base al quale gli individui che si trovano in situazioni analoghe dovrebbero ricevere un trattamento simile e non possono essere trattati in modo meno favorevole semplicemente a causa di una particolare caratteristica "protetta" che possiedono</t>
        </is>
      </c>
      <c r="BH50" s="2" t="inlineStr">
        <is>
          <t>nediskriminavimo principas</t>
        </is>
      </c>
      <c r="BI50" s="2" t="inlineStr">
        <is>
          <t>3</t>
        </is>
      </c>
      <c r="BJ50" s="2" t="inlineStr">
        <is>
          <t/>
        </is>
      </c>
      <c r="BK50" t="inlineStr">
        <is>
          <t>principas, kad asmenys, esantys panašiose situacijose, turi būti panašiai vertinami, o mažiau palankios sąlygos negali būti taikomos tik dėl tam tikrų „saugomų“ savybių</t>
        </is>
      </c>
      <c r="BL50" s="2" t="inlineStr">
        <is>
          <t>nediskriminēšanas princips|
diskriminācijas aizlieguma princips</t>
        </is>
      </c>
      <c r="BM50" s="2" t="inlineStr">
        <is>
          <t>3|
3</t>
        </is>
      </c>
      <c r="BN50" s="2" t="inlineStr">
        <is>
          <t xml:space="preserve">|
</t>
        </is>
      </c>
      <c r="BO50" t="inlineStr">
        <is>
          <t>princips, saskaņā ar kuru indivīdiem, kas atrodas līdzīgās situācijās, būtu jāsaņem līdzīga attieksme un pret viņiem nebūtu jāizturas mazāk labvēlīgi kādu īpašību dēļ</t>
        </is>
      </c>
      <c r="BP50" s="2" t="inlineStr">
        <is>
          <t>prinċipju ta' nondiskriminazzjoni</t>
        </is>
      </c>
      <c r="BQ50" s="2" t="inlineStr">
        <is>
          <t>3</t>
        </is>
      </c>
      <c r="BR50" s="2" t="inlineStr">
        <is>
          <t/>
        </is>
      </c>
      <c r="BS50" t="inlineStr">
        <is>
          <t>prinċipju li l-individwi li jkunu f'sitwazzjonijiet simili għandhom jirċievu trattament simili u ma għandhomx jiġu ttrattati b'mod anqas favorevoli sempliċiment minħabba karatteristika 'protetta' partikolari li jkollhom</t>
        </is>
      </c>
      <c r="BT50" s="2" t="inlineStr">
        <is>
          <t>non-discriminatiebeginsel|
beginsel van non-discriminatie</t>
        </is>
      </c>
      <c r="BU50" s="2" t="inlineStr">
        <is>
          <t>3|
3</t>
        </is>
      </c>
      <c r="BV50" s="2" t="inlineStr">
        <is>
          <t xml:space="preserve">|
</t>
        </is>
      </c>
      <c r="BW50" t="inlineStr">
        <is>
          <t>beginsel dat personen in vergelijkbare situaties een vergelijkbare behandeling moeten krijgen en niet minder gunstig behandeld mogen worden omdat ze een bepaalde „beschermde” eigenschap bezitten.</t>
        </is>
      </c>
      <c r="BX50" s="2" t="inlineStr">
        <is>
          <t>zasada niedyskryminacji</t>
        </is>
      </c>
      <c r="BY50" s="2" t="inlineStr">
        <is>
          <t>3</t>
        </is>
      </c>
      <c r="BZ50" s="2" t="inlineStr">
        <is>
          <t/>
        </is>
      </c>
      <c r="CA50" t="inlineStr">
        <is>
          <t/>
        </is>
      </c>
      <c r="CB50" s="2" t="inlineStr">
        <is>
          <t>princípio da não discriminação</t>
        </is>
      </c>
      <c r="CC50" s="2" t="inlineStr">
        <is>
          <t>3</t>
        </is>
      </c>
      <c r="CD50" s="2" t="inlineStr">
        <is>
          <t/>
        </is>
      </c>
      <c r="CE50" t="inlineStr">
        <is>
          <t>Noção que preconiza que o gozo dos direitos previstos por lei é assegurado sem discriminação em qualquer razão da raça,
sexo, cor língua, religião, opinião política ou nacionalidade, pertença a minoria, riqueza,
nascimento ou qualquer outra condição.</t>
        </is>
      </c>
      <c r="CF50" s="2" t="inlineStr">
        <is>
          <t>principiu al nediscriminării</t>
        </is>
      </c>
      <c r="CG50" s="2" t="inlineStr">
        <is>
          <t>3</t>
        </is>
      </c>
      <c r="CH50" s="2" t="inlineStr">
        <is>
          <t/>
        </is>
      </c>
      <c r="CI50" t="inlineStr">
        <is>
          <t/>
        </is>
      </c>
      <c r="CJ50" s="2" t="inlineStr">
        <is>
          <t>zásada nediskriminácie</t>
        </is>
      </c>
      <c r="CK50" s="2" t="inlineStr">
        <is>
          <t>3</t>
        </is>
      </c>
      <c r="CL50" s="2" t="inlineStr">
        <is>
          <t/>
        </is>
      </c>
      <c r="CM50" t="inlineStr">
        <is>
          <t/>
        </is>
      </c>
      <c r="CN50" s="2" t="inlineStr">
        <is>
          <t>načelo nediskriminacije</t>
        </is>
      </c>
      <c r="CO50" s="2" t="inlineStr">
        <is>
          <t>3</t>
        </is>
      </c>
      <c r="CP50" s="2" t="inlineStr">
        <is>
          <t/>
        </is>
      </c>
      <c r="CQ50" t="inlineStr">
        <is>
          <t/>
        </is>
      </c>
      <c r="CR50" s="2" t="inlineStr">
        <is>
          <t>principen om icke-diskriminering</t>
        </is>
      </c>
      <c r="CS50" s="2" t="inlineStr">
        <is>
          <t>3</t>
        </is>
      </c>
      <c r="CT50" s="2" t="inlineStr">
        <is>
          <t/>
        </is>
      </c>
      <c r="CU50" t="inlineStr">
        <is>
          <t/>
        </is>
      </c>
    </row>
    <row r="51">
      <c r="A51" s="1" t="str">
        <f>HYPERLINK("https://iate.europa.eu/entry/result/1229247/all", "1229247")</f>
        <v>1229247</v>
      </c>
      <c r="B51" t="inlineStr">
        <is>
          <t>TRADE</t>
        </is>
      </c>
      <c r="C51" t="inlineStr">
        <is>
          <t>TRADE|international trade|trade relations</t>
        </is>
      </c>
      <c r="D51" s="2" t="inlineStr">
        <is>
          <t>свободно движение на стоки</t>
        </is>
      </c>
      <c r="E51" s="2" t="inlineStr">
        <is>
          <t>3</t>
        </is>
      </c>
      <c r="F51" s="2" t="inlineStr">
        <is>
          <t/>
        </is>
      </c>
      <c r="G51" t="inlineStr">
        <is>
          <t/>
        </is>
      </c>
      <c r="H51" s="2" t="inlineStr">
        <is>
          <t>volný pohyb zboží</t>
        </is>
      </c>
      <c r="I51" s="2" t="inlineStr">
        <is>
          <t>3</t>
        </is>
      </c>
      <c r="J51" s="2" t="inlineStr">
        <is>
          <t/>
        </is>
      </c>
      <c r="K51" t="inlineStr">
        <is>
          <t>neomezený pohyb zboží mezi zeměmi</t>
        </is>
      </c>
      <c r="L51" s="2" t="inlineStr">
        <is>
          <t>fri varebevægelighed|
frie varebevægelser|
varernes frie bevægelighed|
fri bevægelighed for varer</t>
        </is>
      </c>
      <c r="M51" s="2" t="inlineStr">
        <is>
          <t>4|
3|
4|
4</t>
        </is>
      </c>
      <c r="N51" s="2" t="inlineStr">
        <is>
          <t xml:space="preserve">|
|
|
</t>
        </is>
      </c>
      <c r="O51" t="inlineStr">
        <is>
          <t/>
        </is>
      </c>
      <c r="P51" s="2" t="inlineStr">
        <is>
          <t>freier Warenverkehr|
Warenverkehrsfreiheit</t>
        </is>
      </c>
      <c r="Q51" s="2" t="inlineStr">
        <is>
          <t>3|
3</t>
        </is>
      </c>
      <c r="R51" s="2" t="inlineStr">
        <is>
          <t xml:space="preserve">|
</t>
        </is>
      </c>
      <c r="S51" t="inlineStr">
        <is>
          <t>eine der vier Grundfreiheiten nach dem Recht der EU, gewährleistet durch die Zollunion und das Verbot mengenmäßiger Ein- und Ausfuhrbeschränkungen sowie aller anderen Maßnahmen, die gleiche Wirkung entfalten</t>
        </is>
      </c>
      <c r="T51" s="2" t="inlineStr">
        <is>
          <t>ελεύθερη κυκλοφορία των εμπορευμάτων</t>
        </is>
      </c>
      <c r="U51" s="2" t="inlineStr">
        <is>
          <t>3</t>
        </is>
      </c>
      <c r="V51" s="2" t="inlineStr">
        <is>
          <t/>
        </is>
      </c>
      <c r="W51" t="inlineStr">
        <is>
          <t/>
        </is>
      </c>
      <c r="X51" s="2" t="inlineStr">
        <is>
          <t>free movement of goods</t>
        </is>
      </c>
      <c r="Y51" s="2" t="inlineStr">
        <is>
          <t>4</t>
        </is>
      </c>
      <c r="Z51" s="2" t="inlineStr">
        <is>
          <t/>
        </is>
      </c>
      <c r="AA51" t="inlineStr">
        <is>
          <t>unrestricted movement of goods between countries</t>
        </is>
      </c>
      <c r="AB51" s="2" t="inlineStr">
        <is>
          <t>libre circulación de mercancías</t>
        </is>
      </c>
      <c r="AC51" s="2" t="inlineStr">
        <is>
          <t>4</t>
        </is>
      </c>
      <c r="AD51" s="2" t="inlineStr">
        <is>
          <t/>
        </is>
      </c>
      <c r="AE51" t="inlineStr">
        <is>
          <t>Circulación de mercancías sin restricciones entre diferentes países dentro del mercado interior.</t>
        </is>
      </c>
      <c r="AF51" s="2" t="inlineStr">
        <is>
          <t>kaupade vaba liikumine</t>
        </is>
      </c>
      <c r="AG51" s="2" t="inlineStr">
        <is>
          <t>3</t>
        </is>
      </c>
      <c r="AH51" s="2" t="inlineStr">
        <is>
          <t/>
        </is>
      </c>
      <c r="AI51" t="inlineStr">
        <is>
          <t/>
        </is>
      </c>
      <c r="AJ51" s="2" t="inlineStr">
        <is>
          <t>tavaroiden vapaa liikkuvuus</t>
        </is>
      </c>
      <c r="AK51" s="2" t="inlineStr">
        <is>
          <t>3</t>
        </is>
      </c>
      <c r="AL51" s="2" t="inlineStr">
        <is>
          <t/>
        </is>
      </c>
      <c r="AM51" t="inlineStr">
        <is>
          <t/>
        </is>
      </c>
      <c r="AN51" s="2" t="inlineStr">
        <is>
          <t>libre circulation des biens|
libre circulation des marchandises</t>
        </is>
      </c>
      <c r="AO51" s="2" t="inlineStr">
        <is>
          <t>3|
3</t>
        </is>
      </c>
      <c r="AP51" s="2" t="inlineStr">
        <is>
          <t xml:space="preserve">|
</t>
        </is>
      </c>
      <c r="AQ51" t="inlineStr">
        <is>
          <t/>
        </is>
      </c>
      <c r="AR51" s="2" t="inlineStr">
        <is>
          <t>saorghluaiseacht earraí</t>
        </is>
      </c>
      <c r="AS51" s="2" t="inlineStr">
        <is>
          <t>3</t>
        </is>
      </c>
      <c r="AT51" s="2" t="inlineStr">
        <is>
          <t/>
        </is>
      </c>
      <c r="AU51" t="inlineStr">
        <is>
          <t/>
        </is>
      </c>
      <c r="AV51" s="2" t="inlineStr">
        <is>
          <t>slobodno kretanje robe</t>
        </is>
      </c>
      <c r="AW51" s="2" t="inlineStr">
        <is>
          <t>3</t>
        </is>
      </c>
      <c r="AX51" s="2" t="inlineStr">
        <is>
          <t/>
        </is>
      </c>
      <c r="AY51" t="inlineStr">
        <is>
          <t/>
        </is>
      </c>
      <c r="AZ51" s="2" t="inlineStr">
        <is>
          <t>az áruk szabad mozgása</t>
        </is>
      </c>
      <c r="BA51" s="2" t="inlineStr">
        <is>
          <t>4</t>
        </is>
      </c>
      <c r="BB51" s="2" t="inlineStr">
        <is>
          <t/>
        </is>
      </c>
      <c r="BC51" t="inlineStr">
        <is>
          <t>az áruk uniós tagállamok közötti akadálytalan mozgása, szállítása</t>
        </is>
      </c>
      <c r="BD51" s="2" t="inlineStr">
        <is>
          <t>libera circolazione delle merci</t>
        </is>
      </c>
      <c r="BE51" s="2" t="inlineStr">
        <is>
          <t>3</t>
        </is>
      </c>
      <c r="BF51" s="2" t="inlineStr">
        <is>
          <t/>
        </is>
      </c>
      <c r="BG51" t="inlineStr">
        <is>
          <t/>
        </is>
      </c>
      <c r="BH51" s="2" t="inlineStr">
        <is>
          <t>laisvas prekių judėjimas</t>
        </is>
      </c>
      <c r="BI51" s="2" t="inlineStr">
        <is>
          <t>3</t>
        </is>
      </c>
      <c r="BJ51" s="2" t="inlineStr">
        <is>
          <t/>
        </is>
      </c>
      <c r="BK51" t="inlineStr">
        <is>
          <t>neribotas prekių judėjimas tarp šalių</t>
        </is>
      </c>
      <c r="BL51" s="2" t="inlineStr">
        <is>
          <t>brīva preču aprite</t>
        </is>
      </c>
      <c r="BM51" s="2" t="inlineStr">
        <is>
          <t>3</t>
        </is>
      </c>
      <c r="BN51" s="2" t="inlineStr">
        <is>
          <t/>
        </is>
      </c>
      <c r="BO51" t="inlineStr">
        <is>
          <t>Viena no četrām ES iekšējā tirgus „aprites” brīvībām, kas ir par pamatu kopējai muitas savienībai, kurā dalībvalstīm aizliegts piemērot savstarpējus ievedmuitas un izvedmuitas nodokļus vai citus maksājumus ar līdzvērtīgu iedarbību.</t>
        </is>
      </c>
      <c r="BP51" s="2" t="inlineStr">
        <is>
          <t>moviment liberu tal-merkanzija</t>
        </is>
      </c>
      <c r="BQ51" s="2" t="inlineStr">
        <is>
          <t>3</t>
        </is>
      </c>
      <c r="BR51" s="2" t="inlineStr">
        <is>
          <t/>
        </is>
      </c>
      <c r="BS51" t="inlineStr">
        <is>
          <t/>
        </is>
      </c>
      <c r="BT51" s="2" t="inlineStr">
        <is>
          <t>vrij goederenverkeer|
vrij verkeer van goederen</t>
        </is>
      </c>
      <c r="BU51" s="2" t="inlineStr">
        <is>
          <t>3|
3</t>
        </is>
      </c>
      <c r="BV51" s="2" t="inlineStr">
        <is>
          <t xml:space="preserve">|
</t>
        </is>
      </c>
      <c r="BW51" t="inlineStr">
        <is>
          <t/>
        </is>
      </c>
      <c r="BX51" s="2" t="inlineStr">
        <is>
          <t>swobodny przepływ towarów</t>
        </is>
      </c>
      <c r="BY51" s="2" t="inlineStr">
        <is>
          <t>4</t>
        </is>
      </c>
      <c r="BZ51" s="2" t="inlineStr">
        <is>
          <t/>
        </is>
      </c>
      <c r="CA51" t="inlineStr">
        <is>
          <t>jedna ze swobód wspólnego rynku Unii Europejskiej; jej podstawowe elementy to: zniesienie ceł i opłat podobnych w skutkach do ceł, zniesienie barier fiskalnych, zniesienie ograniczeń ilościowych i ograniczeń podobnych w skutkach do ograniczeń ilościowych</t>
        </is>
      </c>
      <c r="CB51" s="2" t="inlineStr">
        <is>
          <t>livre circulação de mercadorias</t>
        </is>
      </c>
      <c r="CC51" s="2" t="inlineStr">
        <is>
          <t>3</t>
        </is>
      </c>
      <c r="CD51" s="2" t="inlineStr">
        <is>
          <t/>
        </is>
      </c>
      <c r="CE51" t="inlineStr">
        <is>
          <t/>
        </is>
      </c>
      <c r="CF51" s="2" t="inlineStr">
        <is>
          <t>liberă circulație a mărfurilor</t>
        </is>
      </c>
      <c r="CG51" s="2" t="inlineStr">
        <is>
          <t>3</t>
        </is>
      </c>
      <c r="CH51" s="2" t="inlineStr">
        <is>
          <t/>
        </is>
      </c>
      <c r="CI51" t="inlineStr">
        <is>
          <t/>
        </is>
      </c>
      <c r="CJ51" s="2" t="inlineStr">
        <is>
          <t>voľný pohyb tovaru</t>
        </is>
      </c>
      <c r="CK51" s="2" t="inlineStr">
        <is>
          <t>3</t>
        </is>
      </c>
      <c r="CL51" s="2" t="inlineStr">
        <is>
          <t/>
        </is>
      </c>
      <c r="CM51" t="inlineStr">
        <is>
          <t>jedna zo štyroch základných slobôd EÚ, ktorá znamená, že sú zakázané všetky obmedzenia pohybu tovaru medzi členskými štátmi</t>
        </is>
      </c>
      <c r="CN51" s="2" t="inlineStr">
        <is>
          <t>prosti pretok blaga</t>
        </is>
      </c>
      <c r="CO51" s="2" t="inlineStr">
        <is>
          <t>4</t>
        </is>
      </c>
      <c r="CP51" s="2" t="inlineStr">
        <is>
          <t/>
        </is>
      </c>
      <c r="CQ51" t="inlineStr">
        <is>
          <t/>
        </is>
      </c>
      <c r="CR51" s="2" t="inlineStr">
        <is>
          <t>fri rörlighet för varor</t>
        </is>
      </c>
      <c r="CS51" s="2" t="inlineStr">
        <is>
          <t>3</t>
        </is>
      </c>
      <c r="CT51" s="2" t="inlineStr">
        <is>
          <t/>
        </is>
      </c>
      <c r="CU51" t="inlineStr">
        <is>
          <t/>
        </is>
      </c>
    </row>
    <row r="52">
      <c r="A52" s="1" t="str">
        <f>HYPERLINK("https://iate.europa.eu/entry/result/2147268/all", "2147268")</f>
        <v>2147268</v>
      </c>
      <c r="B52" t="inlineStr">
        <is>
          <t>EDUCATION AND COMMUNICATIONS;SOCIAL QUESTIONS</t>
        </is>
      </c>
      <c r="C52" t="inlineStr">
        <is>
          <t>EDUCATION AND COMMUNICATIONS|information technology and data processing|data processing|personal data;SOCIAL QUESTIONS|health|health policy</t>
        </is>
      </c>
      <c r="D52" s="2" t="inlineStr">
        <is>
          <t>лични медицински данни|
медицински данни</t>
        </is>
      </c>
      <c r="E52" s="2" t="inlineStr">
        <is>
          <t>3|
3</t>
        </is>
      </c>
      <c r="F52" s="2" t="inlineStr">
        <is>
          <t xml:space="preserve">|
</t>
        </is>
      </c>
      <c r="G52" t="inlineStr">
        <is>
          <t>сведения за здравословното състояние на пациент, сред които епикризи, резултати от прегледи, лабораторни изследвания, рентгенови снимки</t>
        </is>
      </c>
      <c r="H52" s="2" t="inlineStr">
        <is>
          <t>lékařské údaje</t>
        </is>
      </c>
      <c r="I52" s="2" t="inlineStr">
        <is>
          <t>3</t>
        </is>
      </c>
      <c r="J52" s="2" t="inlineStr">
        <is>
          <t/>
        </is>
      </c>
      <c r="K52" t="inlineStr">
        <is>
          <t>údaje týkající se zdraví fyzických osob, které se shromažďují v průběhu
poskytování zdravotní péče a zahrnují např. údaje o diagnóze, výsledky vyšetření,
laboratorní výsledky a údaje o provedených ošetřeních nebo zákrocích</t>
        </is>
      </c>
      <c r="L52" s="2" t="inlineStr">
        <is>
          <t>medicinske data</t>
        </is>
      </c>
      <c r="M52" s="2" t="inlineStr">
        <is>
          <t>3</t>
        </is>
      </c>
      <c r="N52" s="2" t="inlineStr">
        <is>
          <t/>
        </is>
      </c>
      <c r="O52" t="inlineStr">
        <is>
          <t>sundhedsrelaterede oplysninger i forbindelse med patientbehandling, f.eks. lægejournaler, henvisninger, recepter, analyser, laboratorietest og røntgenbilleder m.v.</t>
        </is>
      </c>
      <c r="P52" s="2" t="inlineStr">
        <is>
          <t>medizinische Daten</t>
        </is>
      </c>
      <c r="Q52" s="2" t="inlineStr">
        <is>
          <t>2</t>
        </is>
      </c>
      <c r="R52" s="2" t="inlineStr">
        <is>
          <t/>
        </is>
      </c>
      <c r="S52" t="inlineStr">
        <is>
          <t>gesundheitsbezogene Informationen wie ärztliche Überweisungen und Verschreibungen, Berichte über ärztliche Untersuchungen, Labortests, Röntgenaufnahmen usw.</t>
        </is>
      </c>
      <c r="T52" s="2" t="inlineStr">
        <is>
          <t>ιατρικά δεδομένα</t>
        </is>
      </c>
      <c r="U52" s="2" t="inlineStr">
        <is>
          <t>3</t>
        </is>
      </c>
      <c r="V52" s="2" t="inlineStr">
        <is>
          <t/>
        </is>
      </c>
      <c r="W52" t="inlineStr">
        <is>
          <t/>
        </is>
      </c>
      <c r="X52" s="2" t="inlineStr">
        <is>
          <t>medical data|
personal medical data</t>
        </is>
      </c>
      <c r="Y52" s="2" t="inlineStr">
        <is>
          <t>3|
3</t>
        </is>
      </c>
      <c r="Z52" s="2" t="inlineStr">
        <is>
          <t xml:space="preserve">|
</t>
        </is>
      </c>
      <c r="AA52" t="inlineStr">
        <is>
          <t>health-related
information that is associated with regular patient care, such as medical
history notes, referrals, prescriptions, medical examination reports,
laboratory tests and radiographs</t>
        </is>
      </c>
      <c r="AB52" s="2" t="inlineStr">
        <is>
          <t>datos médicos personales</t>
        </is>
      </c>
      <c r="AC52" s="2" t="inlineStr">
        <is>
          <t>3</t>
        </is>
      </c>
      <c r="AD52" s="2" t="inlineStr">
        <is>
          <t/>
        </is>
      </c>
      <c r="AE52" t="inlineStr">
        <is>
          <t>Información relativa al estado de salud de una persona: por ejemplo, historias clínicas, información sobre derivaciones, recetas, informes de reconocimientos médicos, resultados de pruebas de laboratorio o radiografías, etc.</t>
        </is>
      </c>
      <c r="AF52" s="2" t="inlineStr">
        <is>
          <t>meditsiinilised andmed</t>
        </is>
      </c>
      <c r="AG52" s="2" t="inlineStr">
        <is>
          <t>3</t>
        </is>
      </c>
      <c r="AH52" s="2" t="inlineStr">
        <is>
          <t/>
        </is>
      </c>
      <c r="AI52" t="inlineStr">
        <is>
          <t>terviseteave, mis on seotud patsientide regulaarraviga, nagu haiguslood, ravile suunamised, retseptid, arstliku läbivaatuse aruanded, laboriproovid, röntgenülesvõtted jne</t>
        </is>
      </c>
      <c r="AJ52" s="2" t="inlineStr">
        <is>
          <t>henkilökohtaiset potilastiedot|
lääketieteelliset tiedot|
potilastiedot</t>
        </is>
      </c>
      <c r="AK52" s="2" t="inlineStr">
        <is>
          <t>3|
3|
3</t>
        </is>
      </c>
      <c r="AL52" s="2" t="inlineStr">
        <is>
          <t xml:space="preserve">|
|
</t>
        </is>
      </c>
      <c r="AM52" t="inlineStr">
        <is>
          <t>Potilasta koskeva tieto, "joka sisältyy potilaslaissa tarkoitettuun potilasasiakirjaan;"</t>
        </is>
      </c>
      <c r="AN52" s="2" t="inlineStr">
        <is>
          <t>données médicales personnelles|
données médicales|
données médicales à caractère personnel</t>
        </is>
      </c>
      <c r="AO52" s="2" t="inlineStr">
        <is>
          <t>3|
3|
3</t>
        </is>
      </c>
      <c r="AP52" s="2" t="inlineStr">
        <is>
          <t xml:space="preserve">|
|
</t>
        </is>
      </c>
      <c r="AQ52" t="inlineStr">
        <is>
          <t>informations ayant trait à l'état de santé d'une personne telles que prescriptions médicales, rapports d'examens médicaux, analyses médicales en laboratoire et radiographies</t>
        </is>
      </c>
      <c r="AR52" s="2" t="inlineStr">
        <is>
          <t>sonraí leighis|
sonraí leighis pearsanta</t>
        </is>
      </c>
      <c r="AS52" s="2" t="inlineStr">
        <is>
          <t>3|
3</t>
        </is>
      </c>
      <c r="AT52" s="2" t="inlineStr">
        <is>
          <t xml:space="preserve">|
</t>
        </is>
      </c>
      <c r="AU52" t="inlineStr">
        <is>
          <t/>
        </is>
      </c>
      <c r="AV52" s="2" t="inlineStr">
        <is>
          <t>medicinski podaci</t>
        </is>
      </c>
      <c r="AW52" s="2" t="inlineStr">
        <is>
          <t>3</t>
        </is>
      </c>
      <c r="AX52" s="2" t="inlineStr">
        <is>
          <t/>
        </is>
      </c>
      <c r="AY52" t="inlineStr">
        <is>
          <t/>
        </is>
      </c>
      <c r="AZ52" s="2" t="inlineStr">
        <is>
          <t>orvosi adat</t>
        </is>
      </c>
      <c r="BA52" s="2" t="inlineStr">
        <is>
          <t>2</t>
        </is>
      </c>
      <c r="BB52" s="2" t="inlineStr">
        <is>
          <t/>
        </is>
      </c>
      <c r="BC52" t="inlineStr">
        <is>
          <t>&lt;div&gt;
 &lt;div&gt;
 &lt;div&gt;
 az orvosi kezelés során keletkezett információk&lt;/div&gt;&lt;/div&gt;&lt;/div&gt;</t>
        </is>
      </c>
      <c r="BD52" s="2" t="inlineStr">
        <is>
          <t>dati medici</t>
        </is>
      </c>
      <c r="BE52" s="2" t="inlineStr">
        <is>
          <t>3</t>
        </is>
      </c>
      <c r="BF52" s="2" t="inlineStr">
        <is>
          <t/>
        </is>
      </c>
      <c r="BG52" t="inlineStr">
        <is>
          <t>informazioni relative allo stato di salute di una persona, come prescrizioni mediche, rapporti di esami medici, analisi mediche di laboratorio e radiografie, ecc.</t>
        </is>
      </c>
      <c r="BH52" s="2" t="inlineStr">
        <is>
          <t>asmens medicininiai duomenys|
medicininiai duomenys</t>
        </is>
      </c>
      <c r="BI52" s="2" t="inlineStr">
        <is>
          <t>3|
3</t>
        </is>
      </c>
      <c r="BJ52" s="2" t="inlineStr">
        <is>
          <t xml:space="preserve">|
</t>
        </is>
      </c>
      <c r="BK52" t="inlineStr">
        <is>
          <t/>
        </is>
      </c>
      <c r="BL52" s="2" t="inlineStr">
        <is>
          <t>medicīniskie dati</t>
        </is>
      </c>
      <c r="BM52" s="2" t="inlineStr">
        <is>
          <t>3</t>
        </is>
      </c>
      <c r="BN52" s="2" t="inlineStr">
        <is>
          <t/>
        </is>
      </c>
      <c r="BO52" t="inlineStr">
        <is>
          <t>ar veselību saistīta informācija, kas attiecas uz pacienta aprūpi, piemēram, informācija par slimības vēsturi, nosūtījumiem, receptēm vai izmeklējumiem</t>
        </is>
      </c>
      <c r="BP52" s="2" t="inlineStr">
        <is>
          <t>data medika|
data medika personali</t>
        </is>
      </c>
      <c r="BQ52" s="2" t="inlineStr">
        <is>
          <t>3|
3</t>
        </is>
      </c>
      <c r="BR52" s="2" t="inlineStr">
        <is>
          <t xml:space="preserve">|
</t>
        </is>
      </c>
      <c r="BS52" t="inlineStr">
        <is>
          <t>informazzjoni relatata mas-saħħa li hija assoċjata mal-kura regolari tal-pazjent, bħal noti dwar l-istorja medika, riferimenti, riċetti, rapporti ta' eżamijiet mediċi, testijiet tal-laboratorji u radjografiji</t>
        </is>
      </c>
      <c r="BT52" s="2" t="inlineStr">
        <is>
          <t>medische gegevens</t>
        </is>
      </c>
      <c r="BU52" s="2" t="inlineStr">
        <is>
          <t>3</t>
        </is>
      </c>
      <c r="BV52" s="2" t="inlineStr">
        <is>
          <t/>
        </is>
      </c>
      <c r="BW52" t="inlineStr">
        <is>
          <t>gegevens die informatie bevatten over de gezondheid van een persoon, die tijdens een ziekenhuisbezoek of een behandeling worden verzameld, bv. resultaten van ondergane onderzoeken, medische
voorgeschiedenis en de geneesmiddelen die iemand inneemt</t>
        </is>
      </c>
      <c r="BX52" s="2" t="inlineStr">
        <is>
          <t>dane osobowe medyczne|
dane medyczne</t>
        </is>
      </c>
      <c r="BY52" s="2" t="inlineStr">
        <is>
          <t>2|
2</t>
        </is>
      </c>
      <c r="BZ52" s="2" t="inlineStr">
        <is>
          <t xml:space="preserve">|
</t>
        </is>
      </c>
      <c r="CA52" t="inlineStr">
        <is>
          <t>dane
odnoszące się do przeszłego, obecnego i przyszłego stanu zdrowia podmiotu danych, zarówno zdrowia
fizycznego, jak i psychicznego; ponadto pojęcie to odnosi się do wszelkich informacji, które nie są
informacjami upublicznionymi, a które pozwalają na ustalenie szeroko pojętego stanu zdrowia
jednostki, takich jak styl życia osoby, życie seksualne czy nałogi</t>
        </is>
      </c>
      <c r="CB52" s="2" t="inlineStr">
        <is>
          <t>dados médicos</t>
        </is>
      </c>
      <c r="CC52" s="2" t="inlineStr">
        <is>
          <t>3</t>
        </is>
      </c>
      <c r="CD52" s="2" t="inlineStr">
        <is>
          <t/>
        </is>
      </c>
      <c r="CE52" t="inlineStr">
        <is>
          <t>Dados relacionados com o estado de saúde de uma pessoa, tais como receitas médicas, relatórios de exames médicos, análises laboratoriais, radiografias, ou informações sobre tratamentos seguidos.</t>
        </is>
      </c>
      <c r="CF52" s="2" t="inlineStr">
        <is>
          <t>date medicale|
date medicale cu caracter personal</t>
        </is>
      </c>
      <c r="CG52" s="2" t="inlineStr">
        <is>
          <t>3|
3</t>
        </is>
      </c>
      <c r="CH52" s="2" t="inlineStr">
        <is>
          <t xml:space="preserve">|
</t>
        </is>
      </c>
      <c r="CI52" t="inlineStr">
        <is>
          <t>informații legate de starea de sănătate a unei persoane, legate de tratamente medicale periodice, analize medicale, rapoarte medicale, rețete etc.</t>
        </is>
      </c>
      <c r="CJ52" s="2" t="inlineStr">
        <is>
          <t>osobné lekárske údaje|
lekárske údaje</t>
        </is>
      </c>
      <c r="CK52" s="2" t="inlineStr">
        <is>
          <t>3|
3</t>
        </is>
      </c>
      <c r="CL52" s="2" t="inlineStr">
        <is>
          <t xml:space="preserve">|
</t>
        </is>
      </c>
      <c r="CM52" t="inlineStr">
        <is>
          <t>údaje medicínskeho charakteru, ktoré sa zhromažďujú v priebehu poskytovania zdravotnej starostlivosti a zahŕňajú napr. zdravotnú históriu, absolvované vyšetrenia, výsledky vyšetrení, laboratórnych testov a pod.</t>
        </is>
      </c>
      <c r="CN52" s="2" t="inlineStr">
        <is>
          <t>osebni podatki v zvezi z zdravjem|
zdravstveni podatki|
podatki o zdravstvenem stanju|
osebni zdravstveni podatki</t>
        </is>
      </c>
      <c r="CO52" s="2" t="inlineStr">
        <is>
          <t>3|
3|
3|
3</t>
        </is>
      </c>
      <c r="CP52" s="2" t="inlineStr">
        <is>
          <t xml:space="preserve">|
|
|
</t>
        </is>
      </c>
      <c r="CQ52" t="inlineStr">
        <is>
          <t>podatki o zdravstvenem stanju posameznika, ki razkrivajo informacije o njegovem preteklem, sedanjem ali prihodnjem telesnem ali duševnem zdravstvenem stanju</t>
        </is>
      </c>
      <c r="CR52" s="2" t="inlineStr">
        <is>
          <t>medicinska uppgifter</t>
        </is>
      </c>
      <c r="CS52" s="2" t="inlineStr">
        <is>
          <t>2</t>
        </is>
      </c>
      <c r="CT52" s="2" t="inlineStr">
        <is>
          <t/>
        </is>
      </c>
      <c r="CU52" t="inlineStr">
        <is>
          <t/>
        </is>
      </c>
    </row>
    <row r="53">
      <c r="A53" s="1" t="str">
        <f>HYPERLINK("https://iate.europa.eu/entry/result/856545/all", "856545")</f>
        <v>856545</v>
      </c>
      <c r="B53" t="inlineStr">
        <is>
          <t>EUROPEAN UNION</t>
        </is>
      </c>
      <c r="C53" t="inlineStr">
        <is>
          <t>EUROPEAN UNION|European Union law|European treaties;EUROPEAN UNION|European construction|European Union</t>
        </is>
      </c>
      <c r="D53" s="2" t="inlineStr">
        <is>
          <t>Договор за функционирането на Европейския съюз|
Договор за функционирането на ЕС|
Римски договор|
ДФЕС</t>
        </is>
      </c>
      <c r="E53" s="2" t="inlineStr">
        <is>
          <t>4|
4|
3|
3</t>
        </is>
      </c>
      <c r="F53" s="2" t="inlineStr">
        <is>
          <t xml:space="preserve">|
|
|
</t>
        </is>
      </c>
      <c r="G53" t="inlineStr">
        <is>
          <t/>
        </is>
      </c>
      <c r="H53" s="2" t="inlineStr">
        <is>
          <t>Smlouva o fungování Evropské unie|
SFEU|
Smlouva o fungování EU|
Římská smlouva</t>
        </is>
      </c>
      <c r="I53" s="2" t="inlineStr">
        <is>
          <t>4|
4|
3|
3</t>
        </is>
      </c>
      <c r="J53" s="2" t="inlineStr">
        <is>
          <t xml:space="preserve">|
|
|
</t>
        </is>
      </c>
      <c r="K53" t="inlineStr">
        <is>
          <t>Smlouva o fungování Evropské unie, která byla podepsána v Římě 25. března 1957 a v platnost vstoupila 1. ledna 1958</t>
        </is>
      </c>
      <c r="L53" s="2" t="inlineStr">
        <is>
          <t>TEUF|
EUF-traktaten|
Romtraktaten|
traktat om Den Europæiske Unions funktionsmåde</t>
        </is>
      </c>
      <c r="M53" s="2" t="inlineStr">
        <is>
          <t>4|
4|
4|
4</t>
        </is>
      </c>
      <c r="N53" s="2" t="inlineStr">
        <is>
          <t xml:space="preserve">|
|
|
</t>
        </is>
      </c>
      <c r="O53" t="inlineStr">
        <is>
          <t/>
        </is>
      </c>
      <c r="P53" s="2" t="inlineStr">
        <is>
          <t>Vertrag über die Arbeitsweise der Europäischen Union|
AEUV|
Römischer Vertrag</t>
        </is>
      </c>
      <c r="Q53" s="2" t="inlineStr">
        <is>
          <t>4|
3|
3</t>
        </is>
      </c>
      <c r="R53" s="2" t="inlineStr">
        <is>
          <t xml:space="preserve">|
|
</t>
        </is>
      </c>
      <c r="S53" t="inlineStr">
        <is>
          <t>am 25. März 1957 in Rom unterzeichnet; in der Folge mehrfach geändert , insbesondere durch den 
&lt;br&gt; Vertrag von Maastricht &lt;a href="/entry/result/865789/all" id="ENTRY_TO_ENTRY_CONVERTER" target="_blank"&gt;IATE:865789&lt;/a&gt; ; 
&lt;br&gt;Vertrag von Amsterdam &lt;a href="/entry/result/903567/all" id="ENTRY_TO_ENTRY_CONVERTER" target="_blank"&gt;IATE:903567&lt;/a&gt; ; 
&lt;br&gt;Vertrag von Nizza &lt;a href="/entry/result/922254/all" id="ENTRY_TO_ENTRY_CONVERTER" target="_blank"&gt;IATE:922254&lt;/a&gt; ; 
&lt;br&gt;Vertrag von Lissabon &lt;a href="/entry/result/2242386/all" id="ENTRY_TO_ENTRY_CONVERTER" target="_blank"&gt;IATE:2242386&lt;/a&gt;</t>
        </is>
      </c>
      <c r="T53" s="2" t="inlineStr">
        <is>
          <t>Συνθήκη της Ρώμης|
Συνθήκη για τη λειτουργία της Ευρωπαϊκής Ένωσης|
ΣΛΕΕ</t>
        </is>
      </c>
      <c r="U53" s="2" t="inlineStr">
        <is>
          <t>3|
4|
4</t>
        </is>
      </c>
      <c r="V53" s="2" t="inlineStr">
        <is>
          <t xml:space="preserve">|
|
</t>
        </is>
      </c>
      <c r="W53" t="inlineStr">
        <is>
          <t/>
        </is>
      </c>
      <c r="X53" s="2" t="inlineStr">
        <is>
          <t>Treaty on the Functioning of the European Union|
Rome Treaty|
TFEU|
EC Treaty|
EC Treaty|
EEC Treaty|
Treaty establishing the European Community|
Treaty establishing the European Community|
TCE|
Treaty establishing the European Economic Community|
Treaty establishing the European Economic Community Treaty|
TEC</t>
        </is>
      </c>
      <c r="Y53" s="2" t="inlineStr">
        <is>
          <t>4|
3|
3|
1|
1|
1|
4|
1|
1|
4|
1|
1</t>
        </is>
      </c>
      <c r="Z53" s="2" t="inlineStr">
        <is>
          <t xml:space="preserve">|
|
|
|
|
|
obsolete|
|
|
obsolete|
|
</t>
        </is>
      </c>
      <c r="AA53" t="inlineStr">
        <is>
          <t/>
        </is>
      </c>
      <c r="AB53" s="2" t="inlineStr">
        <is>
          <t>TFUE|
Tratado de Funcionamiento de la Unión Europea|
Tratado de Roma</t>
        </is>
      </c>
      <c r="AC53" s="2" t="inlineStr">
        <is>
          <t>4|
4|
3</t>
        </is>
      </c>
      <c r="AD53" s="2" t="inlineStr">
        <is>
          <t xml:space="preserve">|
|
</t>
        </is>
      </c>
      <c r="AE53" t="inlineStr">
        <is>
          <t>Primer tratado constitutivo de la entonces Comunidad Económica Europea, firmado en Roma en 1957. 
&lt;br&gt;Sufrió varias modificaciones, entre las que se cuentan: 
&lt;br&gt;el Tratado de Maastricht &lt;a href="/entry/result/865789/all" id="ENTRY_TO_ENTRY_CONVERTER" target="_blank"&gt;IATE:865789&lt;/a&gt; 
&lt;br&gt;el Tratado de Ámsterdam &lt;a href="/entry/result/903567/all" id="ENTRY_TO_ENTRY_CONVERTER" target="_blank"&gt;IATE:903567&lt;/a&gt; 
&lt;br&gt;el Tratado de Niza &lt;a href="/entry/result/922254/all" id="ENTRY_TO_ENTRY_CONVERTER" target="_blank"&gt;IATE:922254&lt;/a&gt; 
&lt;br&gt;el Tratado de Lisboa &lt;a href="/entry/result/2242386/all" id="ENTRY_TO_ENTRY_CONVERTER" target="_blank"&gt;IATE:2242386&lt;/a&gt; .</t>
        </is>
      </c>
      <c r="AF53" s="2" t="inlineStr">
        <is>
          <t>Euroopa Liidu toimimise leping|
ELi toimimise leping|
ELTL</t>
        </is>
      </c>
      <c r="AG53" s="2" t="inlineStr">
        <is>
          <t>4|
3|
3</t>
        </is>
      </c>
      <c r="AH53" s="2" t="inlineStr">
        <is>
          <t>|
|
admitted</t>
        </is>
      </c>
      <c r="AI53" t="inlineStr">
        <is>
          <t/>
        </is>
      </c>
      <c r="AJ53" s="2" t="inlineStr">
        <is>
          <t>Rooman sopimus|
sopimus Euroopan unionin toiminnasta|
SEUT</t>
        </is>
      </c>
      <c r="AK53" s="2" t="inlineStr">
        <is>
          <t>4|
4|
3</t>
        </is>
      </c>
      <c r="AL53" s="2" t="inlineStr">
        <is>
          <t xml:space="preserve">|
|
</t>
        </is>
      </c>
      <c r="AM53" t="inlineStr">
        <is>
          <t/>
        </is>
      </c>
      <c r="AN53" s="2" t="inlineStr">
        <is>
          <t>TFUE|
traité sur le fonctionnement de l'Union européenne|
traité FUE|
traité de Rome</t>
        </is>
      </c>
      <c r="AO53" s="2" t="inlineStr">
        <is>
          <t>3|
4|
3|
3</t>
        </is>
      </c>
      <c r="AP53" s="2" t="inlineStr">
        <is>
          <t xml:space="preserve">|
|
|
</t>
        </is>
      </c>
      <c r="AQ53" t="inlineStr">
        <is>
          <t>dernière version en date du traité fondateur signé à Rome en 1957 et modifié à plusieurs reprises, notamment par: 
&lt;br&gt;le traité de Maastricht (1992) [ &lt;a href="/entry/result/865789/all" id="ENTRY_TO_ENTRY_CONVERTER" target="_blank"&gt;IATE:865789&lt;/a&gt; ], 
&lt;br&gt;le traité d'Amsterdam (1997) [ &lt;a href="/entry/result/903567/all" id="ENTRY_TO_ENTRY_CONVERTER" target="_blank"&gt;IATE:903567&lt;/a&gt; ], 
&lt;br&gt;le traité de Nice (2001) [ &lt;a href="/entry/result/922254/all" id="ENTRY_TO_ENTRY_CONVERTER" target="_blank"&gt;IATE:922254&lt;/a&gt; ], 
&lt;br&gt;le traité de Lisbonne (2007) [ &lt;a href="/entry/result/2242386/all" id="ENTRY_TO_ENTRY_CONVERTER" target="_blank"&gt;IATE:2242386&lt;/a&gt; ].</t>
        </is>
      </c>
      <c r="AR53" s="2" t="inlineStr">
        <is>
          <t>Conradh na Róimhe|
CFAE|
an Conradh ar Fheidhmiú an Aontais Eorpaigh</t>
        </is>
      </c>
      <c r="AS53" s="2" t="inlineStr">
        <is>
          <t>3|
3|
3</t>
        </is>
      </c>
      <c r="AT53" s="2" t="inlineStr">
        <is>
          <t xml:space="preserve">|
|
</t>
        </is>
      </c>
      <c r="AU53" t="inlineStr">
        <is>
          <t>an Conradh ar Fheidhmiú an Aontais Eorpaigh arna dhéanamh sa Róimh an 25 Márta 1957, arna leasú le Conradh Liospóin ag leasú an Chonartha ar an Aontas Eorpach agus an Chonartha ag bunú an Chomhphobail Eorpaigh, arna shíniú i Liospóin an 13 Nollaig 2007</t>
        </is>
      </c>
      <c r="AV53" s="2" t="inlineStr">
        <is>
          <t>UFEU|
Ugovor o funkcioniranju Europske unije</t>
        </is>
      </c>
      <c r="AW53" s="2" t="inlineStr">
        <is>
          <t>4|
4</t>
        </is>
      </c>
      <c r="AX53" s="2" t="inlineStr">
        <is>
          <t xml:space="preserve">|
</t>
        </is>
      </c>
      <c r="AY53" t="inlineStr">
        <is>
          <t/>
        </is>
      </c>
      <c r="AZ53" s="2" t="inlineStr">
        <is>
          <t>Római Szerződés|
Szerződés az Európai Unió működéséről|
az Európai Unió működéséről szóló szerződés|
EUMSZ</t>
        </is>
      </c>
      <c r="BA53" s="2" t="inlineStr">
        <is>
          <t>3|
4|
4|
4</t>
        </is>
      </c>
      <c r="BB53" s="2" t="inlineStr">
        <is>
          <t xml:space="preserve">|
|
|
</t>
        </is>
      </c>
      <c r="BC53" t="inlineStr">
        <is>
          <t>Elsődleges jogforrás, amely a többi alapítószerződéssel együtt létrehozta az európai integráció intézményrendszerét és biztosítja az EU működésének alapjait.</t>
        </is>
      </c>
      <c r="BD53" s="2" t="inlineStr">
        <is>
          <t>TFUE|
trattato sul funzionamento dell'Unione europea</t>
        </is>
      </c>
      <c r="BE53" s="2" t="inlineStr">
        <is>
          <t>3|
4</t>
        </is>
      </c>
      <c r="BF53" s="2" t="inlineStr">
        <is>
          <t xml:space="preserve">|
</t>
        </is>
      </c>
      <c r="BG53" t="inlineStr">
        <is>
          <t>Ultima versione del trattato firmato a Roma il 25 marzo 1957 e modificato varie volte, in particolare da: 
&lt;br&gt; trattato di Maastricht &lt;a href="/entry/result/865789/all" id="ENTRY_TO_ENTRY_CONVERTER" target="_blank"&gt;IATE:865789&lt;/a&gt; 
&lt;br&gt;trattato di Amsterdam &lt;a href="/entry/result/903567/all" id="ENTRY_TO_ENTRY_CONVERTER" target="_blank"&gt;IATE:903567&lt;/a&gt; 
&lt;br&gt;trattato di Nizza &lt;a href="/entry/result/922254/all" id="ENTRY_TO_ENTRY_CONVERTER" target="_blank"&gt;IATE:922254&lt;/a&gt; 
&lt;br&gt;trattato di Lisbona &lt;a href="/entry/result/2242386/all" id="ENTRY_TO_ENTRY_CONVERTER" target="_blank"&gt;IATE:2242386&lt;/a&gt;</t>
        </is>
      </c>
      <c r="BH53" s="2" t="inlineStr">
        <is>
          <t>SESV|
Sutartis dėl ES veikimo|
Sutartis dėl Europos Sąjungos veikimo|
Romos sutartis</t>
        </is>
      </c>
      <c r="BI53" s="2" t="inlineStr">
        <is>
          <t>3|
3|
4|
3</t>
        </is>
      </c>
      <c r="BJ53" s="2" t="inlineStr">
        <is>
          <t xml:space="preserve">|
|
|
</t>
        </is>
      </c>
      <c r="BK53" t="inlineStr">
        <is>
          <t/>
        </is>
      </c>
      <c r="BL53" s="2" t="inlineStr">
        <is>
          <t>LESD|
Romas līgums|
Līgums par Eiropas Savienības darbību</t>
        </is>
      </c>
      <c r="BM53" s="2" t="inlineStr">
        <is>
          <t>3|
3|
4</t>
        </is>
      </c>
      <c r="BN53" s="2" t="inlineStr">
        <is>
          <t xml:space="preserve">|
|
</t>
        </is>
      </c>
      <c r="BO53" t="inlineStr">
        <is>
          <t/>
        </is>
      </c>
      <c r="BP53" s="2" t="inlineStr">
        <is>
          <t>Trattat dwar il-Funzjonament tal-Unjoni Ewropea|
Trattat ta' Ruma|
TFUE</t>
        </is>
      </c>
      <c r="BQ53" s="2" t="inlineStr">
        <is>
          <t>4|
3|
3</t>
        </is>
      </c>
      <c r="BR53" s="2" t="inlineStr">
        <is>
          <t xml:space="preserve">|
|
</t>
        </is>
      </c>
      <c r="BS53" t="inlineStr">
        <is>
          <t>It-Trattat iffirmat f'Ruma fil-25 ta' Marzu 1957, u mbagħad ġie modifikat diversi drabi, b'mod partikolari bi:Trattat ta' Maastricht &lt;a href="/entry/result/865789/all" id="ENTRY_TO_ENTRY_CONVERTER" target="_blank"&gt;IATE:865789&lt;/a&gt; ,Trattat ta' Amsterdam &lt;a href="/entry/result/903567/all" id="ENTRY_TO_ENTRY_CONVERTER" target="_blank"&gt;IATE:903567&lt;/a&gt; ,Trattat ta' Nizza &lt;a href="/entry/result/922254/all" id="ENTRY_TO_ENTRY_CONVERTER" target="_blank"&gt;IATE:922254&lt;/a&gt; ,Trattat ta' Lisbona &lt;a href="/entry/result/2242386/all" id="ENTRY_TO_ENTRY_CONVERTER" target="_blank"&gt;IATE:2242386&lt;/a&gt; .</t>
        </is>
      </c>
      <c r="BT53" s="2" t="inlineStr">
        <is>
          <t>VWEU|
Verdrag betreffende de werking van de Europese Unie|
Verdrag van Rome</t>
        </is>
      </c>
      <c r="BU53" s="2" t="inlineStr">
        <is>
          <t>3|
4|
3</t>
        </is>
      </c>
      <c r="BV53" s="2" t="inlineStr">
        <is>
          <t xml:space="preserve">|
|
</t>
        </is>
      </c>
      <c r="BW53" t="inlineStr">
        <is>
          <t/>
        </is>
      </c>
      <c r="BX53" s="2" t="inlineStr">
        <is>
          <t>Traktat o funkcjonowaniu Unii Europejskiej|
traktat rzymski|
TFUE</t>
        </is>
      </c>
      <c r="BY53" s="2" t="inlineStr">
        <is>
          <t>4|
3|
3</t>
        </is>
      </c>
      <c r="BZ53" s="2" t="inlineStr">
        <is>
          <t xml:space="preserve">|
|
</t>
        </is>
      </c>
      <c r="CA53" t="inlineStr">
        <is>
          <t/>
        </is>
      </c>
      <c r="CB53" s="2" t="inlineStr">
        <is>
          <t>Tratado sobre o Funcionamento da União Europeia|
Tratado de Roma|
TFUE</t>
        </is>
      </c>
      <c r="CC53" s="2" t="inlineStr">
        <is>
          <t>4|
4|
4</t>
        </is>
      </c>
      <c r="CD53" s="2" t="inlineStr">
        <is>
          <t xml:space="preserve">|
|
</t>
        </is>
      </c>
      <c r="CE53" t="inlineStr">
        <is>
          <t>Roma, 25.03.1957. 
&lt;br&gt;Tratado que em 1957 instituiu a Comunidade Económica Europeia, hoje União Europeia, e que foi objecto de sucessivas alterações, nomeadamente pelo: 
&lt;br&gt;Tratado de Maastricht, 1992 [ &lt;a href="/entry/result/865789/all" id="ENTRY_TO_ENTRY_CONVERTER" target="_blank"&gt;IATE:865789&lt;/a&gt; ], 
&lt;br&gt; Tratado de Amesterdão, 1997 [ &lt;a href="/entry/result/903567/all" id="ENTRY_TO_ENTRY_CONVERTER" target="_blank"&gt;IATE:903567&lt;/a&gt; ], 
&lt;br&gt;Tratado de Nice, 2001 [ &lt;a href="/entry/result/922254/all" id="ENTRY_TO_ENTRY_CONVERTER" target="_blank"&gt;IATE:922254&lt;/a&gt; ], 
&lt;br&gt;Tratado de Lisboa, 2007 [ &lt;a href="/entry/result/2242386/all" id="ENTRY_TO_ENTRY_CONVERTER" target="_blank"&gt;IATE:2242386&lt;/a&gt; ].</t>
        </is>
      </c>
      <c r="CF53" s="2" t="inlineStr">
        <is>
          <t>Tratatul privind funcționarea Uniunii Europene|
TFUE|
Tratatul de la Roma</t>
        </is>
      </c>
      <c r="CG53" s="2" t="inlineStr">
        <is>
          <t>4|
4|
3</t>
        </is>
      </c>
      <c r="CH53" s="2" t="inlineStr">
        <is>
          <t xml:space="preserve">|
|
</t>
        </is>
      </c>
      <c r="CI53" t="inlineStr">
        <is>
          <t>Semnat la Roma la 25 martie 1957 și modificat în mai multe rânduri, în special de:Tratatul de la Maastricht ( &lt;a href="/entry/result/865789/all" id="ENTRY_TO_ENTRY_CONVERTER" target="_blank"&gt;IATE:865789&lt;/a&gt; )Tratatul de la Amsterdam ( &lt;a href="/entry/result/903567/all" id="ENTRY_TO_ENTRY_CONVERTER" target="_blank"&gt;IATE:903567&lt;/a&gt; )Tratatul de la Nisa ( &lt;a href="/entry/result/922254/all" id="ENTRY_TO_ENTRY_CONVERTER" target="_blank"&gt;IATE:922254&lt;/a&gt; )Tratatul de la Lisabona ( &lt;a href="/entry/result/2242386/all" id="ENTRY_TO_ENTRY_CONVERTER" target="_blank"&gt;IATE:2242386&lt;/a&gt; )</t>
        </is>
      </c>
      <c r="CJ53" s="2" t="inlineStr">
        <is>
          <t>ZFEÚ|
Zmluva o fungovaní Európskej únie|
Zmluva o fungovaní EÚ|
Rímska zmluva</t>
        </is>
      </c>
      <c r="CK53" s="2" t="inlineStr">
        <is>
          <t>3|
3|
4|
3</t>
        </is>
      </c>
      <c r="CL53" s="2" t="inlineStr">
        <is>
          <t xml:space="preserve">|
|
|
</t>
        </is>
      </c>
      <c r="CM53" t="inlineStr">
        <is>
          <t/>
        </is>
      </c>
      <c r="CN53" s="2" t="inlineStr">
        <is>
          <t>Pogodba o delovanju Evropske unije|
PDEU|
Rimska pogodba</t>
        </is>
      </c>
      <c r="CO53" s="2" t="inlineStr">
        <is>
          <t>4|
3|
3</t>
        </is>
      </c>
      <c r="CP53" s="2" t="inlineStr">
        <is>
          <t xml:space="preserve">|
|
</t>
        </is>
      </c>
      <c r="CQ53" t="inlineStr">
        <is>
          <t>pogodba, podpisana 25. marca 1957 v Rimu, kasneje večkrat spremenjena, in sicer z naslednjimi pogodbami: Maastrichtska pogodba [ &lt;a href="/entry/result/865789/all" id="ENTRY_TO_ENTRY_CONVERTER" target="_blank"&gt;IATE:865789&lt;/a&gt; ], Amsterdamska pogodba [ &lt;a href="/entry/result/903567/all" id="ENTRY_TO_ENTRY_CONVERTER" target="_blank"&gt;IATE:903567&lt;/a&gt; ], Pogodba iz Nice [ &lt;a href="/entry/result/922254/all" id="ENTRY_TO_ENTRY_CONVERTER" target="_blank"&gt;IATE:922254&lt;/a&gt; ], Lizbonska pogodba [ &lt;a href="/entry/result/2242386/all" id="ENTRY_TO_ENTRY_CONVERTER" target="_blank"&gt;IATE:2242386&lt;/a&gt; ]</t>
        </is>
      </c>
      <c r="CR53" s="2" t="inlineStr">
        <is>
          <t>EUF-fördraget|
FEUF|
fördraget om Europeiska unionens funktionssätt|
Romfördraget</t>
        </is>
      </c>
      <c r="CS53" s="2" t="inlineStr">
        <is>
          <t>3|
3|
4|
4</t>
        </is>
      </c>
      <c r="CT53" s="2" t="inlineStr">
        <is>
          <t xml:space="preserve">|
|
|
</t>
        </is>
      </c>
      <c r="CU53" t="inlineStr">
        <is>
          <t/>
        </is>
      </c>
    </row>
    <row r="54">
      <c r="A54" s="1" t="str">
        <f>HYPERLINK("https://iate.europa.eu/entry/result/3590762/all", "3590762")</f>
        <v>3590762</v>
      </c>
      <c r="B54" t="inlineStr">
        <is>
          <t>SCIENCE</t>
        </is>
      </c>
      <c r="C54" t="inlineStr">
        <is>
          <t>SCIENCE|natural and applied sciences|life sciences</t>
        </is>
      </c>
      <c r="D54" t="inlineStr">
        <is>
          <t/>
        </is>
      </c>
      <c r="E54" t="inlineStr">
        <is>
          <t/>
        </is>
      </c>
      <c r="F54" t="inlineStr">
        <is>
          <t/>
        </is>
      </c>
      <c r="G54" t="inlineStr">
        <is>
          <t/>
        </is>
      </c>
      <c r="H54" s="2" t="inlineStr">
        <is>
          <t>test založený na amplifikaci nukleových kyselin|
NAAT|
test NAAT</t>
        </is>
      </c>
      <c r="I54" s="2" t="inlineStr">
        <is>
          <t>3|
3|
3</t>
        </is>
      </c>
      <c r="J54" s="2" t="inlineStr">
        <is>
          <t xml:space="preserve">|
|
</t>
        </is>
      </c>
      <c r="K54" t="inlineStr">
        <is>
          <t>test prováděný za použití &lt;a href="https://iate.europa.eu/entry/result/154085/CS" target="_blank"&gt;techniky amplifikace nukleových kyselin&lt;/a&gt;</t>
        </is>
      </c>
      <c r="L54" s="2" t="inlineStr">
        <is>
          <t>NAAT-test|
nukleinsyreamplifikationstest</t>
        </is>
      </c>
      <c r="M54" s="2" t="inlineStr">
        <is>
          <t>3|
3</t>
        </is>
      </c>
      <c r="N54" s="2" t="inlineStr">
        <is>
          <t xml:space="preserve">|
</t>
        </is>
      </c>
      <c r="O54" t="inlineStr">
        <is>
          <t>test, der
anvender en &lt;a href="https://iate.europa.eu/entry/result/154085/da" target="_blank"&gt;nukleinsyreamplifikationsteknik&lt;/a&gt;</t>
        </is>
      </c>
      <c r="P54" t="inlineStr">
        <is>
          <t/>
        </is>
      </c>
      <c r="Q54" t="inlineStr">
        <is>
          <t/>
        </is>
      </c>
      <c r="R54" t="inlineStr">
        <is>
          <t/>
        </is>
      </c>
      <c r="S54" t="inlineStr">
        <is>
          <t/>
        </is>
      </c>
      <c r="T54" s="2" t="inlineStr">
        <is>
          <t>δοκιμασία ενίσχυσης νουκλεϊκών οξέων</t>
        </is>
      </c>
      <c r="U54" s="2" t="inlineStr">
        <is>
          <t>3</t>
        </is>
      </c>
      <c r="V54" s="2" t="inlineStr">
        <is>
          <t/>
        </is>
      </c>
      <c r="W54" t="inlineStr">
        <is>
          <t>τεστ που χρησιμοποιεί τεχνική ενίσχυσης νουκλεϊκού οξέος</t>
        </is>
      </c>
      <c r="X54" s="2" t="inlineStr">
        <is>
          <t>NAAT|
NAAT test|
NAATs|
nucleic acid amplification test</t>
        </is>
      </c>
      <c r="Y54" s="2" t="inlineStr">
        <is>
          <t>3|
3|
1|
3</t>
        </is>
      </c>
      <c r="Z54" s="2" t="inlineStr">
        <is>
          <t xml:space="preserve">|
|
|
</t>
        </is>
      </c>
      <c r="AA54" t="inlineStr">
        <is>
          <t>test that uses &lt;a href="https://iate.europa.eu/entry/result/154085/en" target="_blank"&gt;&lt;i&gt;nucleic acid amplification technique&lt;/i&gt;&lt;/a&gt;</t>
        </is>
      </c>
      <c r="AB54" t="inlineStr">
        <is>
          <t/>
        </is>
      </c>
      <c r="AC54" t="inlineStr">
        <is>
          <t/>
        </is>
      </c>
      <c r="AD54" t="inlineStr">
        <is>
          <t/>
        </is>
      </c>
      <c r="AE54" t="inlineStr">
        <is>
          <t/>
        </is>
      </c>
      <c r="AF54" s="2" t="inlineStr">
        <is>
          <t>nukleiinhappe amplifitseerimise test</t>
        </is>
      </c>
      <c r="AG54" s="2" t="inlineStr">
        <is>
          <t>3</t>
        </is>
      </c>
      <c r="AH54" s="2" t="inlineStr">
        <is>
          <t/>
        </is>
      </c>
      <c r="AI54" t="inlineStr">
        <is>
          <t>&lt;i&gt;nukleiinhappe amplifitseerimise tehnikal &lt;/i&gt;&lt;a href="/entry/result/154085/all" id="ENTRY_TO_ENTRY_CONVERTER" target="_blank"&gt;IATE:154085&lt;/a&gt; põhinev laboriuuring</t>
        </is>
      </c>
      <c r="AJ54" s="2" t="inlineStr">
        <is>
          <t>nukleiinihappotesti|
NAT-testi|
nukleiinihapon osoitus</t>
        </is>
      </c>
      <c r="AK54" s="2" t="inlineStr">
        <is>
          <t>3|
3|
3</t>
        </is>
      </c>
      <c r="AL54" s="2" t="inlineStr">
        <is>
          <t xml:space="preserve">|
|
</t>
        </is>
      </c>
      <c r="AM54" t="inlineStr">
        <is>
          <t>infektioiden diagnostiikkaan käytettävä, yleensä polymeraasiketjureaktiota hyödyntävä laboratoriomenetelmä, jolla etsitään taudinaiheuttajan (esim. bakteerin, loisen, viruksen) DNA:ta potilaasta otetusta näytteestä</t>
        </is>
      </c>
      <c r="AN54" s="2" t="inlineStr">
        <is>
          <t>test d’amplification des acides nucléiques|
test TAAN</t>
        </is>
      </c>
      <c r="AO54" s="2" t="inlineStr">
        <is>
          <t>3|
3</t>
        </is>
      </c>
      <c r="AP54" s="2" t="inlineStr">
        <is>
          <t xml:space="preserve">|
</t>
        </is>
      </c>
      <c r="AQ54" t="inlineStr">
        <is>
          <t>test d’amplification des acides nucléiques moléculaires, comme les techniques de réaction en chaîne par polymérase après transcription inverse (RT-PCR), d’amplification isotherme induite par boucle (LAMP) et d’amplification induite par la transcription (TMA), utilisé pour détecter la présence de l’acide ribonucléique (ARN) du &lt;a href="https://iate.europa.eu/entry/result/3588006/fr" target="_blank"&gt;SARS-CoV-2&lt;/a&gt;</t>
        </is>
      </c>
      <c r="AR54" s="2" t="inlineStr">
        <is>
          <t>tástáil aimpliúcháin aigéid núicléasaigh</t>
        </is>
      </c>
      <c r="AS54" s="2" t="inlineStr">
        <is>
          <t>3</t>
        </is>
      </c>
      <c r="AT54" s="2" t="inlineStr">
        <is>
          <t/>
        </is>
      </c>
      <c r="AU54" t="inlineStr">
        <is>
          <t/>
        </is>
      </c>
      <c r="AV54" t="inlineStr">
        <is>
          <t/>
        </is>
      </c>
      <c r="AW54" t="inlineStr">
        <is>
          <t/>
        </is>
      </c>
      <c r="AX54" t="inlineStr">
        <is>
          <t/>
        </is>
      </c>
      <c r="AY54" t="inlineStr">
        <is>
          <t/>
        </is>
      </c>
      <c r="AZ54" s="2" t="inlineStr">
        <is>
          <t>nukleinsav-amplifikációs teszt|
NAAT-teszt</t>
        </is>
      </c>
      <c r="BA54" s="2" t="inlineStr">
        <is>
          <t>3|
3</t>
        </is>
      </c>
      <c r="BB54" s="2" t="inlineStr">
        <is>
          <t xml:space="preserve">|
</t>
        </is>
      </c>
      <c r="BC54" t="inlineStr">
        <is>
          <t>&lt;a href="https://iate.europa.eu/entry/result/154085/hu" target="_blank"&gt;nukleinsav-amplifikációs technikát &lt;/a&gt;alkalmazó vizsgálat</t>
        </is>
      </c>
      <c r="BD54" s="2" t="inlineStr">
        <is>
          <t>NAAT|
test di amplificazione dell'acido nucleico|
test di amplificazione degli acidi nucleici</t>
        </is>
      </c>
      <c r="BE54" s="2" t="inlineStr">
        <is>
          <t>3|
3|
3</t>
        </is>
      </c>
      <c r="BF54" s="2" t="inlineStr">
        <is>
          <t xml:space="preserve">|
preferred|
</t>
        </is>
      </c>
      <c r="BG54" t="inlineStr">
        <is>
          <t>test molecolare
basato sulla &lt;a href="https://iate.europa.eu/entry/result/154085/en-it" target="_blank"&gt;tecnica di amplificazione degli acidi nucleici&lt;/a&gt;</t>
        </is>
      </c>
      <c r="BH54" s="2" t="inlineStr">
        <is>
          <t>nukleorūgščių amplifikacijos tyrimas</t>
        </is>
      </c>
      <c r="BI54" s="2" t="inlineStr">
        <is>
          <t>3</t>
        </is>
      </c>
      <c r="BJ54" s="2" t="inlineStr">
        <is>
          <t/>
        </is>
      </c>
      <c r="BK54" t="inlineStr">
        <is>
          <t>&lt;div&gt;molekulinis tyrimas, grindžiamas specifinių genų sekų nustatymu&lt;/div&gt;</t>
        </is>
      </c>
      <c r="BL54" s="2" t="inlineStr">
        <is>
          <t>nukleīnskābes amplifikācijas tests</t>
        </is>
      </c>
      <c r="BM54" s="2" t="inlineStr">
        <is>
          <t>3</t>
        </is>
      </c>
      <c r="BN54" s="2" t="inlineStr">
        <is>
          <t/>
        </is>
      </c>
      <c r="BO54" t="inlineStr">
        <is>
          <t/>
        </is>
      </c>
      <c r="BP54" s="2" t="inlineStr">
        <is>
          <t>test NAAT|
test ta' amplifikazzjoni tal-aċidi nuklejċi|
NAAT</t>
        </is>
      </c>
      <c r="BQ54" s="2" t="inlineStr">
        <is>
          <t>3|
3|
3</t>
        </is>
      </c>
      <c r="BR54" s="2" t="inlineStr">
        <is>
          <t xml:space="preserve">|
|
</t>
        </is>
      </c>
      <c r="BS54" t="inlineStr">
        <is>
          <t>test li juża t-teknika ta' amplifikazzjoni tal-aċidi nuklejċi</t>
        </is>
      </c>
      <c r="BT54" t="inlineStr">
        <is>
          <t/>
        </is>
      </c>
      <c r="BU54" t="inlineStr">
        <is>
          <t/>
        </is>
      </c>
      <c r="BV54" t="inlineStr">
        <is>
          <t/>
        </is>
      </c>
      <c r="BW54" t="inlineStr">
        <is>
          <t/>
        </is>
      </c>
      <c r="BX54" s="2" t="inlineStr">
        <is>
          <t>test NAAT|
test z wykorzystaniem amplifikacji kwasów nukleinowych|
NAAT</t>
        </is>
      </c>
      <c r="BY54" s="2" t="inlineStr">
        <is>
          <t>3|
3|
3</t>
        </is>
      </c>
      <c r="BZ54" s="2" t="inlineStr">
        <is>
          <t xml:space="preserve">|
|
</t>
        </is>
      </c>
      <c r="CA54" t="inlineStr">
        <is>
          <t/>
        </is>
      </c>
      <c r="CB54" s="2" t="inlineStr">
        <is>
          <t>teste de amplificação de ácidos nucleicos|
TAAN</t>
        </is>
      </c>
      <c r="CC54" s="2" t="inlineStr">
        <is>
          <t>3|
3</t>
        </is>
      </c>
      <c r="CD54" s="2" t="inlineStr">
        <is>
          <t xml:space="preserve">|
</t>
        </is>
      </c>
      <c r="CE54" t="inlineStr">
        <is>
          <t>Teste molecular que usa a &lt;a href="https://iate.europa.eu/entry/result/154085/pt" target="_blank"&gt;técnica de amplificação de ácidos nucleicos&lt;/a&gt;.</t>
        </is>
      </c>
      <c r="CF54" t="inlineStr">
        <is>
          <t/>
        </is>
      </c>
      <c r="CG54" t="inlineStr">
        <is>
          <t/>
        </is>
      </c>
      <c r="CH54" t="inlineStr">
        <is>
          <t/>
        </is>
      </c>
      <c r="CI54" t="inlineStr">
        <is>
          <t/>
        </is>
      </c>
      <c r="CJ54" t="inlineStr">
        <is>
          <t/>
        </is>
      </c>
      <c r="CK54" t="inlineStr">
        <is>
          <t/>
        </is>
      </c>
      <c r="CL54" t="inlineStr">
        <is>
          <t/>
        </is>
      </c>
      <c r="CM54" t="inlineStr">
        <is>
          <t/>
        </is>
      </c>
      <c r="CN54" s="2" t="inlineStr">
        <is>
          <t>amplifikacijski test nukleinske kisline|
test NAAT</t>
        </is>
      </c>
      <c r="CO54" s="2" t="inlineStr">
        <is>
          <t>3|
3</t>
        </is>
      </c>
      <c r="CP54" s="2" t="inlineStr">
        <is>
          <t xml:space="preserve">|
</t>
        </is>
      </c>
      <c r="CQ54" t="inlineStr">
        <is>
          <t>molekularni test za dokaz prisotnosti pomnožene &lt;a href="https://iate.europa.eu/entry/result/1073332/sl" target="_blank"&gt;nukleinske kisline&lt;/a&gt;, kot so &lt;a href="https://iate.europa.eu/entry/slideshow/1632299083210/1904611/sl" target="_blank"&gt;polimerazna verižna reakcija z reverzno transkriptazo (RT-PCR)&lt;/a&gt;, &lt;a href="https://iate.europa.eu/entry/slideshow/1632299128020/3590529/sl" target="_blank"&gt;z zanko posredovano izotermno pomnoževanje (LAMP)&lt;/a&gt; in &lt;a href="https://iate.europa.eu/entry/slideshow/1632299168136/3593274/sl" target="_blank"&gt;pomnoževanje s transkripcijo (TMA)&lt;/a&gt;, ki se uporabljajo za odkrivanje prisotnosti &lt;a href="https://iate.europa.eu/entry/slideshow/1632299252841/1073359/sl" target="_blank"&gt;ribonukleinske kisline&lt;/a&gt; SARS-CoV-2 (RNK)</t>
        </is>
      </c>
      <c r="CR54" t="inlineStr">
        <is>
          <t/>
        </is>
      </c>
      <c r="CS54" t="inlineStr">
        <is>
          <t/>
        </is>
      </c>
      <c r="CT54" t="inlineStr">
        <is>
          <t/>
        </is>
      </c>
      <c r="CU54" t="inlineStr">
        <is>
          <t/>
        </is>
      </c>
    </row>
    <row r="55">
      <c r="A55" s="1" t="str">
        <f>HYPERLINK("https://iate.europa.eu/entry/result/1499378/all", "1499378")</f>
        <v>1499378</v>
      </c>
      <c r="B55" t="inlineStr">
        <is>
          <t>SOCIAL QUESTIONS</t>
        </is>
      </c>
      <c r="C55" t="inlineStr">
        <is>
          <t>SOCIAL QUESTIONS|health|pharmaceutical industry;SOCIAL QUESTIONS|health|pharmaceutical industry|pharmaceutical product|vaccine</t>
        </is>
      </c>
      <c r="D55" s="2" t="inlineStr">
        <is>
          <t>бустер доза|
бустерна доза</t>
        </is>
      </c>
      <c r="E55" s="2" t="inlineStr">
        <is>
          <t>3|
3</t>
        </is>
      </c>
      <c r="F55" s="2" t="inlineStr">
        <is>
          <t xml:space="preserve">|
</t>
        </is>
      </c>
      <c r="G55" t="inlineStr">
        <is>
          <t>доза ваксина, прилагана при хора с нормално функционираща имунна система с цел поддържане на имунния отговор</t>
        </is>
      </c>
      <c r="H55" s="2" t="inlineStr">
        <is>
          <t>posilovací dávka|
booster</t>
        </is>
      </c>
      <c r="I55" s="2" t="inlineStr">
        <is>
          <t>3|
3</t>
        </is>
      </c>
      <c r="J55" s="2" t="inlineStr">
        <is>
          <t xml:space="preserve">preferred|
</t>
        </is>
      </c>
      <c r="K55" t="inlineStr">
        <is>
          <t>dávka očkovací látky, která opětovně navodí požadovaný stav odolnosti proti dané infekci</t>
        </is>
      </c>
      <c r="L55" s="2" t="inlineStr">
        <is>
          <t>boosterdosis|
boosterstik|
boostervaccine</t>
        </is>
      </c>
      <c r="M55" s="2" t="inlineStr">
        <is>
          <t>3|
3|
3</t>
        </is>
      </c>
      <c r="N55" s="2" t="inlineStr">
        <is>
          <t xml:space="preserve">|
|
</t>
        </is>
      </c>
      <c r="O55" t="inlineStr">
        <is>
          <t>dosis af en vaccine i forbindelse med &lt;a href="https://iate.europa.eu/entry/result/2231932/da" target="_blank"&gt;boostervaccination&lt;/a&gt;, der opretholder effekten af den pågældende persons &lt;a href="https://iate.europa.eu/entry/result/1516420/da" target="_blank"&gt;grundvaccination&lt;/a&gt; og øger &lt;a href="https://iate.europa.eu/entry/result/1073802/da" target="_blank"&gt;immunreaktionen&lt;/a&gt;</t>
        </is>
      </c>
      <c r="P55" s="2" t="inlineStr">
        <is>
          <t>Auffrischungsdosis|
Booster-Dosis|
Auffrischdosis</t>
        </is>
      </c>
      <c r="Q55" s="2" t="inlineStr">
        <is>
          <t>3|
3|
3</t>
        </is>
      </c>
      <c r="R55" s="2" t="inlineStr">
        <is>
          <t xml:space="preserve">|
|
</t>
        </is>
      </c>
      <c r="S55" t="inlineStr">
        <is>
          <t>erneut verabreichte Dosis eines Impfstoffes nach der Grundimmunisierung mit dem Ziel, einen nochmaligen Anstieg des bereits abgesunkenen Antikörper-Titers zu bewirken</t>
        </is>
      </c>
      <c r="T55" s="2" t="inlineStr">
        <is>
          <t>αναμνηστική δόση|
αναμνηστική δόση|
αναμνηστική δόση</t>
        </is>
      </c>
      <c r="U55" s="2" t="inlineStr">
        <is>
          <t>3|
3|
3</t>
        </is>
      </c>
      <c r="V55" s="2" t="inlineStr">
        <is>
          <t xml:space="preserve">|
|
</t>
        </is>
      </c>
      <c r="W55" t="inlineStr">
        <is>
          <t/>
        </is>
      </c>
      <c r="X55" s="2" t="inlineStr">
        <is>
          <t>refresher booster|
booster dose|
booster vaccine|
booster shot</t>
        </is>
      </c>
      <c r="Y55" s="2" t="inlineStr">
        <is>
          <t>3|
3|
3|
3</t>
        </is>
      </c>
      <c r="Z55" s="2" t="inlineStr">
        <is>
          <t xml:space="preserve">admitted|
preferred|
|
</t>
        </is>
      </c>
      <c r="AA55" t="inlineStr">
        <is>
          <t>dose of an active immunising agent administered after the completion of the &lt;a href="https://iate.europa.eu/entry/result/1516420/en" target="_blank"&gt;primary vaccination&lt;/a&gt;, intended to maintain its effect, and which also increases the &lt;a href="https://iate.europa.eu/entry/result/1073802/en" target="_blank"&gt;immune response&lt;/a&gt; obtained</t>
        </is>
      </c>
      <c r="AB55" s="2" t="inlineStr">
        <is>
          <t>dosis de refuerzo|
dosis de recuerdo|
vacuna de refuerzo</t>
        </is>
      </c>
      <c r="AC55" s="2" t="inlineStr">
        <is>
          <t>3|
3|
3</t>
        </is>
      </c>
      <c r="AD55" s="2" t="inlineStr">
        <is>
          <t xml:space="preserve">|
|
</t>
        </is>
      </c>
      <c r="AE55" t="inlineStr">
        <is>
          <t>Dosis de una vacuna que se administra a personas que respondieron bien a las dosis anteriores, pero cuya protección puede disminuir con el tiempo.</t>
        </is>
      </c>
      <c r="AF55" s="2" t="inlineStr">
        <is>
          <t>tõhustusdoos|
võimendav annus</t>
        </is>
      </c>
      <c r="AG55" s="2" t="inlineStr">
        <is>
          <t>3|
3</t>
        </is>
      </c>
      <c r="AH55" s="2" t="inlineStr">
        <is>
          <t xml:space="preserve">|
</t>
        </is>
      </c>
      <c r="AI55" t="inlineStr">
        <is>
          <t>kordusvaktsineerimisel manustatav uus doos</t>
        </is>
      </c>
      <c r="AJ55" s="2" t="inlineStr">
        <is>
          <t>tehosteannos</t>
        </is>
      </c>
      <c r="AK55" s="2" t="inlineStr">
        <is>
          <t>3</t>
        </is>
      </c>
      <c r="AL55" s="2" t="inlineStr">
        <is>
          <t/>
        </is>
      </c>
      <c r="AM55" t="inlineStr">
        <is>
          <t>tehosterokotuksessa käytettävä (usein pienehkö) rokoteannos</t>
        </is>
      </c>
      <c r="AN55" s="2" t="inlineStr">
        <is>
          <t>rappel vaccinal|
vaccin de rappel|
injection de rappel|
dose de rappel</t>
        </is>
      </c>
      <c r="AO55" s="2" t="inlineStr">
        <is>
          <t>3|
3|
3|
3</t>
        </is>
      </c>
      <c r="AP55" s="2" t="inlineStr">
        <is>
          <t xml:space="preserve">|
|
|
</t>
        </is>
      </c>
      <c r="AQ55" t="inlineStr">
        <is>
          <t>dose de vaccin destinée à maintenir
un bon niveau de protection en stimulant le système immunitaire, chez les
personnes qui ont bien réagi à la vaccination primaire standard</t>
        </is>
      </c>
      <c r="AR55" s="2" t="inlineStr">
        <is>
          <t>teanndáileog</t>
        </is>
      </c>
      <c r="AS55" s="2" t="inlineStr">
        <is>
          <t>0</t>
        </is>
      </c>
      <c r="AT55" s="2" t="inlineStr">
        <is>
          <t/>
        </is>
      </c>
      <c r="AU55" t="inlineStr">
        <is>
          <t/>
        </is>
      </c>
      <c r="AV55" s="2" t="inlineStr">
        <is>
          <t>dodatna doza|
dodatna doza cjepiva</t>
        </is>
      </c>
      <c r="AW55" s="2" t="inlineStr">
        <is>
          <t>3|
3</t>
        </is>
      </c>
      <c r="AX55" s="2" t="inlineStr">
        <is>
          <t xml:space="preserve">|
</t>
        </is>
      </c>
      <c r="AY55" t="inlineStr">
        <is>
          <t>doza aktivnog cjepiva koja se daje u određenom vremenskom razmaku nakon prve doze istog cjepiva za održavanje imuniteta protiv određene bolesti ili skupina bolesti</t>
        </is>
      </c>
      <c r="AZ55" s="2" t="inlineStr">
        <is>
          <t>emlékeztető adag|
emlékeztető dózis|
erősítő adag|
booster adag</t>
        </is>
      </c>
      <c r="BA55" s="2" t="inlineStr">
        <is>
          <t>3|
3|
3|
3</t>
        </is>
      </c>
      <c r="BB55" s="2" t="inlineStr">
        <is>
          <t xml:space="preserve">|
|
|
</t>
        </is>
      </c>
      <c r="BC55" t="inlineStr">
        <is>
          <t>egy adott oltóanyagból az &lt;a href="https://iate.europa.eu/entry/result/1516420/hu" target="_blank"&gt;alapoltás&lt;/a&gt; után az immunizált szervezet védett állapotának erősítítése és meghosszabbítása céljából beadott adag</t>
        </is>
      </c>
      <c r="BD55" s="2" t="inlineStr">
        <is>
          <t>dose di richiamo|
dose "booster"</t>
        </is>
      </c>
      <c r="BE55" s="2" t="inlineStr">
        <is>
          <t>3|
3</t>
        </is>
      </c>
      <c r="BF55" s="2" t="inlineStr">
        <is>
          <t xml:space="preserve">|
</t>
        </is>
      </c>
      <c r="BG55" t="inlineStr">
        <is>
          <t>inoculazione di un vaccino di richiamo a completamento del ciclo vaccinale primario al fine di mantenere nel
tempo o ripristinare un adeguato livello di risposta immunitaria</t>
        </is>
      </c>
      <c r="BH55" s="2" t="inlineStr">
        <is>
          <t>pakartotinė dozė|
stiprinamoji dozė|
palaikomoji dozė|
stiprinamoji vakcina</t>
        </is>
      </c>
      <c r="BI55" s="2" t="inlineStr">
        <is>
          <t>2|
3|
2|
3</t>
        </is>
      </c>
      <c r="BJ55" s="2" t="inlineStr">
        <is>
          <t xml:space="preserve">|
|
|
</t>
        </is>
      </c>
      <c r="BK55" t="inlineStr">
        <is>
          <t/>
        </is>
      </c>
      <c r="BL55" s="2" t="inlineStr">
        <is>
          <t>balstvakcinācijas deva|
balstdeva</t>
        </is>
      </c>
      <c r="BM55" s="2" t="inlineStr">
        <is>
          <t>3|
3</t>
        </is>
      </c>
      <c r="BN55" s="2" t="inlineStr">
        <is>
          <t>|
preferred</t>
        </is>
      </c>
      <c r="BO55" t="inlineStr">
        <is>
          <t>atkārtota vakcīnas deva, kas stimulē iepriekš ievadītās vakcīnas iedarbības efektu</t>
        </is>
      </c>
      <c r="BP55" s="2" t="inlineStr">
        <is>
          <t>vaċċin booster|
tilqima booster|
doża booster|
refresher booster</t>
        </is>
      </c>
      <c r="BQ55" s="2" t="inlineStr">
        <is>
          <t>3|
3|
3|
3</t>
        </is>
      </c>
      <c r="BR55" s="2" t="inlineStr">
        <is>
          <t xml:space="preserve">|
|
|
</t>
        </is>
      </c>
      <c r="BS55" t="inlineStr">
        <is>
          <t>doża ta' ammont ta' immunoġen, li normalment tkun iżgħar mid-doża oriġinali u li tiġi injettata fi stadju adattat wara l-immunizzazzjoni primarja, bil-għan li ssostni r-reazzjoni immunoloġika&lt;sup&gt;1&lt;/sup&gt; għal dak l-immunoġen &lt;p&gt; &lt;sup&gt;1&lt;/sup&gt; reazzjoni immunoloġika [ &lt;a href="/entry/result/1073802/all" id="ENTRY_TO_ENTRY_CONVERTER" target="_blank"&gt;IATE:1073802&lt;/a&gt; ]&lt;/p&gt;</t>
        </is>
      </c>
      <c r="BT55" s="2" t="inlineStr">
        <is>
          <t>boosterdosis|
boosterinjectie</t>
        </is>
      </c>
      <c r="BU55" s="2" t="inlineStr">
        <is>
          <t>3|
3</t>
        </is>
      </c>
      <c r="BV55" s="2" t="inlineStr">
        <is>
          <t xml:space="preserve">|
</t>
        </is>
      </c>
      <c r="BW55" t="inlineStr">
        <is>
          <t/>
        </is>
      </c>
      <c r="BX55" s="2" t="inlineStr">
        <is>
          <t>dawka odświeżająca|
dawka przypominająca</t>
        </is>
      </c>
      <c r="BY55" s="2" t="inlineStr">
        <is>
          <t>3|
3</t>
        </is>
      </c>
      <c r="BZ55" s="2" t="inlineStr">
        <is>
          <t xml:space="preserve">|
</t>
        </is>
      </c>
      <c r="CA55" t="inlineStr">
        <is>
          <t/>
        </is>
      </c>
      <c r="CB55" s="2" t="inlineStr">
        <is>
          <t>dose de reforço|
vacina de reforço</t>
        </is>
      </c>
      <c r="CC55" s="2" t="inlineStr">
        <is>
          <t>3|
3</t>
        </is>
      </c>
      <c r="CD55" s="2" t="inlineStr">
        <is>
          <t xml:space="preserve">|
</t>
        </is>
      </c>
      <c r="CE55" t="inlineStr">
        <is>
          <t>Dose de vacina administrada após a conclusão da &lt;a href="https://iate.europa.eu/entry/result/1516420/pt" target="_blank"&gt;vacinação primária&lt;/a&gt; destinada a manter o efeito desta, aumentando a &lt;a href="https://iate.europa.eu/entry/result/1073802/pt" target="_blank"&gt;resposta imunitária&lt;/a&gt;.</t>
        </is>
      </c>
      <c r="CF55" s="2" t="inlineStr">
        <is>
          <t>doză de rapel</t>
        </is>
      </c>
      <c r="CG55" s="2" t="inlineStr">
        <is>
          <t>3</t>
        </is>
      </c>
      <c r="CH55" s="2" t="inlineStr">
        <is>
          <t/>
        </is>
      </c>
      <c r="CI55" t="inlineStr">
        <is>
          <t/>
        </is>
      </c>
      <c r="CJ55" s="2" t="inlineStr">
        <is>
          <t>posilňovacia dávka|
posilňovacia vakcína</t>
        </is>
      </c>
      <c r="CK55" s="2" t="inlineStr">
        <is>
          <t>3|
3</t>
        </is>
      </c>
      <c r="CL55" s="2" t="inlineStr">
        <is>
          <t xml:space="preserve">|
</t>
        </is>
      </c>
      <c r="CM55" t="inlineStr">
        <is>
          <t/>
        </is>
      </c>
      <c r="CN55" s="2" t="inlineStr">
        <is>
          <t>obnovitveni odmerek|
osvežitveni odmerek|
poživitveni odmerek</t>
        </is>
      </c>
      <c r="CO55" s="2" t="inlineStr">
        <is>
          <t>3|
3|
3</t>
        </is>
      </c>
      <c r="CP55" s="2" t="inlineStr">
        <is>
          <t xml:space="preserve">|
|
</t>
        </is>
      </c>
      <c r="CQ55" t="inlineStr">
        <is>
          <t>druga ali ponovna injekcija antigena ali cepiva, ki povzroči hitrejši in močnejši imunski odziv</t>
        </is>
      </c>
      <c r="CR55" s="2" t="inlineStr">
        <is>
          <t>boosterdos|
påfyllnadsdos</t>
        </is>
      </c>
      <c r="CS55" s="2" t="inlineStr">
        <is>
          <t>3|
3</t>
        </is>
      </c>
      <c r="CT55" s="2" t="inlineStr">
        <is>
          <t>|
preferred</t>
        </is>
      </c>
      <c r="CU55" t="inlineStr">
        <is>
          <t/>
        </is>
      </c>
    </row>
    <row r="56">
      <c r="A56" s="1" t="str">
        <f>HYPERLINK("https://iate.europa.eu/entry/result/3555244/all", "3555244")</f>
        <v>3555244</v>
      </c>
      <c r="B56" t="inlineStr">
        <is>
          <t>SOCIAL QUESTIONS</t>
        </is>
      </c>
      <c r="C56" t="inlineStr">
        <is>
          <t>SOCIAL QUESTIONS|health|medical science|immunology;SOCIAL QUESTIONS|health|pharmaceutical industry|pharmaceutical product|vaccine;SOCIAL QUESTIONS|health|health policy|organisation of health care|disease prevention|vaccination</t>
        </is>
      </c>
      <c r="D56" t="inlineStr">
        <is>
          <t/>
        </is>
      </c>
      <c r="E56" t="inlineStr">
        <is>
          <t/>
        </is>
      </c>
      <c r="F56" t="inlineStr">
        <is>
          <t/>
        </is>
      </c>
      <c r="G56" t="inlineStr">
        <is>
          <t/>
        </is>
      </c>
      <c r="H56" t="inlineStr">
        <is>
          <t/>
        </is>
      </c>
      <c r="I56" t="inlineStr">
        <is>
          <t/>
        </is>
      </c>
      <c r="J56" t="inlineStr">
        <is>
          <t/>
        </is>
      </c>
      <c r="K56" t="inlineStr">
        <is>
          <t/>
        </is>
      </c>
      <c r="L56" t="inlineStr">
        <is>
          <t/>
        </is>
      </c>
      <c r="M56" t="inlineStr">
        <is>
          <t/>
        </is>
      </c>
      <c r="N56" t="inlineStr">
        <is>
          <t/>
        </is>
      </c>
      <c r="O56" t="inlineStr">
        <is>
          <t/>
        </is>
      </c>
      <c r="P56" t="inlineStr">
        <is>
          <t/>
        </is>
      </c>
      <c r="Q56" t="inlineStr">
        <is>
          <t/>
        </is>
      </c>
      <c r="R56" t="inlineStr">
        <is>
          <t/>
        </is>
      </c>
      <c r="S56" t="inlineStr">
        <is>
          <t/>
        </is>
      </c>
      <c r="T56" s="2" t="inlineStr">
        <is>
          <t>αρχικός εμβολιασμός</t>
        </is>
      </c>
      <c r="U56" s="2" t="inlineStr">
        <is>
          <t>3</t>
        </is>
      </c>
      <c r="V56" s="2" t="inlineStr">
        <is>
          <t/>
        </is>
      </c>
      <c r="W56" t="inlineStr">
        <is>
          <t>Δόση από έναν ενεργό ανασοποητικό παθογόνο παράγοντα δοσμένο για να επαχθεί ανασοποιητική προστασία</t>
        </is>
      </c>
      <c r="X56" s="2" t="inlineStr">
        <is>
          <t>priming vaccine|
priming dose effect|
priming dose effects|
initial dose|
priming dose|
priming</t>
        </is>
      </c>
      <c r="Y56" s="2" t="inlineStr">
        <is>
          <t>3|
1|
1|
3|
3|
3</t>
        </is>
      </c>
      <c r="Z56" s="2" t="inlineStr">
        <is>
          <t xml:space="preserve">|
|
|
|
|
</t>
        </is>
      </c>
      <c r="AA56" t="inlineStr">
        <is>
          <t>dose of an active immunising agent given to induce protective &lt;a href="https://iate.europa.eu/entry/result/1685134/en" target="_blank"&gt;immunity&lt;/a&gt;</t>
        </is>
      </c>
      <c r="AB56" t="inlineStr">
        <is>
          <t/>
        </is>
      </c>
      <c r="AC56" t="inlineStr">
        <is>
          <t/>
        </is>
      </c>
      <c r="AD56" t="inlineStr">
        <is>
          <t/>
        </is>
      </c>
      <c r="AE56" t="inlineStr">
        <is>
          <t/>
        </is>
      </c>
      <c r="AF56" s="2" t="inlineStr">
        <is>
          <t>esimene annus</t>
        </is>
      </c>
      <c r="AG56" s="2" t="inlineStr">
        <is>
          <t>3</t>
        </is>
      </c>
      <c r="AH56" s="2" t="inlineStr">
        <is>
          <t/>
        </is>
      </c>
      <c r="AI56" t="inlineStr">
        <is>
          <t>esimene vaktsiinidoos, mille manustamisel kujuneb organismi esmane &lt;i&gt;immuunsus&lt;/i&gt; &lt;a href="/entry/result/1685134/all" id="ENTRY_TO_ENTRY_CONVERTER" target="_blank"&gt;IATE:1685134&lt;/a&gt;</t>
        </is>
      </c>
      <c r="AJ56" s="2" t="inlineStr">
        <is>
          <t>aloitusannos</t>
        </is>
      </c>
      <c r="AK56" s="2" t="inlineStr">
        <is>
          <t>3</t>
        </is>
      </c>
      <c r="AL56" s="2" t="inlineStr">
        <is>
          <t/>
        </is>
      </c>
      <c r="AM56" t="inlineStr">
        <is>
          <t/>
        </is>
      </c>
      <c r="AN56" t="inlineStr">
        <is>
          <t/>
        </is>
      </c>
      <c r="AO56" t="inlineStr">
        <is>
          <t/>
        </is>
      </c>
      <c r="AP56" t="inlineStr">
        <is>
          <t/>
        </is>
      </c>
      <c r="AQ56" t="inlineStr">
        <is>
          <t/>
        </is>
      </c>
      <c r="AR56" s="2" t="inlineStr">
        <is>
          <t>vacsaín phrímeála|
dáileog phrímeála|
prímeáil</t>
        </is>
      </c>
      <c r="AS56" s="2" t="inlineStr">
        <is>
          <t>3|
3|
3</t>
        </is>
      </c>
      <c r="AT56" s="2" t="inlineStr">
        <is>
          <t xml:space="preserve">|
|
</t>
        </is>
      </c>
      <c r="AU56" t="inlineStr">
        <is>
          <t/>
        </is>
      </c>
      <c r="AV56" t="inlineStr">
        <is>
          <t/>
        </is>
      </c>
      <c r="AW56" t="inlineStr">
        <is>
          <t/>
        </is>
      </c>
      <c r="AX56" t="inlineStr">
        <is>
          <t/>
        </is>
      </c>
      <c r="AY56" t="inlineStr">
        <is>
          <t/>
        </is>
      </c>
      <c r="AZ56" t="inlineStr">
        <is>
          <t/>
        </is>
      </c>
      <c r="BA56" t="inlineStr">
        <is>
          <t/>
        </is>
      </c>
      <c r="BB56" t="inlineStr">
        <is>
          <t/>
        </is>
      </c>
      <c r="BC56" t="inlineStr">
        <is>
          <t/>
        </is>
      </c>
      <c r="BD56" t="inlineStr">
        <is>
          <t/>
        </is>
      </c>
      <c r="BE56" t="inlineStr">
        <is>
          <t/>
        </is>
      </c>
      <c r="BF56" t="inlineStr">
        <is>
          <t/>
        </is>
      </c>
      <c r="BG56" t="inlineStr">
        <is>
          <t/>
        </is>
      </c>
      <c r="BH56" s="2" t="inlineStr">
        <is>
          <t>pirminė dozė</t>
        </is>
      </c>
      <c r="BI56" s="2" t="inlineStr">
        <is>
          <t>3</t>
        </is>
      </c>
      <c r="BJ56" s="2" t="inlineStr">
        <is>
          <t/>
        </is>
      </c>
      <c r="BK56" t="inlineStr">
        <is>
          <t/>
        </is>
      </c>
      <c r="BL56" s="2" t="inlineStr">
        <is>
          <t>pirmā vakcīnas deva|
pirmreizējā deva</t>
        </is>
      </c>
      <c r="BM56" s="2" t="inlineStr">
        <is>
          <t>3|
2</t>
        </is>
      </c>
      <c r="BN56" s="2" t="inlineStr">
        <is>
          <t xml:space="preserve">|
</t>
        </is>
      </c>
      <c r="BO56" t="inlineStr">
        <is>
          <t/>
        </is>
      </c>
      <c r="BP56" s="2" t="inlineStr">
        <is>
          <t>priming|
doża tal-priming|
doża inizjali|
vaċċin tal-priming</t>
        </is>
      </c>
      <c r="BQ56" s="2" t="inlineStr">
        <is>
          <t>3|
3|
3|
3</t>
        </is>
      </c>
      <c r="BR56" s="2" t="inlineStr">
        <is>
          <t xml:space="preserve">|
|
|
</t>
        </is>
      </c>
      <c r="BS56" t="inlineStr">
        <is>
          <t>doża ta' aġent immunizzanti attiv li tingħata biex tinduċi immunità protettiva</t>
        </is>
      </c>
      <c r="BT56" t="inlineStr">
        <is>
          <t/>
        </is>
      </c>
      <c r="BU56" t="inlineStr">
        <is>
          <t/>
        </is>
      </c>
      <c r="BV56" t="inlineStr">
        <is>
          <t/>
        </is>
      </c>
      <c r="BW56" t="inlineStr">
        <is>
          <t/>
        </is>
      </c>
      <c r="BX56" s="2" t="inlineStr">
        <is>
          <t>dawka inicjująca</t>
        </is>
      </c>
      <c r="BY56" s="2" t="inlineStr">
        <is>
          <t>2</t>
        </is>
      </c>
      <c r="BZ56" s="2" t="inlineStr">
        <is>
          <t/>
        </is>
      </c>
      <c r="CA56" t="inlineStr">
        <is>
          <t>pierwsza dawka aktywnego czynnika immunizującego podana w celu wywołania pierwszej odpowiedzi immunologicznej</t>
        </is>
      </c>
      <c r="CB56" s="2" t="inlineStr">
        <is>
          <t>dose primária de vacina</t>
        </is>
      </c>
      <c r="CC56" s="2" t="inlineStr">
        <is>
          <t>3</t>
        </is>
      </c>
      <c r="CD56" s="2" t="inlineStr">
        <is>
          <t/>
        </is>
      </c>
      <c r="CE56" t="inlineStr">
        <is>
          <t>Dose inicial de uma vacina administrada para desencadear uma &lt;a href="https://iate.europa.eu/entry/result/1073802/pt" target="_blank"&gt;resposta imunitária&lt;/a&gt; primária.</t>
        </is>
      </c>
      <c r="CF56" s="2" t="inlineStr">
        <is>
          <t>prima doză</t>
        </is>
      </c>
      <c r="CG56" s="2" t="inlineStr">
        <is>
          <t>3</t>
        </is>
      </c>
      <c r="CH56" s="2" t="inlineStr">
        <is>
          <t/>
        </is>
      </c>
      <c r="CI56" t="inlineStr">
        <is>
          <t/>
        </is>
      </c>
      <c r="CJ56" t="inlineStr">
        <is>
          <t/>
        </is>
      </c>
      <c r="CK56" t="inlineStr">
        <is>
          <t/>
        </is>
      </c>
      <c r="CL56" t="inlineStr">
        <is>
          <t/>
        </is>
      </c>
      <c r="CM56" t="inlineStr">
        <is>
          <t/>
        </is>
      </c>
      <c r="CN56" s="2" t="inlineStr">
        <is>
          <t>osnovni odmerek</t>
        </is>
      </c>
      <c r="CO56" s="2" t="inlineStr">
        <is>
          <t>3</t>
        </is>
      </c>
      <c r="CP56" s="2" t="inlineStr">
        <is>
          <t/>
        </is>
      </c>
      <c r="CQ56" t="inlineStr">
        <is>
          <t/>
        </is>
      </c>
      <c r="CR56" t="inlineStr">
        <is>
          <t/>
        </is>
      </c>
      <c r="CS56" t="inlineStr">
        <is>
          <t/>
        </is>
      </c>
      <c r="CT56" t="inlineStr">
        <is>
          <t/>
        </is>
      </c>
      <c r="CU56" t="inlineStr">
        <is>
          <t/>
        </is>
      </c>
    </row>
    <row r="57">
      <c r="A57" s="1" t="str">
        <f>HYPERLINK("https://iate.europa.eu/entry/result/3592608/all", "3592608")</f>
        <v>3592608</v>
      </c>
      <c r="B57" t="inlineStr">
        <is>
          <t>SOCIAL QUESTIONS;LAW</t>
        </is>
      </c>
      <c r="C57" t="inlineStr">
        <is>
          <t>SOCIAL QUESTIONS|health|health policy|organisation of health care|public health;LAW|international law|public international law|free movement of persons</t>
        </is>
      </c>
      <c r="D57" t="inlineStr">
        <is>
          <t/>
        </is>
      </c>
      <c r="E57" t="inlineStr">
        <is>
          <t/>
        </is>
      </c>
      <c r="F57" t="inlineStr">
        <is>
          <t/>
        </is>
      </c>
      <c r="G57" t="inlineStr">
        <is>
          <t/>
        </is>
      </c>
      <c r="H57" t="inlineStr">
        <is>
          <t/>
        </is>
      </c>
      <c r="I57" t="inlineStr">
        <is>
          <t/>
        </is>
      </c>
      <c r="J57" t="inlineStr">
        <is>
          <t/>
        </is>
      </c>
      <c r="K57" t="inlineStr">
        <is>
          <t/>
        </is>
      </c>
      <c r="L57" t="inlineStr">
        <is>
          <t/>
        </is>
      </c>
      <c r="M57" t="inlineStr">
        <is>
          <t/>
        </is>
      </c>
      <c r="N57" t="inlineStr">
        <is>
          <t/>
        </is>
      </c>
      <c r="O57" t="inlineStr">
        <is>
          <t/>
        </is>
      </c>
      <c r="P57" t="inlineStr">
        <is>
          <t/>
        </is>
      </c>
      <c r="Q57" t="inlineStr">
        <is>
          <t/>
        </is>
      </c>
      <c r="R57" t="inlineStr">
        <is>
          <t/>
        </is>
      </c>
      <c r="S57" t="inlineStr">
        <is>
          <t/>
        </is>
      </c>
      <c r="T57" s="2" t="inlineStr">
        <is>
          <t>ταξιδιωτικός περιορισμός</t>
        </is>
      </c>
      <c r="U57" s="2" t="inlineStr">
        <is>
          <t>3</t>
        </is>
      </c>
      <c r="V57" s="2" t="inlineStr">
        <is>
          <t/>
        </is>
      </c>
      <c r="W57" t="inlineStr">
        <is>
          <t>μέτρο που αποσκοπεί στην παρεμπόδιση της μετακίνησης καθορισμένων ομάδων</t>
        </is>
      </c>
      <c r="X57" s="2" t="inlineStr">
        <is>
          <t>travel restrictions|
travel restriction</t>
        </is>
      </c>
      <c r="Y57" s="2" t="inlineStr">
        <is>
          <t>1|
3</t>
        </is>
      </c>
      <c r="Z57" s="2" t="inlineStr">
        <is>
          <t xml:space="preserve">|
</t>
        </is>
      </c>
      <c r="AA57" t="inlineStr">
        <is>
          <t>measure aimed at hindering the travel of defined groups</t>
        </is>
      </c>
      <c r="AB57" t="inlineStr">
        <is>
          <t/>
        </is>
      </c>
      <c r="AC57" t="inlineStr">
        <is>
          <t/>
        </is>
      </c>
      <c r="AD57" t="inlineStr">
        <is>
          <t/>
        </is>
      </c>
      <c r="AE57" t="inlineStr">
        <is>
          <t/>
        </is>
      </c>
      <c r="AF57" s="2" t="inlineStr">
        <is>
          <t>reisipiirang</t>
        </is>
      </c>
      <c r="AG57" s="2" t="inlineStr">
        <is>
          <t>3</t>
        </is>
      </c>
      <c r="AH57" s="2" t="inlineStr">
        <is>
          <t/>
        </is>
      </c>
      <c r="AI57" t="inlineStr">
        <is>
          <t/>
        </is>
      </c>
      <c r="AJ57" t="inlineStr">
        <is>
          <t/>
        </is>
      </c>
      <c r="AK57" t="inlineStr">
        <is>
          <t/>
        </is>
      </c>
      <c r="AL57" t="inlineStr">
        <is>
          <t/>
        </is>
      </c>
      <c r="AM57" t="inlineStr">
        <is>
          <t/>
        </is>
      </c>
      <c r="AN57" t="inlineStr">
        <is>
          <t/>
        </is>
      </c>
      <c r="AO57" t="inlineStr">
        <is>
          <t/>
        </is>
      </c>
      <c r="AP57" t="inlineStr">
        <is>
          <t/>
        </is>
      </c>
      <c r="AQ57" t="inlineStr">
        <is>
          <t/>
        </is>
      </c>
      <c r="AR57" t="inlineStr">
        <is>
          <t/>
        </is>
      </c>
      <c r="AS57" t="inlineStr">
        <is>
          <t/>
        </is>
      </c>
      <c r="AT57" t="inlineStr">
        <is>
          <t/>
        </is>
      </c>
      <c r="AU57" t="inlineStr">
        <is>
          <t/>
        </is>
      </c>
      <c r="AV57" t="inlineStr">
        <is>
          <t/>
        </is>
      </c>
      <c r="AW57" t="inlineStr">
        <is>
          <t/>
        </is>
      </c>
      <c r="AX57" t="inlineStr">
        <is>
          <t/>
        </is>
      </c>
      <c r="AY57" t="inlineStr">
        <is>
          <t/>
        </is>
      </c>
      <c r="AZ57" s="2" t="inlineStr">
        <is>
          <t>utazási korlátozás</t>
        </is>
      </c>
      <c r="BA57" s="2" t="inlineStr">
        <is>
          <t>3</t>
        </is>
      </c>
      <c r="BB57" s="2" t="inlineStr">
        <is>
          <t/>
        </is>
      </c>
      <c r="BC57" t="inlineStr">
        <is>
          <t>az utazás akadályozására szolgáló intézkedés</t>
        </is>
      </c>
      <c r="BD57" t="inlineStr">
        <is>
          <t/>
        </is>
      </c>
      <c r="BE57" t="inlineStr">
        <is>
          <t/>
        </is>
      </c>
      <c r="BF57" t="inlineStr">
        <is>
          <t/>
        </is>
      </c>
      <c r="BG57" t="inlineStr">
        <is>
          <t/>
        </is>
      </c>
      <c r="BH57" s="2" t="inlineStr">
        <is>
          <t>kelionių ribojimas|
kelionės apribojimas</t>
        </is>
      </c>
      <c r="BI57" s="2" t="inlineStr">
        <is>
          <t>3|
2</t>
        </is>
      </c>
      <c r="BJ57" s="2" t="inlineStr">
        <is>
          <t xml:space="preserve">|
</t>
        </is>
      </c>
      <c r="BK57" t="inlineStr">
        <is>
          <t/>
        </is>
      </c>
      <c r="BL57" t="inlineStr">
        <is>
          <t/>
        </is>
      </c>
      <c r="BM57" t="inlineStr">
        <is>
          <t/>
        </is>
      </c>
      <c r="BN57" t="inlineStr">
        <is>
          <t/>
        </is>
      </c>
      <c r="BO57" t="inlineStr">
        <is>
          <t/>
        </is>
      </c>
      <c r="BP57" s="2" t="inlineStr">
        <is>
          <t>restrizzjoni fuq l-ivvjaġġar</t>
        </is>
      </c>
      <c r="BQ57" s="2" t="inlineStr">
        <is>
          <t>3</t>
        </is>
      </c>
      <c r="BR57" s="2" t="inlineStr">
        <is>
          <t/>
        </is>
      </c>
      <c r="BS57" t="inlineStr">
        <is>
          <t>miżura bl-għan li xxekkel l-ivvjaġġar ta' gruppi ddefiniti</t>
        </is>
      </c>
      <c r="BT57" t="inlineStr">
        <is>
          <t/>
        </is>
      </c>
      <c r="BU57" t="inlineStr">
        <is>
          <t/>
        </is>
      </c>
      <c r="BV57" t="inlineStr">
        <is>
          <t/>
        </is>
      </c>
      <c r="BW57" t="inlineStr">
        <is>
          <t/>
        </is>
      </c>
      <c r="BX57" s="2" t="inlineStr">
        <is>
          <t>ograniczenie związane z podróżą</t>
        </is>
      </c>
      <c r="BY57" s="2" t="inlineStr">
        <is>
          <t>3</t>
        </is>
      </c>
      <c r="BZ57" s="2" t="inlineStr">
        <is>
          <t/>
        </is>
      </c>
      <c r="CA57" t="inlineStr">
        <is>
          <t/>
        </is>
      </c>
      <c r="CB57" s="2" t="inlineStr">
        <is>
          <t>restrições de viagem</t>
        </is>
      </c>
      <c r="CC57" s="2" t="inlineStr">
        <is>
          <t>3</t>
        </is>
      </c>
      <c r="CD57" s="2" t="inlineStr">
        <is>
          <t/>
        </is>
      </c>
      <c r="CE57" t="inlineStr">
        <is>
          <t/>
        </is>
      </c>
      <c r="CF57" t="inlineStr">
        <is>
          <t/>
        </is>
      </c>
      <c r="CG57" t="inlineStr">
        <is>
          <t/>
        </is>
      </c>
      <c r="CH57" t="inlineStr">
        <is>
          <t/>
        </is>
      </c>
      <c r="CI57" t="inlineStr">
        <is>
          <t/>
        </is>
      </c>
      <c r="CJ57" t="inlineStr">
        <is>
          <t/>
        </is>
      </c>
      <c r="CK57" t="inlineStr">
        <is>
          <t/>
        </is>
      </c>
      <c r="CL57" t="inlineStr">
        <is>
          <t/>
        </is>
      </c>
      <c r="CM57" t="inlineStr">
        <is>
          <t/>
        </is>
      </c>
      <c r="CN57" s="2" t="inlineStr">
        <is>
          <t>omejitev potovanj</t>
        </is>
      </c>
      <c r="CO57" s="2" t="inlineStr">
        <is>
          <t>3</t>
        </is>
      </c>
      <c r="CP57" s="2" t="inlineStr">
        <is>
          <t/>
        </is>
      </c>
      <c r="CQ57" t="inlineStr">
        <is>
          <t/>
        </is>
      </c>
      <c r="CR57" t="inlineStr">
        <is>
          <t/>
        </is>
      </c>
      <c r="CS57" t="inlineStr">
        <is>
          <t/>
        </is>
      </c>
      <c r="CT57" t="inlineStr">
        <is>
          <t/>
        </is>
      </c>
      <c r="CU57" t="inlineStr">
        <is>
          <t/>
        </is>
      </c>
    </row>
    <row r="58">
      <c r="A58" s="1" t="str">
        <f>HYPERLINK("https://iate.europa.eu/entry/result/2105231/all", "2105231")</f>
        <v>2105231</v>
      </c>
      <c r="B58" t="inlineStr">
        <is>
          <t>EUROPEAN UNION;INTERNATIONAL RELATIONS</t>
        </is>
      </c>
      <c r="C58" t="inlineStr">
        <is>
          <t>EUROPEAN UNION;INTERNATIONAL RELATIONS</t>
        </is>
      </c>
      <c r="D58" s="2" t="inlineStr">
        <is>
          <t>Кодекс на Съюза за режима на движение на лица през границите|
Кодекс на шенгенските граници</t>
        </is>
      </c>
      <c r="E58" s="2" t="inlineStr">
        <is>
          <t>4|
4</t>
        </is>
      </c>
      <c r="F58" s="2" t="inlineStr">
        <is>
          <t xml:space="preserve">|
</t>
        </is>
      </c>
      <c r="G58" t="inlineStr">
        <is>
          <t/>
        </is>
      </c>
      <c r="H58" s="2" t="inlineStr">
        <is>
          <t>Schengenský hraniční kodex|
kodex Unie o pravidlech upravujících přeshraniční pohyb osob</t>
        </is>
      </c>
      <c r="I58" s="2" t="inlineStr">
        <is>
          <t>3|
3</t>
        </is>
      </c>
      <c r="J58" s="2" t="inlineStr">
        <is>
          <t xml:space="preserve">|
</t>
        </is>
      </c>
      <c r="K58" t="inlineStr">
        <is>
          <t>nařízení, které má zlepšit legislativní část integrovaného řízení hranic Evropské unie stanovením pravidel o hraniční kontrole osob překračujících vnější hranice EU a znovu zavedení kontrol na vnitřních hranicích</t>
        </is>
      </c>
      <c r="L58" s="2" t="inlineStr">
        <is>
          <t>EU-kodeks for personers grænsepassage|
Schengengrænsekodeks</t>
        </is>
      </c>
      <c r="M58" s="2" t="inlineStr">
        <is>
          <t>3|
3</t>
        </is>
      </c>
      <c r="N58" s="2" t="inlineStr">
        <is>
          <t xml:space="preserve">|
</t>
        </is>
      </c>
      <c r="O58" t="inlineStr">
        <is>
          <t>forordning, der ændrer eksisterende lovgivning om grænsekontrol og gælder for enhver person, der passerer en medlemsstats indre eller ydre grænser</t>
        </is>
      </c>
      <c r="P58" s="2" t="inlineStr">
        <is>
          <t>SGK|
Gemeinschaftskodex für das Überschreiten der Grenzen durch Personen|
Schengener Grenzkodex</t>
        </is>
      </c>
      <c r="Q58" s="2" t="inlineStr">
        <is>
          <t>3|
3|
4</t>
        </is>
      </c>
      <c r="R58" s="2" t="inlineStr">
        <is>
          <t xml:space="preserve">|
|
</t>
        </is>
      </c>
      <c r="S58" t="inlineStr">
        <is>
          <t>Verordnung zur Konsolidierung und Weiterentwicklung der Rechtsvorschriften der Politik der Europäischen Union für den integrierten Grenzschutz, indem ein Regelwerk für die Grenzkontrolle von Personen, die die Außengrenzen der EU überschreiten, und für die vorübergehende Wiedereinführung von Grenzkontrollen an den Binnengrenzen festgelegt wird</t>
        </is>
      </c>
      <c r="T58" s="2" t="inlineStr">
        <is>
          <t>κώδικας σχετικά με το καθεστώς διέλευσης προσώπων από τα σύνορα|
κώδικας συνόρων του Σένγκεν</t>
        </is>
      </c>
      <c r="U58" s="2" t="inlineStr">
        <is>
          <t>3|
3</t>
        </is>
      </c>
      <c r="V58" s="2" t="inlineStr">
        <is>
          <t xml:space="preserve">|
</t>
        </is>
      </c>
      <c r="W58" t="inlineStr">
        <is>
          <t/>
        </is>
      </c>
      <c r="X58" s="2" t="inlineStr">
        <is>
          <t>Schengen Border Code|
Union Code on the rules governing the movement of persons across borders|
Schengen Borders Code|
Community Code on the rules governing the movement of persons across borders|
SBC</t>
        </is>
      </c>
      <c r="Y58" s="2" t="inlineStr">
        <is>
          <t>1|
4|
4|
3|
1</t>
        </is>
      </c>
      <c r="Z58" s="2" t="inlineStr">
        <is>
          <t xml:space="preserve">|
|
|
obsolete|
</t>
        </is>
      </c>
      <c r="AA58" t="inlineStr">
        <is>
          <t>regulation that modifies existing legislation on border checks and applies to any person crossing the internal or external borders of a Member State</t>
        </is>
      </c>
      <c r="AB58" s="2" t="inlineStr">
        <is>
          <t>Código de Fronteras Schengen|
Código de normas de la Unión para el cruce de personas por las fronteras</t>
        </is>
      </c>
      <c r="AC58" s="2" t="inlineStr">
        <is>
          <t>4|
4</t>
        </is>
      </c>
      <c r="AD58" s="2" t="inlineStr">
        <is>
          <t xml:space="preserve">|
</t>
        </is>
      </c>
      <c r="AE58" t="inlineStr">
        <is>
          <t>Conjunto de normas que consolidan y desarrollan el aspecto legislativo de la política de la Unión Europea de gestión integrada de las fronteras, precisando las normas relativas al control fronterizo de las personas que crucen las fronteras exteriores de la UE y sobre la reintroducción temporal del control fronterizo en las fronteras interiores.</t>
        </is>
      </c>
      <c r="AF58" s="2" t="inlineStr">
        <is>
          <t>isikute üle piiri liikumist reguleerivad liidu eeskirjad|
Schengeni piirieeskirjad</t>
        </is>
      </c>
      <c r="AG58" s="2" t="inlineStr">
        <is>
          <t>3|
3</t>
        </is>
      </c>
      <c r="AH58" s="2" t="inlineStr">
        <is>
          <t xml:space="preserve">|
</t>
        </is>
      </c>
      <c r="AI58" t="inlineStr">
        <is>
          <t/>
        </is>
      </c>
      <c r="AJ58" s="2" t="inlineStr">
        <is>
          <t>henkilöiden liikkumista rajojen yli koskeva unionin säännöstö|
Schengenin rajasäännöstö</t>
        </is>
      </c>
      <c r="AK58" s="2" t="inlineStr">
        <is>
          <t>3|
3</t>
        </is>
      </c>
      <c r="AL58" s="2" t="inlineStr">
        <is>
          <t xml:space="preserve">|
</t>
        </is>
      </c>
      <c r="AM58" t="inlineStr">
        <is>
          <t>asetus, jonka tarkoituksena on kehittää ulkorajojen yhdennettyä valvontaa koskevan EU-politiikan lainsäädännöllistä osiota vahvistamalla EU:n ulkorajat ylittävien henkilöiden rajatarkastuksia ja sisärajavalvonnan väliaikaista palauttamista koskevat säännöt</t>
        </is>
      </c>
      <c r="AN58" s="2" t="inlineStr">
        <is>
          <t>code de l'Union relatif au régime de franchissement des frontières par les personnes|
code frontières Schengen</t>
        </is>
      </c>
      <c r="AO58" s="2" t="inlineStr">
        <is>
          <t>3|
3</t>
        </is>
      </c>
      <c r="AP58" s="2" t="inlineStr">
        <is>
          <t xml:space="preserve">|
</t>
        </is>
      </c>
      <c r="AQ58" t="inlineStr">
        <is>
          <t>règlement visant à consolider et à développer le volet législatif de la politique de gestion intégrée des frontières de l'Union européenne en précisant les règles relatives au contrôle aux frontières des personnes franchissant les frontières extérieures de l'UE et à la réintroduction temporaire du contrôle aux frontières intérieures</t>
        </is>
      </c>
      <c r="AR58" s="2" t="inlineStr">
        <is>
          <t>Cód Teorainneacha Schengen|
Cód Comhphobail maidir leis na rialacha lena rialaítear gluaiseacht daoine thar theorainneacha|
CTS</t>
        </is>
      </c>
      <c r="AS58" s="2" t="inlineStr">
        <is>
          <t>3|
3|
3</t>
        </is>
      </c>
      <c r="AT58" s="2" t="inlineStr">
        <is>
          <t xml:space="preserve">|
|
</t>
        </is>
      </c>
      <c r="AU58" t="inlineStr">
        <is>
          <t>rialachán lena modhnaítear an reachtáíocht atá ann cheana maidir le seiceálacha teorann agus a bhfuil feidhm aige maidir le haon duine a thrasnaíonn teorainneacha inmheánacha nó seachtracha Ballstáit</t>
        </is>
      </c>
      <c r="AV58" s="2" t="inlineStr">
        <is>
          <t>Zakonik o schengenskim granicama|
Zakonik Unije o pravilima kojima se uređuje kretanje osoba preko granica</t>
        </is>
      </c>
      <c r="AW58" s="2" t="inlineStr">
        <is>
          <t>4|
3</t>
        </is>
      </c>
      <c r="AX58" s="2" t="inlineStr">
        <is>
          <t xml:space="preserve">|
</t>
        </is>
      </c>
      <c r="AY58" t="inlineStr">
        <is>
          <t/>
        </is>
      </c>
      <c r="AZ58" s="2" t="inlineStr">
        <is>
          <t>Schengeni határellenőrzési kódex|
a személyek határátlépésére irányadó szabályok uniós kódexe</t>
        </is>
      </c>
      <c r="BA58" s="2" t="inlineStr">
        <is>
          <t>4|
4</t>
        </is>
      </c>
      <c r="BB58" s="2" t="inlineStr">
        <is>
          <t xml:space="preserve">|
</t>
        </is>
      </c>
      <c r="BC58" t="inlineStr">
        <is>
          <t>Az addig különböző jogszabályokban foglalt rendelkezéseket továbbfejlesztő és egy szövegben egyesítő rendelet, amely meghatározza a külső határellenőrzés és az - ideiglenesen, rendkívüli helyzetekben alkalmazandó - belső határellenőrzés szabályait.</t>
        </is>
      </c>
      <c r="BD58" s="2" t="inlineStr">
        <is>
          <t>codice unionale relativo al regime di attraversamento delle frontiere da parte delle persone|
codice frontiere Schengen</t>
        </is>
      </c>
      <c r="BE58" s="2" t="inlineStr">
        <is>
          <t>4|
4</t>
        </is>
      </c>
      <c r="BF58" s="2" t="inlineStr">
        <is>
          <t xml:space="preserve">|
</t>
        </is>
      </c>
      <c r="BG58" t="inlineStr">
        <is>
          <t>regolamento che prevede l’assenza del controllo di frontiera sulle persone che attraversano le frontiere interne tra gli Stati membri dell’Unione europea e stabilisce le norme applicabili al controllo di frontiera sulle persone che attraversano le frontiere esterne degli Stati membri dell’Unione europea</t>
        </is>
      </c>
      <c r="BH58" s="2" t="inlineStr">
        <is>
          <t>Taisyklių, reglamentuojančių asmenų judėjimą per sienas, Sąjungos kodeksas|
Šengeno sienų kodeksas</t>
        </is>
      </c>
      <c r="BI58" s="2" t="inlineStr">
        <is>
          <t>3|
3</t>
        </is>
      </c>
      <c r="BJ58" s="2" t="inlineStr">
        <is>
          <t xml:space="preserve">|
</t>
        </is>
      </c>
      <c r="BK58" t="inlineStr">
        <is>
          <t/>
        </is>
      </c>
      <c r="BL58" s="2" t="inlineStr">
        <is>
          <t>Savienības Kodekss par noteikumiem, kas reglamentē personu pārvietošanos pār robežām|
Šengenas Robežu kodekss</t>
        </is>
      </c>
      <c r="BM58" s="2" t="inlineStr">
        <is>
          <t>3|
3</t>
        </is>
      </c>
      <c r="BN58" s="2" t="inlineStr">
        <is>
          <t xml:space="preserve">|
</t>
        </is>
      </c>
      <c r="BO58" t="inlineStr">
        <is>
          <t/>
        </is>
      </c>
      <c r="BP58" s="2" t="inlineStr">
        <is>
          <t>Kodiċi Komunitarju dwar ir-regoli li jirregolaw il-moviment ta' persuni minn naħa għal oħra tal-fruntiera|
Kodiċi tal-Fruntieri ta' Schengen</t>
        </is>
      </c>
      <c r="BQ58" s="2" t="inlineStr">
        <is>
          <t>3|
3</t>
        </is>
      </c>
      <c r="BR58" s="2" t="inlineStr">
        <is>
          <t xml:space="preserve">|
</t>
        </is>
      </c>
      <c r="BS58" t="inlineStr">
        <is>
          <t>Oriġinarjament intiż bħala aġġornament tal-Manwal Komuni, il-Kodiċi jfittex li jistabbilixxi Kodiċi Komunitarju ġenwin dwar ir-regoli li jirregolaw iċ-ċaqliq ta' persuni minn naħa għal oħra tal-fruntieri, b'parti waħda dwar il-fruntieri esterni (Titlu II) u parti oħra dwar il-fruntieri interni (Titlu III).</t>
        </is>
      </c>
      <c r="BT58" s="2" t="inlineStr">
        <is>
          <t>Schengengrenscode|
Uniecode voor de overschrijding van de grenzen door personen</t>
        </is>
      </c>
      <c r="BU58" s="2" t="inlineStr">
        <is>
          <t>3|
3</t>
        </is>
      </c>
      <c r="BV58" s="2" t="inlineStr">
        <is>
          <t xml:space="preserve">|
</t>
        </is>
      </c>
      <c r="BW58" t="inlineStr">
        <is>
          <t>verordening tot wijziging en consolidatie van de bestaande EU-wetgeving betreffende controles van personen aan de buitengrenzen van de EU en betreffende de tijdelijke herinvoering van grenscontroles aan de binnengrenzen</t>
        </is>
      </c>
      <c r="BX58" s="2" t="inlineStr">
        <is>
          <t>kodeks graniczny Schengen|
unijny kodeks zasad regulujących przepływ osób przez granice</t>
        </is>
      </c>
      <c r="BY58" s="2" t="inlineStr">
        <is>
          <t>4|
3</t>
        </is>
      </c>
      <c r="BZ58" s="2" t="inlineStr">
        <is>
          <t xml:space="preserve">|
</t>
        </is>
      </c>
      <c r="CA58" t="inlineStr">
        <is>
          <t/>
        </is>
      </c>
      <c r="CB58" s="2" t="inlineStr">
        <is>
          <t>Código das Fronteiras Schengen|
código da União relativo ao regime de passagem de pessoas nas fronteiras</t>
        </is>
      </c>
      <c r="CC58" s="2" t="inlineStr">
        <is>
          <t>3|
3</t>
        </is>
      </c>
      <c r="CD58" s="2" t="inlineStr">
        <is>
          <t xml:space="preserve">|
</t>
        </is>
      </c>
      <c r="CE58" t="inlineStr">
        <is>
          <t>Conjunto de normas que regem o controlo das pessoas na passagem das fronteiras externas da União e a reintrodução temporária do controlo fronteiriço nas fronteiras internas.</t>
        </is>
      </c>
      <c r="CF58" s="2" t="inlineStr">
        <is>
          <t>Codul frontierelor Schengen|
Codul Uniunii privind regimul de trecere a frontierelor de către persoane</t>
        </is>
      </c>
      <c r="CG58" s="2" t="inlineStr">
        <is>
          <t>3|
3</t>
        </is>
      </c>
      <c r="CH58" s="2" t="inlineStr">
        <is>
          <t xml:space="preserve">|
</t>
        </is>
      </c>
      <c r="CI58" t="inlineStr">
        <is>
          <t/>
        </is>
      </c>
      <c r="CJ58" s="2" t="inlineStr">
        <is>
          <t>Kódex schengenských hraníc|
kódex Únie o pravidlách upravujúcich pohyb osôb cez hranice</t>
        </is>
      </c>
      <c r="CK58" s="2" t="inlineStr">
        <is>
          <t>3|
3</t>
        </is>
      </c>
      <c r="CL58" s="2" t="inlineStr">
        <is>
          <t xml:space="preserve">|
</t>
        </is>
      </c>
      <c r="CM58" t="inlineStr">
        <is>
          <t>právny predpis, ktorým sa upravuje pohyb osôb pri prekročení vnútorných alebo vonkajších hraníc členských štátov</t>
        </is>
      </c>
      <c r="CN58" s="2" t="inlineStr">
        <is>
          <t>Zakonik Unije o pravilih, ki urejajo gibanje oseb prek meja|
zakonik o schengenskih mejah</t>
        </is>
      </c>
      <c r="CO58" s="2" t="inlineStr">
        <is>
          <t>3|
3</t>
        </is>
      </c>
      <c r="CP58" s="2" t="inlineStr">
        <is>
          <t xml:space="preserve">|
</t>
        </is>
      </c>
      <c r="CQ58" t="inlineStr">
        <is>
          <t>sklop celotne obstoječe schengenske zakonodaje, ki določa standarde in postopke, po katerih se morajo ravnati države članice pri izvajanju osebne kontrole na notranjih in zunanjih mejah unije</t>
        </is>
      </c>
      <c r="CR58" s="2" t="inlineStr">
        <is>
          <t>kodex om Schengengränserna|
unionskodex om gränspassage för personer</t>
        </is>
      </c>
      <c r="CS58" s="2" t="inlineStr">
        <is>
          <t>3|
3</t>
        </is>
      </c>
      <c r="CT58" s="2" t="inlineStr">
        <is>
          <t xml:space="preserve">|
</t>
        </is>
      </c>
      <c r="CU58" t="inlineStr">
        <is>
          <t/>
        </is>
      </c>
    </row>
    <row r="59">
      <c r="A59" s="1" t="str">
        <f>HYPERLINK("https://iate.europa.eu/entry/result/3582130/all", "3582130")</f>
        <v>3582130</v>
      </c>
      <c r="B59" t="inlineStr">
        <is>
          <t>SOCIAL QUESTIONS;TRANSPORT</t>
        </is>
      </c>
      <c r="C59" t="inlineStr">
        <is>
          <t>SOCIAL QUESTIONS|health|health policy|organisation of health care|public health;TRANSPORT;SOCIAL QUESTIONS|health|illness|infectious disease</t>
        </is>
      </c>
      <c r="D59" s="2" t="inlineStr">
        <is>
          <t>формуляр за локализиране на пътници|
PLF</t>
        </is>
      </c>
      <c r="E59" s="2" t="inlineStr">
        <is>
          <t>3|
3</t>
        </is>
      </c>
      <c r="F59" s="2" t="inlineStr">
        <is>
          <t xml:space="preserve">|
</t>
        </is>
      </c>
      <c r="G59" t="inlineStr">
        <is>
          <t/>
        </is>
      </c>
      <c r="H59" s="2" t="inlineStr">
        <is>
          <t>formulář pro trasování cestujících</t>
        </is>
      </c>
      <c r="I59" s="2" t="inlineStr">
        <is>
          <t>3</t>
        </is>
      </c>
      <c r="J59" s="2" t="inlineStr">
        <is>
          <t/>
        </is>
      </c>
      <c r="K59" t="inlineStr">
        <is>
          <t>formulář, který umožňuje
vysledovat přeshraniční pohyb cestujících pro účely omezení šíření infekčních onemocnění, například COVID-19</t>
        </is>
      </c>
      <c r="L59" s="2" t="inlineStr">
        <is>
          <t>kontaktopsporingsformular</t>
        </is>
      </c>
      <c r="M59" s="2" t="inlineStr">
        <is>
          <t>3</t>
        </is>
      </c>
      <c r="N59" s="2" t="inlineStr">
        <is>
          <t/>
        </is>
      </c>
      <c r="O59" t="inlineStr">
        <is>
          <t/>
        </is>
      </c>
      <c r="P59" s="2" t="inlineStr">
        <is>
          <t>Reiseformular</t>
        </is>
      </c>
      <c r="Q59" s="2" t="inlineStr">
        <is>
          <t>3</t>
        </is>
      </c>
      <c r="R59" s="2" t="inlineStr">
        <is>
          <t/>
        </is>
      </c>
      <c r="S59" t="inlineStr">
        <is>
          <t/>
        </is>
      </c>
      <c r="T59" s="2" t="inlineStr">
        <is>
          <t>έντυπο εντοπισμού επιβατών</t>
        </is>
      </c>
      <c r="U59" s="2" t="inlineStr">
        <is>
          <t>3</t>
        </is>
      </c>
      <c r="V59" s="2" t="inlineStr">
        <is>
          <t/>
        </is>
      </c>
      <c r="W59" t="inlineStr">
        <is>
          <t>έντυπο το οποίο πρέπει να συμπληρώνει ο επιβάτης και απαιτείται από τις υγειονομικές αρχές όταν υπάρχει υπόνοια για ύπαρξη λοιμώδους νοσήματος</t>
        </is>
      </c>
      <c r="X59" s="2" t="inlineStr">
        <is>
          <t>public health passenger locator card|
PLF|
Passenger Locator Form|
locator card|
European Passenger Locator Form</t>
        </is>
      </c>
      <c r="Y59" s="2" t="inlineStr">
        <is>
          <t>3|
3|
3|
3|
1</t>
        </is>
      </c>
      <c r="Z59" s="2" t="inlineStr">
        <is>
          <t xml:space="preserve">|
|
preferred|
|
</t>
        </is>
      </c>
      <c r="AA59" t="inlineStr">
        <is>
          <t>form to be completed by a passenger and required by some countries' immigration and health authorities and required whenever they suspect a communicable disease onboard a flight, a ship or a land transport mode (car, bus, train)</t>
        </is>
      </c>
      <c r="AB59" s="2" t="inlineStr">
        <is>
          <t>formulario de control sanitario|
formulario de localización de pasajeros</t>
        </is>
      </c>
      <c r="AC59" s="2" t="inlineStr">
        <is>
          <t>3|
3</t>
        </is>
      </c>
      <c r="AD59" s="2" t="inlineStr">
        <is>
          <t xml:space="preserve">|
</t>
        </is>
      </c>
      <c r="AE59" t="inlineStr">
        <is>
          <t>Formulario que deben cumplimentar los viajeros que vayan a entrar en ciertos países con el fin de que las autoridades sanitarias nacionales puedan localizarlo si sospechan que sufre una enfermedad transmisible.</t>
        </is>
      </c>
      <c r="AF59" s="2" t="inlineStr">
        <is>
          <t>reisija asukoha vorm</t>
        </is>
      </c>
      <c r="AG59" s="2" t="inlineStr">
        <is>
          <t>3</t>
        </is>
      </c>
      <c r="AH59" s="2" t="inlineStr">
        <is>
          <t/>
        </is>
      </c>
      <c r="AI59" t="inlineStr">
        <is>
          <t>vorm, mis reisijal tuleb täita ja mida nõuvad mõnede riikide immigratsiooni- ja terviseasutused, kui nad kahtlustavad nakkushaiguse esinemist lennukis, laevas või maismaatranspordivahendis (autos, bussis v rongis)</t>
        </is>
      </c>
      <c r="AJ59" s="2" t="inlineStr">
        <is>
          <t>matkustajatietolomake|
paikantamiskortti|
matkustajalomake</t>
        </is>
      </c>
      <c r="AK59" s="2" t="inlineStr">
        <is>
          <t>3|
3|
3</t>
        </is>
      </c>
      <c r="AL59" s="2" t="inlineStr">
        <is>
          <t xml:space="preserve">|
|
</t>
        </is>
      </c>
      <c r="AM59" t="inlineStr">
        <is>
          <t/>
        </is>
      </c>
      <c r="AN59" s="2" t="inlineStr">
        <is>
          <t>formulaire de localisation des passagers à des fins de santé publique|
formulaire de localisation des passagers|
fiche de localisation des passagers à des fins de santé publique</t>
        </is>
      </c>
      <c r="AO59" s="2" t="inlineStr">
        <is>
          <t>3|
3|
3</t>
        </is>
      </c>
      <c r="AP59" s="2" t="inlineStr">
        <is>
          <t xml:space="preserve">|
|
</t>
        </is>
      </c>
      <c r="AQ59" t="inlineStr">
        <is>
          <t>formulaire que doivent remplir les passagers à bord d'aéronefs afin de permettre aux autorités sanitaires d’obtenir rapidement les coordonnées des passagers si un cas confirmé de maladie contagieuse est
détecté après la fin du voyage</t>
        </is>
      </c>
      <c r="AR59" s="2" t="inlineStr">
        <is>
          <t>foirm aimsithe paisinéirí</t>
        </is>
      </c>
      <c r="AS59" s="2" t="inlineStr">
        <is>
          <t>3</t>
        </is>
      </c>
      <c r="AT59" s="2" t="inlineStr">
        <is>
          <t/>
        </is>
      </c>
      <c r="AU59" t="inlineStr">
        <is>
          <t/>
        </is>
      </c>
      <c r="AV59" t="inlineStr">
        <is>
          <t/>
        </is>
      </c>
      <c r="AW59" t="inlineStr">
        <is>
          <t/>
        </is>
      </c>
      <c r="AX59" t="inlineStr">
        <is>
          <t/>
        </is>
      </c>
      <c r="AY59" t="inlineStr">
        <is>
          <t/>
        </is>
      </c>
      <c r="AZ59" s="2" t="inlineStr">
        <is>
          <t>PLF|
közegészségügyi-járványügyi utaslokalizáló űrlap|
utaslokalizáló űrlap</t>
        </is>
      </c>
      <c r="BA59" s="2" t="inlineStr">
        <is>
          <t>3|
3|
3</t>
        </is>
      </c>
      <c r="BB59" s="2" t="inlineStr">
        <is>
          <t xml:space="preserve">|
|
</t>
        </is>
      </c>
      <c r="BC59" t="inlineStr">
        <is>
          <t>egyes országok bevándorlási és egészségügyi
hatóságai által előírt formanyomtatvány, amelyet azért kell kitölteni a
repülőgépen, hajón vagy szárazföldi közlekedési eszközön (autóval, busszal,
vonaton) utazóknak, hogy kapcsolatba lehessen lépni velük, amikor
feltételezhető, hogy fertőző betegséget hordozó személy volt az utasok között</t>
        </is>
      </c>
      <c r="BD59" s="2" t="inlineStr">
        <is>
          <t>modulo di localizzazione dei passeggeri|
PLF</t>
        </is>
      </c>
      <c r="BE59" s="2" t="inlineStr">
        <is>
          <t>3|
3</t>
        </is>
      </c>
      <c r="BF59" s="2" t="inlineStr">
        <is>
          <t xml:space="preserve">|
</t>
        </is>
      </c>
      <c r="BG59" t="inlineStr">
        <is>
          <t>&lt;div&gt;modulo compilato
dai passeggeri e richiesto dalle autorità sanitarie di alcuni paesi in caso di
gravi infezioni al fine di poterli rintracciare&lt;br&gt;&lt;/div&gt;</t>
        </is>
      </c>
      <c r="BH59" s="2" t="inlineStr">
        <is>
          <t>keleivio buvimo vietos anketa</t>
        </is>
      </c>
      <c r="BI59" s="2" t="inlineStr">
        <is>
          <t>3</t>
        </is>
      </c>
      <c r="BJ59" s="2" t="inlineStr">
        <is>
          <t/>
        </is>
      </c>
      <c r="BK59" t="inlineStr">
        <is>
          <t/>
        </is>
      </c>
      <c r="BL59" s="2" t="inlineStr">
        <is>
          <t>pasažiera lokācijas veidlapa|
pasažieru lokalizācijas veidlapa|
PLV</t>
        </is>
      </c>
      <c r="BM59" s="2" t="inlineStr">
        <is>
          <t>3|
2|
3</t>
        </is>
      </c>
      <c r="BN59" s="2" t="inlineStr">
        <is>
          <t xml:space="preserve">|
|
</t>
        </is>
      </c>
      <c r="BO59" t="inlineStr">
        <is>
          <t/>
        </is>
      </c>
      <c r="BP59" s="2" t="inlineStr">
        <is>
          <t>PLF|
Formola tal-Lokalizzazzjoni tal-Passiġġieri</t>
        </is>
      </c>
      <c r="BQ59" s="2" t="inlineStr">
        <is>
          <t>3|
3</t>
        </is>
      </c>
      <c r="BR59" s="2" t="inlineStr">
        <is>
          <t xml:space="preserve">|
</t>
        </is>
      </c>
      <c r="BS59" t="inlineStr">
        <is>
          <t>formola li trid timtela mill-awtoritajiet tal-immigrazzjoni u tas-saħħa ta' xi pajjiżi u li hi meħtieġa kull meta jissuspettaw li jkun hemm marda komunikabbli abbord titjira, vapur jew mezz tat-trasport fuq l-art (karozza, karozza tal-linja, ferrovija)</t>
        </is>
      </c>
      <c r="BT59" s="2" t="inlineStr">
        <is>
          <t>volksgezondheidstraceringsformulier voor passagiers|
traceringsformulier voor passagiers</t>
        </is>
      </c>
      <c r="BU59" s="2" t="inlineStr">
        <is>
          <t>3|
3</t>
        </is>
      </c>
      <c r="BV59" s="2" t="inlineStr">
        <is>
          <t xml:space="preserve">|
</t>
        </is>
      </c>
      <c r="BW59" t="inlineStr">
        <is>
          <t>formulier dat de lidstaten helpt bij het verrichten van risicobeoordelingen van aankomsten en maken het traceren van contacten mogelijk</t>
        </is>
      </c>
      <c r="BX59" s="2" t="inlineStr">
        <is>
          <t>karta lokalizacyjna|
PLF|
karta lokalizacji pasażera</t>
        </is>
      </c>
      <c r="BY59" s="2" t="inlineStr">
        <is>
          <t>3|
3|
3</t>
        </is>
      </c>
      <c r="BZ59" s="2" t="inlineStr">
        <is>
          <t xml:space="preserve">|
|
</t>
        </is>
      </c>
      <c r="CA59" t="inlineStr">
        <is>
          <t>formularz, który wypełnia pasażer na żądanie służb sanitarnych lub imigracyjnych danego kraju w przypadku zaistnienia podejrzenia niebezpiecznej choroby zakaźnej na pokładzie samolotu</t>
        </is>
      </c>
      <c r="CB59" s="2" t="inlineStr">
        <is>
          <t>Cartão de Localização de Passageiro|
Formulário de Saúde Pública de Localização do Passageiro|
Formulário de Localização do Passageiro</t>
        </is>
      </c>
      <c r="CC59" s="2" t="inlineStr">
        <is>
          <t>3|
3|
3</t>
        </is>
      </c>
      <c r="CD59" s="2" t="inlineStr">
        <is>
          <t>|
|
preferred</t>
        </is>
      </c>
      <c r="CE59" t="inlineStr">
        <is>
          <t>Formulário que deve ser preenchido pelos viajantes antes do início de uma viagem (por autocarro, automóvel, avião, comboio, navio) a entregar às autoridades competentes à chegada ao destino, de forma a auxiliar essas autoridades a gerir ocorrências de saúde pública, permitindo-lhes localizar passageiros que atravessem as fronteiras que possam ter sido expostos a uma pessoa infetada por uma doença comunicável.</t>
        </is>
      </c>
      <c r="CF59" s="2" t="inlineStr">
        <is>
          <t>PLF|
formular de localizare a pasagerilor</t>
        </is>
      </c>
      <c r="CG59" s="2" t="inlineStr">
        <is>
          <t>3|
3</t>
        </is>
      </c>
      <c r="CH59" s="2" t="inlineStr">
        <is>
          <t xml:space="preserve">|
</t>
        </is>
      </c>
      <c r="CI59" t="inlineStr">
        <is>
          <t/>
        </is>
      </c>
      <c r="CJ59" s="2" t="inlineStr">
        <is>
          <t>lokalizačná karta verejného zdravia cestujúcich|
lokalizačná karta|
FVC|
Formulár na vyhľadanie cestujúceho v súvislosti s ochranou verejného zdravia|
formulár na vyhľadanie cestujúceho</t>
        </is>
      </c>
      <c r="CK59" s="2" t="inlineStr">
        <is>
          <t>3|
3|
3|
3|
3</t>
        </is>
      </c>
      <c r="CL59" s="2" t="inlineStr">
        <is>
          <t xml:space="preserve">|
|
|
preferred|
</t>
        </is>
      </c>
      <c r="CM59" t="inlineStr">
        <is>
          <t>dokument, ktorý sa vypĺňa vtedy, keď orgány verejného zdravia nadobudnú podozrenie na prítomnosť prenosného ochorenia na palube lietadla</t>
        </is>
      </c>
      <c r="CN59" s="2" t="inlineStr">
        <is>
          <t>obrazec za lokalizacijo potnika</t>
        </is>
      </c>
      <c r="CO59" s="2" t="inlineStr">
        <is>
          <t>3</t>
        </is>
      </c>
      <c r="CP59" s="2" t="inlineStr">
        <is>
          <t/>
        </is>
      </c>
      <c r="CQ59" t="inlineStr">
        <is>
          <t/>
        </is>
      </c>
      <c r="CR59" s="2" t="inlineStr">
        <is>
          <t>formulär för lokalisering av passagerare|
passagerarlokaliseringsformulär</t>
        </is>
      </c>
      <c r="CS59" s="2" t="inlineStr">
        <is>
          <t>3|
3</t>
        </is>
      </c>
      <c r="CT59" s="2" t="inlineStr">
        <is>
          <t xml:space="preserve">preferred|
</t>
        </is>
      </c>
      <c r="CU59" t="inlineStr">
        <is>
          <t>formulär som fylls i på begäran av folkhälsomyndigheter och som samlar in åtminstone de passageraruppgifter som anges i bilaga I och som hjälper dessa myndigheter att hantera ett hot mot människors hälsa genom att göra det möjligt för dem att spåra passagerare som reser över gränserna och som kan ha exponerats för en person smittad med SARS-CoV-2</t>
        </is>
      </c>
    </row>
    <row r="60">
      <c r="A60" s="1" t="str">
        <f>HYPERLINK("https://iate.europa.eu/entry/result/3575225/all", "3575225")</f>
        <v>3575225</v>
      </c>
      <c r="B60" t="inlineStr">
        <is>
          <t>SOCIAL QUESTIONS</t>
        </is>
      </c>
      <c r="C60" t="inlineStr">
        <is>
          <t>SOCIAL QUESTIONS|health|medical science|immunology;SOCIAL QUESTIONS|health|pharmaceutical industry|pharmaceutical product|vaccine;SOCIAL QUESTIONS|health|health policy|organisation of health care|disease prevention|vaccination</t>
        </is>
      </c>
      <c r="D60" t="inlineStr">
        <is>
          <t/>
        </is>
      </c>
      <c r="E60" t="inlineStr">
        <is>
          <t/>
        </is>
      </c>
      <c r="F60" t="inlineStr">
        <is>
          <t/>
        </is>
      </c>
      <c r="G60" t="inlineStr">
        <is>
          <t/>
        </is>
      </c>
      <c r="H60" t="inlineStr">
        <is>
          <t/>
        </is>
      </c>
      <c r="I60" t="inlineStr">
        <is>
          <t/>
        </is>
      </c>
      <c r="J60" t="inlineStr">
        <is>
          <t/>
        </is>
      </c>
      <c r="K60" t="inlineStr">
        <is>
          <t/>
        </is>
      </c>
      <c r="L60" t="inlineStr">
        <is>
          <t/>
        </is>
      </c>
      <c r="M60" t="inlineStr">
        <is>
          <t/>
        </is>
      </c>
      <c r="N60" t="inlineStr">
        <is>
          <t/>
        </is>
      </c>
      <c r="O60" t="inlineStr">
        <is>
          <t/>
        </is>
      </c>
      <c r="P60" t="inlineStr">
        <is>
          <t/>
        </is>
      </c>
      <c r="Q60" t="inlineStr">
        <is>
          <t/>
        </is>
      </c>
      <c r="R60" t="inlineStr">
        <is>
          <t/>
        </is>
      </c>
      <c r="S60" t="inlineStr">
        <is>
          <t/>
        </is>
      </c>
      <c r="T60" s="2" t="inlineStr">
        <is>
          <t>εμβολιασμός αναπλήρωσης</t>
        </is>
      </c>
      <c r="U60" s="2" t="inlineStr">
        <is>
          <t>3</t>
        </is>
      </c>
      <c r="V60" s="2" t="inlineStr">
        <is>
          <t/>
        </is>
      </c>
      <c r="W60" t="inlineStr">
        <is>
          <t>δράση εμβολιασμού ατόμου σε ηλικία μεγαλύτερη από τη συνιστώμενη όταν, για οποιονδήποτε λόγο, του υπολείπονται /δεν του έχουν χορηγηθεί οι δόσεις εμβολίων για τις οποίες είναι επιλέξιμο, σύμφωνα με το εθνικό πρόγραμμα ανοσοποίησης</t>
        </is>
      </c>
      <c r="X60" s="2" t="inlineStr">
        <is>
          <t>catch-up vaccination</t>
        </is>
      </c>
      <c r="Y60" s="2" t="inlineStr">
        <is>
          <t>3</t>
        </is>
      </c>
      <c r="Z60" s="2" t="inlineStr">
        <is>
          <t/>
        </is>
      </c>
      <c r="AA60" t="inlineStr">
        <is>
          <t>action of vaccinating an individual who, for whatever reason, is 
missing/has not received doses of vaccines for which they are eligible, 
per the national immunisation schedule</t>
        </is>
      </c>
      <c r="AB60" t="inlineStr">
        <is>
          <t/>
        </is>
      </c>
      <c r="AC60" t="inlineStr">
        <is>
          <t/>
        </is>
      </c>
      <c r="AD60" t="inlineStr">
        <is>
          <t/>
        </is>
      </c>
      <c r="AE60" t="inlineStr">
        <is>
          <t/>
        </is>
      </c>
      <c r="AF60" t="inlineStr">
        <is>
          <t/>
        </is>
      </c>
      <c r="AG60" t="inlineStr">
        <is>
          <t/>
        </is>
      </c>
      <c r="AH60" t="inlineStr">
        <is>
          <t/>
        </is>
      </c>
      <c r="AI60" t="inlineStr">
        <is>
          <t/>
        </is>
      </c>
      <c r="AJ60" t="inlineStr">
        <is>
          <t/>
        </is>
      </c>
      <c r="AK60" t="inlineStr">
        <is>
          <t/>
        </is>
      </c>
      <c r="AL60" t="inlineStr">
        <is>
          <t/>
        </is>
      </c>
      <c r="AM60" t="inlineStr">
        <is>
          <t/>
        </is>
      </c>
      <c r="AN60" s="2" t="inlineStr">
        <is>
          <t>vaccination de rattrapage</t>
        </is>
      </c>
      <c r="AO60" s="2" t="inlineStr">
        <is>
          <t>3</t>
        </is>
      </c>
      <c r="AP60" s="2" t="inlineStr">
        <is>
          <t/>
        </is>
      </c>
      <c r="AQ60" t="inlineStr">
        <is>
          <t>action de vacciner un individu qui, pour une raison quelconque n’a pas 
reçu/a manqué les doses de vaccins auxquelles il peut prétendre,
 conformément au calendrier national de vaccination</t>
        </is>
      </c>
      <c r="AR60" s="2" t="inlineStr">
        <is>
          <t>vacsaíniú cúitimh</t>
        </is>
      </c>
      <c r="AS60" s="2" t="inlineStr">
        <is>
          <t>3</t>
        </is>
      </c>
      <c r="AT60" s="2" t="inlineStr">
        <is>
          <t/>
        </is>
      </c>
      <c r="AU60" t="inlineStr">
        <is>
          <t/>
        </is>
      </c>
      <c r="AV60" t="inlineStr">
        <is>
          <t/>
        </is>
      </c>
      <c r="AW60" t="inlineStr">
        <is>
          <t/>
        </is>
      </c>
      <c r="AX60" t="inlineStr">
        <is>
          <t/>
        </is>
      </c>
      <c r="AY60" t="inlineStr">
        <is>
          <t/>
        </is>
      </c>
      <c r="AZ60" t="inlineStr">
        <is>
          <t/>
        </is>
      </c>
      <c r="BA60" t="inlineStr">
        <is>
          <t/>
        </is>
      </c>
      <c r="BB60" t="inlineStr">
        <is>
          <t/>
        </is>
      </c>
      <c r="BC60" t="inlineStr">
        <is>
          <t/>
        </is>
      </c>
      <c r="BD60" t="inlineStr">
        <is>
          <t/>
        </is>
      </c>
      <c r="BE60" t="inlineStr">
        <is>
          <t/>
        </is>
      </c>
      <c r="BF60" t="inlineStr">
        <is>
          <t/>
        </is>
      </c>
      <c r="BG60" t="inlineStr">
        <is>
          <t/>
        </is>
      </c>
      <c r="BH60" t="inlineStr">
        <is>
          <t/>
        </is>
      </c>
      <c r="BI60" t="inlineStr">
        <is>
          <t/>
        </is>
      </c>
      <c r="BJ60" t="inlineStr">
        <is>
          <t/>
        </is>
      </c>
      <c r="BK60" t="inlineStr">
        <is>
          <t/>
        </is>
      </c>
      <c r="BL60" t="inlineStr">
        <is>
          <t/>
        </is>
      </c>
      <c r="BM60" t="inlineStr">
        <is>
          <t/>
        </is>
      </c>
      <c r="BN60" t="inlineStr">
        <is>
          <t/>
        </is>
      </c>
      <c r="BO60" t="inlineStr">
        <is>
          <t/>
        </is>
      </c>
      <c r="BP60" s="2" t="inlineStr">
        <is>
          <t>vaċċinazzjoni ta' rkupru</t>
        </is>
      </c>
      <c r="BQ60" s="2" t="inlineStr">
        <is>
          <t>3</t>
        </is>
      </c>
      <c r="BR60" s="2" t="inlineStr">
        <is>
          <t/>
        </is>
      </c>
      <c r="BS60" t="inlineStr">
        <is>
          <t>l-azzjoni ta' vaċċinazzjoni ta' individwu li, għal kwalunkwe raġuni, ikun jonqsu/ma jkunx irċieva d-dożi ta' vaċċin li jkun eliġibbli għalihom, skont l-iskeda tal-immunizzazzjoni nazzjonali</t>
        </is>
      </c>
      <c r="BT60" t="inlineStr">
        <is>
          <t/>
        </is>
      </c>
      <c r="BU60" t="inlineStr">
        <is>
          <t/>
        </is>
      </c>
      <c r="BV60" t="inlineStr">
        <is>
          <t/>
        </is>
      </c>
      <c r="BW60" t="inlineStr">
        <is>
          <t/>
        </is>
      </c>
      <c r="BX60" s="2" t="inlineStr">
        <is>
          <t>szczepienie uzupełniające</t>
        </is>
      </c>
      <c r="BY60" s="2" t="inlineStr">
        <is>
          <t>3</t>
        </is>
      </c>
      <c r="BZ60" s="2" t="inlineStr">
        <is>
          <t/>
        </is>
      </c>
      <c r="CA60" t="inlineStr">
        <is>
          <t>szczepienie osoby, która z jakiegokolwiek powodu nie została zaszczepiona w ramach zwykłego harmonogramu szczepień</t>
        </is>
      </c>
      <c r="CB60" s="2" t="inlineStr">
        <is>
          <t>vacinação de recuperação</t>
        </is>
      </c>
      <c r="CC60" s="2" t="inlineStr">
        <is>
          <t>3</t>
        </is>
      </c>
      <c r="CD60" s="2" t="inlineStr">
        <is>
          <t/>
        </is>
      </c>
      <c r="CE60" t="inlineStr">
        <is>
          <t>Ação de vacinar um indivíduo que, por um qualquer motivo, teve uma falha / deixou de receber as doses das vacinas às quais tinha direito de acordo com o
calendário nacional de vacinação.</t>
        </is>
      </c>
      <c r="CF60" s="2" t="inlineStr">
        <is>
          <t>vaccinare de recuperare</t>
        </is>
      </c>
      <c r="CG60" s="2" t="inlineStr">
        <is>
          <t>3</t>
        </is>
      </c>
      <c r="CH60" s="2" t="inlineStr">
        <is>
          <t/>
        </is>
      </c>
      <c r="CI60" t="inlineStr">
        <is>
          <t/>
        </is>
      </c>
      <c r="CJ60" t="inlineStr">
        <is>
          <t/>
        </is>
      </c>
      <c r="CK60" t="inlineStr">
        <is>
          <t/>
        </is>
      </c>
      <c r="CL60" t="inlineStr">
        <is>
          <t/>
        </is>
      </c>
      <c r="CM60" t="inlineStr">
        <is>
          <t/>
        </is>
      </c>
      <c r="CN60" s="2" t="inlineStr">
        <is>
          <t>zapoznelo cepljenje</t>
        </is>
      </c>
      <c r="CO60" s="2" t="inlineStr">
        <is>
          <t>3</t>
        </is>
      </c>
      <c r="CP60" s="2" t="inlineStr">
        <is>
          <t/>
        </is>
      </c>
      <c r="CQ60" t="inlineStr">
        <is>
          <t/>
        </is>
      </c>
      <c r="CR60" s="2" t="inlineStr">
        <is>
          <t>kompletterande vaccination</t>
        </is>
      </c>
      <c r="CS60" s="2" t="inlineStr">
        <is>
          <t>3</t>
        </is>
      </c>
      <c r="CT60" s="2" t="inlineStr">
        <is>
          <t/>
        </is>
      </c>
      <c r="CU60" t="inlineStr">
        <is>
          <t/>
        </is>
      </c>
    </row>
    <row r="61">
      <c r="A61" s="1" t="str">
        <f>HYPERLINK("https://iate.europa.eu/entry/result/1528613/all", "1528613")</f>
        <v>1528613</v>
      </c>
      <c r="B61" t="inlineStr">
        <is>
          <t>SOCIAL QUESTIONS</t>
        </is>
      </c>
      <c r="C61" t="inlineStr">
        <is>
          <t>SOCIAL QUESTIONS|health|medical science|immunology;SOCIAL QUESTIONS|health|medical science</t>
        </is>
      </c>
      <c r="D61" t="inlineStr">
        <is>
          <t/>
        </is>
      </c>
      <c r="E61" t="inlineStr">
        <is>
          <t/>
        </is>
      </c>
      <c r="F61" t="inlineStr">
        <is>
          <t/>
        </is>
      </c>
      <c r="G61" t="inlineStr">
        <is>
          <t/>
        </is>
      </c>
      <c r="H61" s="2" t="inlineStr">
        <is>
          <t>pasivní imunita</t>
        </is>
      </c>
      <c r="I61" s="2" t="inlineStr">
        <is>
          <t>3</t>
        </is>
      </c>
      <c r="J61" s="2" t="inlineStr">
        <is>
          <t/>
        </is>
      </c>
      <c r="K61" t="inlineStr">
        <is>
          <t>imunita vzniklá přenosem nebo umělým podáním protilátek do organismu ohroženého jednice</t>
        </is>
      </c>
      <c r="L61" s="2" t="inlineStr">
        <is>
          <t>induceret immunitet|
artificiel immunitet|
passiv immunitet|
kunstig immunitet</t>
        </is>
      </c>
      <c r="M61" s="2" t="inlineStr">
        <is>
          <t>3|
3|
4|
3</t>
        </is>
      </c>
      <c r="N61" s="2" t="inlineStr">
        <is>
          <t xml:space="preserve">|
|
|
</t>
        </is>
      </c>
      <c r="O61" t="inlineStr">
        <is>
          <t>midlertidig resistens, som opnås, når antistoffer indgives direkte i kroppen, men som forsvinder igen</t>
        </is>
      </c>
      <c r="P61" s="2" t="inlineStr">
        <is>
          <t>passiv erworbene Immunität|
passive Immunität|
künstliche Immunität</t>
        </is>
      </c>
      <c r="Q61" s="2" t="inlineStr">
        <is>
          <t>3|
3|
3</t>
        </is>
      </c>
      <c r="R61" s="2" t="inlineStr">
        <is>
          <t xml:space="preserve">|
|
</t>
        </is>
      </c>
      <c r="S61" t="inlineStr">
        <is>
          <t>durch passive Immunisierung kuenstlich induzierte oder durch diaplazentare Uebertragung muetterlicher AK natuerlich erworbene Immunitaet ; Verwendung von Antikörpern oder sensibilisierten Lymphozyten eines immunen Individuums zur Induktion einer passiven Immunität gegen antigene Substanzen oder Mikroorganismen in einem nicht-immunen Tier.Es wird nur eine vorübergehende Immunität erreicht.</t>
        </is>
      </c>
      <c r="T61" s="2" t="inlineStr">
        <is>
          <t>τεχνητή ανοσία|
παθητική ανοσία</t>
        </is>
      </c>
      <c r="U61" s="2" t="inlineStr">
        <is>
          <t>3|
3</t>
        </is>
      </c>
      <c r="V61" s="2" t="inlineStr">
        <is>
          <t xml:space="preserve">|
</t>
        </is>
      </c>
      <c r="W61" t="inlineStr">
        <is>
          <t/>
        </is>
      </c>
      <c r="X61" s="2" t="inlineStr">
        <is>
          <t>artificial immunity|
acquired passive immunity|
passive immunity</t>
        </is>
      </c>
      <c r="Y61" s="2" t="inlineStr">
        <is>
          <t>3|
3|
3</t>
        </is>
      </c>
      <c r="Z61" s="2" t="inlineStr">
        <is>
          <t xml:space="preserve">|
|
</t>
        </is>
      </c>
      <c r="AA61" t="inlineStr">
        <is>
          <t>acquired immunity due
to the transfer of antibodies formed in another organism to a given individual
and thus either resulting from vaccination or when an organism receives
antibodies produced by another human or animal organism</t>
        </is>
      </c>
      <c r="AB61" s="2" t="inlineStr">
        <is>
          <t>inmunidad pasiva|
inmunidad artificial</t>
        </is>
      </c>
      <c r="AC61" s="2" t="inlineStr">
        <is>
          <t>3|
3</t>
        </is>
      </c>
      <c r="AD61" s="2" t="inlineStr">
        <is>
          <t xml:space="preserve">|
</t>
        </is>
      </c>
      <c r="AE61" t="inlineStr">
        <is>
          <t>Inmunidad adquirida por la administración de un suero con anticuerpos o linfocitos sensibilizados procedente de un individuo previamente inmunizado.</t>
        </is>
      </c>
      <c r="AF61" s="2" t="inlineStr">
        <is>
          <t>passiivne immuunsus</t>
        </is>
      </c>
      <c r="AG61" s="2" t="inlineStr">
        <is>
          <t>3</t>
        </is>
      </c>
      <c r="AH61" s="2" t="inlineStr">
        <is>
          <t/>
        </is>
      </c>
      <c r="AI61" t="inlineStr">
        <is>
          <t>&lt;i&gt;immuunsus&lt;/i&gt;, &lt;a href="/entry/result/1685134/all" id="ENTRY_TO_ENTRY_CONVERTER" target="_blank"&gt;IATE:1685134&lt;/a&gt; mis tekib inim- või loomse päritoluga &lt;i&gt;antikehade&lt;/i&gt; &lt;a href="/entry/result/1073776/all" id="ENTRY_TO_ENTRY_CONVERTER" target="_blank"&gt;IATE:1073776&lt;/a&gt; viimisel organismi</t>
        </is>
      </c>
      <c r="AJ61" s="2" t="inlineStr">
        <is>
          <t>passiivinen immuniteetti</t>
        </is>
      </c>
      <c r="AK61" s="2" t="inlineStr">
        <is>
          <t>3</t>
        </is>
      </c>
      <c r="AL61" s="2" t="inlineStr">
        <is>
          <t/>
        </is>
      </c>
      <c r="AM61" t="inlineStr">
        <is>
          <t>hankinnainen immuniteetti, joka perustuu elimistöön tuotuihin vasta-aineisiin (esim. gammaglobuliinihoito) tai imusoluihin</t>
        </is>
      </c>
      <c r="AN61" s="2" t="inlineStr">
        <is>
          <t>immunité passive|
immunité provoquée</t>
        </is>
      </c>
      <c r="AO61" s="2" t="inlineStr">
        <is>
          <t>3|
3</t>
        </is>
      </c>
      <c r="AP61" s="2" t="inlineStr">
        <is>
          <t xml:space="preserve">|
</t>
        </is>
      </c>
      <c r="AQ61" t="inlineStr">
        <is>
          <t>Immunité obtenue après injection de sérum provenant d'un sujet immunisé activement.</t>
        </is>
      </c>
      <c r="AR61" s="2" t="inlineStr">
        <is>
          <t>imdhíonacht shaorga|
imdhíonacht éighníomhach fhaighte|
imdhíonacht éighníomhach</t>
        </is>
      </c>
      <c r="AS61" s="2" t="inlineStr">
        <is>
          <t>3|
3|
3</t>
        </is>
      </c>
      <c r="AT61" s="2" t="inlineStr">
        <is>
          <t xml:space="preserve">|
|
</t>
        </is>
      </c>
      <c r="AU61" t="inlineStr">
        <is>
          <t/>
        </is>
      </c>
      <c r="AV61" t="inlineStr">
        <is>
          <t/>
        </is>
      </c>
      <c r="AW61" t="inlineStr">
        <is>
          <t/>
        </is>
      </c>
      <c r="AX61" t="inlineStr">
        <is>
          <t/>
        </is>
      </c>
      <c r="AY61" t="inlineStr">
        <is>
          <t/>
        </is>
      </c>
      <c r="AZ61" s="2" t="inlineStr">
        <is>
          <t>passzív immunitás</t>
        </is>
      </c>
      <c r="BA61" s="2" t="inlineStr">
        <is>
          <t>3</t>
        </is>
      </c>
      <c r="BB61" s="2" t="inlineStr">
        <is>
          <t/>
        </is>
      </c>
      <c r="BC61" t="inlineStr">
        <is>
          <t>nem antigénnel, hanem egy már immunizált egyed immunológiailag kompetens sejtjeinek és/vagy ellenanyagainak (szérumának) a recipiens szervezetbe juttatásával kiváltott immunitás</t>
        </is>
      </c>
      <c r="BD61" s="2" t="inlineStr">
        <is>
          <t>immunità passiva|
immunità artificiale</t>
        </is>
      </c>
      <c r="BE61" s="2" t="inlineStr">
        <is>
          <t>3|
3</t>
        </is>
      </c>
      <c r="BF61" s="2" t="inlineStr">
        <is>
          <t xml:space="preserve">|
</t>
        </is>
      </c>
      <c r="BG61" t="inlineStr">
        <is>
          <t>immunità&lt;sup&gt;1&lt;/sup&gt; dovuta ll’induzione di una risposta immunitaria&lt;sup&gt;2&lt;/sup&gt; in seguito alla somministrazione di immunoglobuline&lt;sup&gt;3&lt;/sup&gt; in modo naturale o artificiale&lt;p&gt;&lt;sup&gt;1&lt;/sup&gt;immunità [ &lt;a href="/entry/result/1685134/all" id="ENTRY_TO_ENTRY_CONVERTER" target="_blank"&gt;IATE:1685134&lt;/a&gt; ]&lt;br&gt;&lt;sup&gt;2&lt;/sup&gt; risposta immunitaria [ &lt;a href="/entry/result/1073802/all" id="ENTRY_TO_ENTRY_CONVERTER" target="_blank"&gt;IATE:1073802&lt;/a&gt; ]&lt;br&gt;&lt;sup&gt;3&lt;/sup&gt; Si tratta in genere di immunoglobulina G [ &lt;a href="/entry/result/1431366/all" id="ENTRY_TO_ENTRY_CONVERTER" target="_blank"&gt;IATE:1431366&lt;/a&gt; ]&lt;/p&gt;</t>
        </is>
      </c>
      <c r="BH61" s="2" t="inlineStr">
        <is>
          <t>pasyvusis imunitetas</t>
        </is>
      </c>
      <c r="BI61" s="2" t="inlineStr">
        <is>
          <t>3</t>
        </is>
      </c>
      <c r="BJ61" s="2" t="inlineStr">
        <is>
          <t/>
        </is>
      </c>
      <c r="BK61" t="inlineStr">
        <is>
          <t/>
        </is>
      </c>
      <c r="BL61" s="2" t="inlineStr">
        <is>
          <t>pasīvā imunitāte</t>
        </is>
      </c>
      <c r="BM61" s="2" t="inlineStr">
        <is>
          <t>3</t>
        </is>
      </c>
      <c r="BN61" s="2" t="inlineStr">
        <is>
          <t/>
        </is>
      </c>
      <c r="BO61" t="inlineStr">
        <is>
          <t>imunitāte, kas rodas, ievadot organismā asins serumus, kas satur jau gatavas citā organismā izstrādātas antivielas</t>
        </is>
      </c>
      <c r="BP61" s="2" t="inlineStr">
        <is>
          <t>immunità passiva</t>
        </is>
      </c>
      <c r="BQ61" s="2" t="inlineStr">
        <is>
          <t>3</t>
        </is>
      </c>
      <c r="BR61" s="2" t="inlineStr">
        <is>
          <t/>
        </is>
      </c>
      <c r="BS61" t="inlineStr">
        <is>
          <t>immunità li tirriżulta mit-trasferiment lil persuna ta' antikorpi li ġew prodotti minn persuna oħra</t>
        </is>
      </c>
      <c r="BT61" s="2" t="inlineStr">
        <is>
          <t>passieve immuniteit|
passieve weerstand|
kunstmatige immuniteit</t>
        </is>
      </c>
      <c r="BU61" s="2" t="inlineStr">
        <is>
          <t>3|
3|
3</t>
        </is>
      </c>
      <c r="BV61" s="2" t="inlineStr">
        <is>
          <t xml:space="preserve">|
|
</t>
        </is>
      </c>
      <c r="BW61" t="inlineStr">
        <is>
          <t>immuniteit die niet door het lichaam zelf wordt opgebouwd, maar wordt verkregen door injectie van antistoffen</t>
        </is>
      </c>
      <c r="BX61" s="2" t="inlineStr">
        <is>
          <t>odporność bierna nabyta|
odporność bierna|
odporność sztuczna</t>
        </is>
      </c>
      <c r="BY61" s="2" t="inlineStr">
        <is>
          <t>3|
3|
3</t>
        </is>
      </c>
      <c r="BZ61" s="2" t="inlineStr">
        <is>
          <t xml:space="preserve">|
|
</t>
        </is>
      </c>
      <c r="CA61" t="inlineStr">
        <is>
          <t>odporność organizmu dzięki przeciwciałom pozyskanym z zewnątrz, przez podanie surowicy zawierającej gotowe przeciwciała lub w odniesieniu do noworodków drogą przezłożyskową bądź z siarą i mlekiem matki</t>
        </is>
      </c>
      <c r="CB61" s="2" t="inlineStr">
        <is>
          <t>imunidade artificial|
imunização passiva|
imunidade passiva</t>
        </is>
      </c>
      <c r="CC61" s="2" t="inlineStr">
        <is>
          <t>3|
3|
3</t>
        </is>
      </c>
      <c r="CD61" s="2" t="inlineStr">
        <is>
          <t xml:space="preserve">|
|
</t>
        </is>
      </c>
      <c r="CE61" t="inlineStr">
        <is>
          <t>Resistência imunitária conferida por anticorpos produzidos por
outro hospedeiro ou artificialmente, e adquirida, pelo hospedeiro em causa, quer
naturalmente (da mãe para o filho) ou através da administração de uma preparação
contendo aqueles anticorpos (antissoro ou imunoglobulina).</t>
        </is>
      </c>
      <c r="CF61" s="2" t="inlineStr">
        <is>
          <t>imunitate pasivă</t>
        </is>
      </c>
      <c r="CG61" s="2" t="inlineStr">
        <is>
          <t>3</t>
        </is>
      </c>
      <c r="CH61" s="2" t="inlineStr">
        <is>
          <t/>
        </is>
      </c>
      <c r="CI61" t="inlineStr">
        <is>
          <t>imunitate dobândită prin administrarea unui ser imunizant (care conține anticorpi) sau a limfocitelor unui donor imunizat față de antigenul repsctiv</t>
        </is>
      </c>
      <c r="CJ61" s="2" t="inlineStr">
        <is>
          <t>pasívna imunita</t>
        </is>
      </c>
      <c r="CK61" s="2" t="inlineStr">
        <is>
          <t>3</t>
        </is>
      </c>
      <c r="CL61" s="2" t="inlineStr">
        <is>
          <t/>
        </is>
      </c>
      <c r="CM61" t="inlineStr">
        <is>
          <t/>
        </is>
      </c>
      <c r="CN61" s="2" t="inlineStr">
        <is>
          <t>pasivna imunost</t>
        </is>
      </c>
      <c r="CO61" s="2" t="inlineStr">
        <is>
          <t>3</t>
        </is>
      </c>
      <c r="CP61" s="2" t="inlineStr">
        <is>
          <t/>
        </is>
      </c>
      <c r="CQ61" t="inlineStr">
        <is>
          <t/>
        </is>
      </c>
      <c r="CR61" s="2" t="inlineStr">
        <is>
          <t>passiv immunitet</t>
        </is>
      </c>
      <c r="CS61" s="2" t="inlineStr">
        <is>
          <t>3</t>
        </is>
      </c>
      <c r="CT61" s="2" t="inlineStr">
        <is>
          <t/>
        </is>
      </c>
      <c r="CU61" t="inlineStr">
        <is>
          <t/>
        </is>
      </c>
    </row>
    <row r="62">
      <c r="A62" s="1" t="str">
        <f>HYPERLINK("https://iate.europa.eu/entry/result/1073807/all", "1073807")</f>
        <v>1073807</v>
      </c>
      <c r="B62" t="inlineStr">
        <is>
          <t>SOCIAL QUESTIONS</t>
        </is>
      </c>
      <c r="C62" t="inlineStr">
        <is>
          <t>SOCIAL QUESTIONS|health|medical science|immunology;SOCIAL QUESTIONS|health|medical science</t>
        </is>
      </c>
      <c r="D62" t="inlineStr">
        <is>
          <t/>
        </is>
      </c>
      <c r="E62" t="inlineStr">
        <is>
          <t/>
        </is>
      </c>
      <c r="F62" t="inlineStr">
        <is>
          <t/>
        </is>
      </c>
      <c r="G62" t="inlineStr">
        <is>
          <t/>
        </is>
      </c>
      <c r="H62" s="2" t="inlineStr">
        <is>
          <t>aktivní imunita</t>
        </is>
      </c>
      <c r="I62" s="2" t="inlineStr">
        <is>
          <t>3</t>
        </is>
      </c>
      <c r="J62" s="2" t="inlineStr">
        <is>
          <t/>
        </is>
      </c>
      <c r="K62" t="inlineStr">
        <is>
          <t>imunita proti určitému infekčnímu agens získaná při aktivní imunizaci</t>
        </is>
      </c>
      <c r="L62" s="2" t="inlineStr">
        <is>
          <t>aktiv immunitet</t>
        </is>
      </c>
      <c r="M62" s="2" t="inlineStr">
        <is>
          <t>4</t>
        </is>
      </c>
      <c r="N62" s="2" t="inlineStr">
        <is>
          <t/>
        </is>
      </c>
      <c r="O62" t="inlineStr">
        <is>
          <t>resistens, som opnås ved indgivelse af inaktiverede (altså døde) eller svækkede bakterier eller virus i kroppen, som derefter ved at danne antistoffer imod sygdommen (de inaktiverede eller svækkede bakterier eller virus) skaber immunitet og demed vil kunne huske sygdommen og hurtigt kunne danne antistoffer næste gang man smittes, så man undgår at blive syg</t>
        </is>
      </c>
      <c r="P62" s="2" t="inlineStr">
        <is>
          <t>aktiv erworbene Immunität|
aktive Immunität|
adaptive Immunität</t>
        </is>
      </c>
      <c r="Q62" s="2" t="inlineStr">
        <is>
          <t>3|
3|
3</t>
        </is>
      </c>
      <c r="R62" s="2" t="inlineStr">
        <is>
          <t xml:space="preserve">|
|
</t>
        </is>
      </c>
      <c r="S62" t="inlineStr">
        <is>
          <t>Auf der Entwicklung einer Immunantwort beruhender Schutz, der sich in einem Individuum nach Antigenstimulation, z.B.durch einen Impfstoff oder nach einer Infektion, entwickelt.</t>
        </is>
      </c>
      <c r="T62" s="2" t="inlineStr">
        <is>
          <t>ενεργητική ανοσία|
ενεργός ανοσία</t>
        </is>
      </c>
      <c r="U62" s="2" t="inlineStr">
        <is>
          <t>3|
3</t>
        </is>
      </c>
      <c r="V62" s="2" t="inlineStr">
        <is>
          <t xml:space="preserve">preferred|
</t>
        </is>
      </c>
      <c r="W62" t="inlineStr">
        <is>
          <t/>
        </is>
      </c>
      <c r="X62" s="2" t="inlineStr">
        <is>
          <t>active acquired immunity|
active immunity</t>
        </is>
      </c>
      <c r="Y62" s="2" t="inlineStr">
        <is>
          <t>3|
3</t>
        </is>
      </c>
      <c r="Z62" s="2" t="inlineStr">
        <is>
          <t xml:space="preserve">|
</t>
        </is>
      </c>
      <c r="AA62" t="inlineStr">
        <is>
          <t>&lt;i&gt;&lt;a href="https://iate.europa.eu/entry/result/1685134/en" target="_blank"&gt;immunity&lt;/a&gt;&lt;/i&gt; due to the development of an &lt;a href="https://iate.europa.eu/entry/result/1073802/en" target="_blank"&gt;&lt;i&gt;immune response&lt;/i&gt;&lt;/a&gt; following stimulation of the immune system by an &lt;a href="https://iate.europa.eu/entry/result/1503455/en" target="_blank"&gt;&lt;i&gt;antigen&lt;/i&gt;&lt;/a&gt;</t>
        </is>
      </c>
      <c r="AB62" s="2" t="inlineStr">
        <is>
          <t>inmunidad activa</t>
        </is>
      </c>
      <c r="AC62" s="2" t="inlineStr">
        <is>
          <t>3</t>
        </is>
      </c>
      <c r="AD62" s="2" t="inlineStr">
        <is>
          <t/>
        </is>
      </c>
      <c r="AE62" t="inlineStr">
        <is>
          <t>Inmunidad adquirida por respuesta específica a un estímulo antigénico.</t>
        </is>
      </c>
      <c r="AF62" s="2" t="inlineStr">
        <is>
          <t>aktiivne immuunsus</t>
        </is>
      </c>
      <c r="AG62" s="2" t="inlineStr">
        <is>
          <t>3</t>
        </is>
      </c>
      <c r="AH62" s="2" t="inlineStr">
        <is>
          <t/>
        </is>
      </c>
      <c r="AI62" t="inlineStr">
        <is>
          <t>&lt;i&gt;immuunsus&lt;/i&gt; &lt;a href="/entry/result/1685134/all" id="ENTRY_TO_ENTRY_CONVERTER" target="_blank"&gt;IATE:1685134&lt;/a&gt; , mis tekib vastusena organismi viidud &lt;i&gt;antigeeni&lt;/i&gt; &lt;a href="/entry/result/1503455/all" id="ENTRY_TO_ENTRY_CONVERTER" target="_blank"&gt;IATE:1503455&lt;/a&gt; , kas viiruse või &lt;i&gt;haigusetekitaja&lt;/i&gt; &lt;a href="/entry/result/1623140/all" id="ENTRY_TO_ENTRY_CONVERTER" target="_blank"&gt;IATE:1623140&lt;/a&gt; , toimele</t>
        </is>
      </c>
      <c r="AJ62" s="2" t="inlineStr">
        <is>
          <t>aktiivinen immuniteetti</t>
        </is>
      </c>
      <c r="AK62" s="2" t="inlineStr">
        <is>
          <t>3</t>
        </is>
      </c>
      <c r="AL62" s="2" t="inlineStr">
        <is>
          <t/>
        </is>
      </c>
      <c r="AM62" t="inlineStr">
        <is>
          <t>hankinnainen immuniteetti, joka perustuu elimistön itsensä antigeenikosketuksen (tartunta tai rokotus) jälkeen tuottamiin vasta-aineisiin tai tappajasoluihin</t>
        </is>
      </c>
      <c r="AN62" s="2" t="inlineStr">
        <is>
          <t>immunité active</t>
        </is>
      </c>
      <c r="AO62" s="2" t="inlineStr">
        <is>
          <t>3</t>
        </is>
      </c>
      <c r="AP62" s="2" t="inlineStr">
        <is>
          <t/>
        </is>
      </c>
      <c r="AQ62" t="inlineStr">
        <is>
          <t/>
        </is>
      </c>
      <c r="AR62" s="2" t="inlineStr">
        <is>
          <t>imdhíonacht ghníomhach</t>
        </is>
      </c>
      <c r="AS62" s="2" t="inlineStr">
        <is>
          <t>3</t>
        </is>
      </c>
      <c r="AT62" s="2" t="inlineStr">
        <is>
          <t/>
        </is>
      </c>
      <c r="AU62" t="inlineStr">
        <is>
          <t/>
        </is>
      </c>
      <c r="AV62" t="inlineStr">
        <is>
          <t/>
        </is>
      </c>
      <c r="AW62" t="inlineStr">
        <is>
          <t/>
        </is>
      </c>
      <c r="AX62" t="inlineStr">
        <is>
          <t/>
        </is>
      </c>
      <c r="AY62" t="inlineStr">
        <is>
          <t/>
        </is>
      </c>
      <c r="AZ62" s="2" t="inlineStr">
        <is>
          <t>aktív immunitás</t>
        </is>
      </c>
      <c r="BA62" s="2" t="inlineStr">
        <is>
          <t>3</t>
        </is>
      </c>
      <c r="BB62" s="2" t="inlineStr">
        <is>
          <t/>
        </is>
      </c>
      <c r="BC62" t="inlineStr">
        <is>
          <t>immunogén (patogén, védőoltás stb.) hatására kialakuló immunitás</t>
        </is>
      </c>
      <c r="BD62" s="2" t="inlineStr">
        <is>
          <t>immunità attiva</t>
        </is>
      </c>
      <c r="BE62" s="2" t="inlineStr">
        <is>
          <t>3</t>
        </is>
      </c>
      <c r="BF62" s="2" t="inlineStr">
        <is>
          <t/>
        </is>
      </c>
      <c r="BG62" t="inlineStr">
        <is>
          <t>immunità&lt;sup&gt;1&lt;/sup&gt; acquisita attraverso l’esposizione del sistema immunitario dell’ospite all’antigene&lt;sup&gt;2&lt;/sup&gt; dato da un microrganismo o da un vaccino che induce la risposta immunitaria&lt;sup&gt;3&lt;/sup&gt; dei linfociti T e B&lt;p&gt;&lt;sup&gt;1&lt;/sup&gt; immunità [ &lt;a href="/entry/result/1685134/all" id="ENTRY_TO_ENTRY_CONVERTER" target="_blank"&gt;IATE:1685134&lt;/a&gt; ]&lt;br&gt;&lt;sup&gt;2&lt;/sup&gt; antigene [ &lt;a href="/entry/result/1503455/all" id="ENTRY_TO_ENTRY_CONVERTER" target="_blank"&gt;IATE:1503455&lt;/a&gt; ]&lt;br&gt;&lt;sup&gt;3&lt;/sup&gt; risposta immunitaria [ &lt;a href="/entry/result/1073802/all" id="ENTRY_TO_ENTRY_CONVERTER" target="_blank"&gt;IATE:1073802&lt;/a&gt; ]&lt;/p&gt;</t>
        </is>
      </c>
      <c r="BH62" s="2" t="inlineStr">
        <is>
          <t>aktyvusis imunitetas</t>
        </is>
      </c>
      <c r="BI62" s="2" t="inlineStr">
        <is>
          <t>3</t>
        </is>
      </c>
      <c r="BJ62" s="2" t="inlineStr">
        <is>
          <t/>
        </is>
      </c>
      <c r="BK62" t="inlineStr">
        <is>
          <t/>
        </is>
      </c>
      <c r="BL62" s="2" t="inlineStr">
        <is>
          <t>aktīvā imunitāte</t>
        </is>
      </c>
      <c r="BM62" s="2" t="inlineStr">
        <is>
          <t>3</t>
        </is>
      </c>
      <c r="BN62" s="2" t="inlineStr">
        <is>
          <t/>
        </is>
      </c>
      <c r="BO62" t="inlineStr">
        <is>
          <t/>
        </is>
      </c>
      <c r="BP62" s="2" t="inlineStr">
        <is>
          <t>immunità attiva</t>
        </is>
      </c>
      <c r="BQ62" s="2" t="inlineStr">
        <is>
          <t>3</t>
        </is>
      </c>
      <c r="BR62" s="2" t="inlineStr">
        <is>
          <t/>
        </is>
      </c>
      <c r="BS62" t="inlineStr">
        <is>
          <t>immunità prodotta mill-ġisem b'respons għal stimulazzjoni minn organiżmu li jikkawża l-mard jew minn xi aġent ieħor</t>
        </is>
      </c>
      <c r="BT62" s="2" t="inlineStr">
        <is>
          <t>actieve immuniteit|
actieve weerstand</t>
        </is>
      </c>
      <c r="BU62" s="2" t="inlineStr">
        <is>
          <t>3|
3</t>
        </is>
      </c>
      <c r="BV62" s="2" t="inlineStr">
        <is>
          <t xml:space="preserve">|
</t>
        </is>
      </c>
      <c r="BW62" t="inlineStr">
        <is>
          <t>immuniteit die door het lichaam zelf wordt opgebouwd na contact met een &lt;i&gt;antigeen&lt;/i&gt; [ &lt;a href="/entry/result/1503455/all" id="ENTRY_TO_ENTRY_CONVERTER" target="_blank"&gt;IATE:1503455&lt;/a&gt; ]</t>
        </is>
      </c>
      <c r="BX62" s="2" t="inlineStr">
        <is>
          <t>odporność czynna</t>
        </is>
      </c>
      <c r="BY62" s="2" t="inlineStr">
        <is>
          <t>3</t>
        </is>
      </c>
      <c r="BZ62" s="2" t="inlineStr">
        <is>
          <t/>
        </is>
      </c>
      <c r="CA62" t="inlineStr">
        <is>
          <t>odporność swoista, która powstaje w wyniku przebycia choroby zakaźnej lub podania szczepionki</t>
        </is>
      </c>
      <c r="CB62" s="2" t="inlineStr">
        <is>
          <t>imunização ativa|
imunidade ativa</t>
        </is>
      </c>
      <c r="CC62" s="2" t="inlineStr">
        <is>
          <t>3|
3</t>
        </is>
      </c>
      <c r="CD62" s="2" t="inlineStr">
        <is>
          <t xml:space="preserve">|
</t>
        </is>
      </c>
      <c r="CE62" t="inlineStr">
        <is>
          <t>Resistência imunitária desenvolvida em resposta a um estímulo
provocado por um antigénio (agente infeccioso ou vacina) e caracterizado
habitualmente pela presença, demonstrável, de anticorpos específicos produzidos pelo
hospedeiro.</t>
        </is>
      </c>
      <c r="CF62" s="2" t="inlineStr">
        <is>
          <t>imunitate activă</t>
        </is>
      </c>
      <c r="CG62" s="2" t="inlineStr">
        <is>
          <t>3</t>
        </is>
      </c>
      <c r="CH62" s="2" t="inlineStr">
        <is>
          <t/>
        </is>
      </c>
      <c r="CI62" t="inlineStr">
        <is>
          <t>imunitate dobândită datorată formării anticorpilor la nivelul celulelor limfoide, rezultată consecutiv răspunsului la stimulare antigenică</t>
        </is>
      </c>
      <c r="CJ62" s="2" t="inlineStr">
        <is>
          <t>aktívna imunita</t>
        </is>
      </c>
      <c r="CK62" s="2" t="inlineStr">
        <is>
          <t>3</t>
        </is>
      </c>
      <c r="CL62" s="2" t="inlineStr">
        <is>
          <t/>
        </is>
      </c>
      <c r="CM62" t="inlineStr">
        <is>
          <t/>
        </is>
      </c>
      <c r="CN62" s="2" t="inlineStr">
        <is>
          <t>aktivna imunost</t>
        </is>
      </c>
      <c r="CO62" s="2" t="inlineStr">
        <is>
          <t>3</t>
        </is>
      </c>
      <c r="CP62" s="2" t="inlineStr">
        <is>
          <t/>
        </is>
      </c>
      <c r="CQ62" t="inlineStr">
        <is>
          <t/>
        </is>
      </c>
      <c r="CR62" s="2" t="inlineStr">
        <is>
          <t>aktiv immunitet</t>
        </is>
      </c>
      <c r="CS62" s="2" t="inlineStr">
        <is>
          <t>3</t>
        </is>
      </c>
      <c r="CT62" s="2" t="inlineStr">
        <is>
          <t/>
        </is>
      </c>
      <c r="CU62" t="inlineStr">
        <is>
          <t/>
        </is>
      </c>
    </row>
    <row r="63">
      <c r="A63" s="1" t="str">
        <f>HYPERLINK("https://iate.europa.eu/entry/result/3515059/all", "3515059")</f>
        <v>3515059</v>
      </c>
      <c r="B63" t="inlineStr">
        <is>
          <t>LAW;EDUCATION AND COMMUNICATIONS</t>
        </is>
      </c>
      <c r="C63" t="inlineStr">
        <is>
          <t>LAW|rights and freedoms|rights of the individual;EDUCATION AND COMMUNICATIONS|information technology and data processing|data processing|data protection</t>
        </is>
      </c>
      <c r="D63" t="inlineStr">
        <is>
          <t/>
        </is>
      </c>
      <c r="E63" t="inlineStr">
        <is>
          <t/>
        </is>
      </c>
      <c r="F63" t="inlineStr">
        <is>
          <t/>
        </is>
      </c>
      <c r="G63" t="inlineStr">
        <is>
          <t/>
        </is>
      </c>
      <c r="H63" t="inlineStr">
        <is>
          <t/>
        </is>
      </c>
      <c r="I63" t="inlineStr">
        <is>
          <t/>
        </is>
      </c>
      <c r="J63" t="inlineStr">
        <is>
          <t/>
        </is>
      </c>
      <c r="K63" t="inlineStr">
        <is>
          <t/>
        </is>
      </c>
      <c r="L63" t="inlineStr">
        <is>
          <t/>
        </is>
      </c>
      <c r="M63" t="inlineStr">
        <is>
          <t/>
        </is>
      </c>
      <c r="N63" t="inlineStr">
        <is>
          <t/>
        </is>
      </c>
      <c r="O63" t="inlineStr">
        <is>
          <t/>
        </is>
      </c>
      <c r="P63" s="2" t="inlineStr">
        <is>
          <t>Recht auf Schutz personenbezogener Daten</t>
        </is>
      </c>
      <c r="Q63" s="2" t="inlineStr">
        <is>
          <t>3</t>
        </is>
      </c>
      <c r="R63" s="2" t="inlineStr">
        <is>
          <t/>
        </is>
      </c>
      <c r="S63" t="inlineStr">
        <is>
          <t/>
        </is>
      </c>
      <c r="T63" s="2" t="inlineStr">
        <is>
          <t>δικαίωμα προστασίας των δεδομένων προσωπικού χαρακτήρα</t>
        </is>
      </c>
      <c r="U63" s="2" t="inlineStr">
        <is>
          <t>3</t>
        </is>
      </c>
      <c r="V63" s="2" t="inlineStr">
        <is>
          <t/>
        </is>
      </c>
      <c r="W63" t="inlineStr">
        <is>
          <t/>
        </is>
      </c>
      <c r="X63" s="2" t="inlineStr">
        <is>
          <t>right to the protection of personal data</t>
        </is>
      </c>
      <c r="Y63" s="2" t="inlineStr">
        <is>
          <t>3</t>
        </is>
      </c>
      <c r="Z63" s="2" t="inlineStr">
        <is>
          <t/>
        </is>
      </c>
      <c r="AA63" t="inlineStr">
        <is>
          <t/>
        </is>
      </c>
      <c r="AB63" s="2" t="inlineStr">
        <is>
          <t>derecho a la protección de los datos de carácter personal|
derecho a la protección de los datos personales</t>
        </is>
      </c>
      <c r="AC63" s="2" t="inlineStr">
        <is>
          <t>3|
3</t>
        </is>
      </c>
      <c r="AD63" s="2" t="inlineStr">
        <is>
          <t xml:space="preserve">|
</t>
        </is>
      </c>
      <c r="AE63" t="inlineStr">
        <is>
          <t/>
        </is>
      </c>
      <c r="AF63" t="inlineStr">
        <is>
          <t/>
        </is>
      </c>
      <c r="AG63" t="inlineStr">
        <is>
          <t/>
        </is>
      </c>
      <c r="AH63" t="inlineStr">
        <is>
          <t/>
        </is>
      </c>
      <c r="AI63" t="inlineStr">
        <is>
          <t/>
        </is>
      </c>
      <c r="AJ63" s="2" t="inlineStr">
        <is>
          <t>oikeus henkilötietojen suojaan</t>
        </is>
      </c>
      <c r="AK63" s="2" t="inlineStr">
        <is>
          <t>3</t>
        </is>
      </c>
      <c r="AL63" s="2" t="inlineStr">
        <is>
          <t/>
        </is>
      </c>
      <c r="AM63" t="inlineStr">
        <is>
          <t/>
        </is>
      </c>
      <c r="AN63" s="2" t="inlineStr">
        <is>
          <t>droit à la protection des données à caractère personnel</t>
        </is>
      </c>
      <c r="AO63" s="2" t="inlineStr">
        <is>
          <t>3</t>
        </is>
      </c>
      <c r="AP63" s="2" t="inlineStr">
        <is>
          <t/>
        </is>
      </c>
      <c r="AQ63" t="inlineStr">
        <is>
          <t/>
        </is>
      </c>
      <c r="AR63" t="inlineStr">
        <is>
          <t/>
        </is>
      </c>
      <c r="AS63" t="inlineStr">
        <is>
          <t/>
        </is>
      </c>
      <c r="AT63" t="inlineStr">
        <is>
          <t/>
        </is>
      </c>
      <c r="AU63" t="inlineStr">
        <is>
          <t/>
        </is>
      </c>
      <c r="AV63" t="inlineStr">
        <is>
          <t/>
        </is>
      </c>
      <c r="AW63" t="inlineStr">
        <is>
          <t/>
        </is>
      </c>
      <c r="AX63" t="inlineStr">
        <is>
          <t/>
        </is>
      </c>
      <c r="AY63" t="inlineStr">
        <is>
          <t/>
        </is>
      </c>
      <c r="AZ63" t="inlineStr">
        <is>
          <t/>
        </is>
      </c>
      <c r="BA63" t="inlineStr">
        <is>
          <t/>
        </is>
      </c>
      <c r="BB63" t="inlineStr">
        <is>
          <t/>
        </is>
      </c>
      <c r="BC63" t="inlineStr">
        <is>
          <t/>
        </is>
      </c>
      <c r="BD63" s="2" t="inlineStr">
        <is>
          <t>diritto alla protezione dei dati personali</t>
        </is>
      </c>
      <c r="BE63" s="2" t="inlineStr">
        <is>
          <t>1</t>
        </is>
      </c>
      <c r="BF63" s="2" t="inlineStr">
        <is>
          <t/>
        </is>
      </c>
      <c r="BG63" t="inlineStr">
        <is>
          <t/>
        </is>
      </c>
      <c r="BH63" t="inlineStr">
        <is>
          <t/>
        </is>
      </c>
      <c r="BI63" t="inlineStr">
        <is>
          <t/>
        </is>
      </c>
      <c r="BJ63" t="inlineStr">
        <is>
          <t/>
        </is>
      </c>
      <c r="BK63" t="inlineStr">
        <is>
          <t/>
        </is>
      </c>
      <c r="BL63" t="inlineStr">
        <is>
          <t/>
        </is>
      </c>
      <c r="BM63" t="inlineStr">
        <is>
          <t/>
        </is>
      </c>
      <c r="BN63" t="inlineStr">
        <is>
          <t/>
        </is>
      </c>
      <c r="BO63" t="inlineStr">
        <is>
          <t/>
        </is>
      </c>
      <c r="BP63" t="inlineStr">
        <is>
          <t/>
        </is>
      </c>
      <c r="BQ63" t="inlineStr">
        <is>
          <t/>
        </is>
      </c>
      <c r="BR63" t="inlineStr">
        <is>
          <t/>
        </is>
      </c>
      <c r="BS63" t="inlineStr">
        <is>
          <t/>
        </is>
      </c>
      <c r="BT63" s="2" t="inlineStr">
        <is>
          <t>recht op bescherming van persoonsgegevens</t>
        </is>
      </c>
      <c r="BU63" s="2" t="inlineStr">
        <is>
          <t>3</t>
        </is>
      </c>
      <c r="BV63" s="2" t="inlineStr">
        <is>
          <t/>
        </is>
      </c>
      <c r="BW63" t="inlineStr">
        <is>
          <t/>
        </is>
      </c>
      <c r="BX63" s="2" t="inlineStr">
        <is>
          <t>prawo do ochrony danych osobowych</t>
        </is>
      </c>
      <c r="BY63" s="2" t="inlineStr">
        <is>
          <t>3</t>
        </is>
      </c>
      <c r="BZ63" s="2" t="inlineStr">
        <is>
          <t/>
        </is>
      </c>
      <c r="CA63" t="inlineStr">
        <is>
          <t/>
        </is>
      </c>
      <c r="CB63" t="inlineStr">
        <is>
          <t/>
        </is>
      </c>
      <c r="CC63" t="inlineStr">
        <is>
          <t/>
        </is>
      </c>
      <c r="CD63" t="inlineStr">
        <is>
          <t/>
        </is>
      </c>
      <c r="CE63" t="inlineStr">
        <is>
          <t/>
        </is>
      </c>
      <c r="CF63" t="inlineStr">
        <is>
          <t/>
        </is>
      </c>
      <c r="CG63" t="inlineStr">
        <is>
          <t/>
        </is>
      </c>
      <c r="CH63" t="inlineStr">
        <is>
          <t/>
        </is>
      </c>
      <c r="CI63" t="inlineStr">
        <is>
          <t/>
        </is>
      </c>
      <c r="CJ63" s="2" t="inlineStr">
        <is>
          <t>právo na ochranu osobných údajov</t>
        </is>
      </c>
      <c r="CK63" s="2" t="inlineStr">
        <is>
          <t>3</t>
        </is>
      </c>
      <c r="CL63" s="2" t="inlineStr">
        <is>
          <t/>
        </is>
      </c>
      <c r="CM63" t="inlineStr">
        <is>
          <t/>
        </is>
      </c>
      <c r="CN63" t="inlineStr">
        <is>
          <t/>
        </is>
      </c>
      <c r="CO63" t="inlineStr">
        <is>
          <t/>
        </is>
      </c>
      <c r="CP63" t="inlineStr">
        <is>
          <t/>
        </is>
      </c>
      <c r="CQ63" t="inlineStr">
        <is>
          <t/>
        </is>
      </c>
      <c r="CR63" t="inlineStr">
        <is>
          <t/>
        </is>
      </c>
      <c r="CS63" t="inlineStr">
        <is>
          <t/>
        </is>
      </c>
      <c r="CT63" t="inlineStr">
        <is>
          <t/>
        </is>
      </c>
      <c r="CU63" t="inlineStr">
        <is>
          <t/>
        </is>
      </c>
    </row>
    <row r="64">
      <c r="A64" s="1" t="str">
        <f>HYPERLINK("https://iate.europa.eu/entry/result/1668882/all", "1668882")</f>
        <v>1668882</v>
      </c>
      <c r="B64" t="inlineStr">
        <is>
          <t>SOCIAL QUESTIONS</t>
        </is>
      </c>
      <c r="C64" t="inlineStr">
        <is>
          <t>SOCIAL QUESTIONS|health|medical science</t>
        </is>
      </c>
      <c r="D64" s="2" t="inlineStr">
        <is>
          <t>пандемичен</t>
        </is>
      </c>
      <c r="E64" s="2" t="inlineStr">
        <is>
          <t>2</t>
        </is>
      </c>
      <c r="F64" s="2" t="inlineStr">
        <is>
          <t/>
        </is>
      </c>
      <c r="G64" t="inlineStr">
        <is>
          <t/>
        </is>
      </c>
      <c r="H64" s="2" t="inlineStr">
        <is>
          <t>pandemický</t>
        </is>
      </c>
      <c r="I64" s="2" t="inlineStr">
        <is>
          <t>3</t>
        </is>
      </c>
      <c r="J64" s="2" t="inlineStr">
        <is>
          <t/>
        </is>
      </c>
      <c r="K64" t="inlineStr">
        <is>
          <t>(o infekčním onemocnění) hromadně se vyskytující
bez prostorového omezení</t>
        </is>
      </c>
      <c r="L64" s="2" t="inlineStr">
        <is>
          <t>pandemi</t>
        </is>
      </c>
      <c r="M64" s="2" t="inlineStr">
        <is>
          <t>3</t>
        </is>
      </c>
      <c r="N64" s="2" t="inlineStr">
        <is>
          <t/>
        </is>
      </c>
      <c r="O64" t="inlineStr">
        <is>
          <t>en smitsom sygdoms udbredelse over en hel verdensdel eller flere verdensdele</t>
        </is>
      </c>
      <c r="P64" s="2" t="inlineStr">
        <is>
          <t>pandemisch</t>
        </is>
      </c>
      <c r="Q64" s="2" t="inlineStr">
        <is>
          <t>3</t>
        </is>
      </c>
      <c r="R64" s="2" t="inlineStr">
        <is>
          <t/>
        </is>
      </c>
      <c r="S64" t="inlineStr">
        <is>
          <t>(über eine Infektionskrankheit) sich über mehrere Länder oder Landstriche ausbreitend</t>
        </is>
      </c>
      <c r="T64" s="2" t="inlineStr">
        <is>
          <t>πανδημικός</t>
        </is>
      </c>
      <c r="U64" s="2" t="inlineStr">
        <is>
          <t>3</t>
        </is>
      </c>
      <c r="V64" s="2" t="inlineStr">
        <is>
          <t/>
        </is>
      </c>
      <c r="W64" t="inlineStr">
        <is>
          <t>που έχει το χαρακτήρα πανδημίας ή που αναφέρεται σε πανδημία</t>
        </is>
      </c>
      <c r="X64" s="2" t="inlineStr">
        <is>
          <t>pandemic</t>
        </is>
      </c>
      <c r="Y64" s="2" t="inlineStr">
        <is>
          <t>3</t>
        </is>
      </c>
      <c r="Z64" s="2" t="inlineStr">
        <is>
          <t/>
        </is>
      </c>
      <c r="AA64" t="inlineStr">
        <is>
          <t>(of a disease) prevalent over a whole country or large part of the world</t>
        </is>
      </c>
      <c r="AB64" s="2" t="inlineStr">
        <is>
          <t>pandémico</t>
        </is>
      </c>
      <c r="AC64" s="2" t="inlineStr">
        <is>
          <t>3</t>
        </is>
      </c>
      <c r="AD64" s="2" t="inlineStr">
        <is>
          <t/>
        </is>
      </c>
      <c r="AE64" t="inlineStr">
        <is>
          <t>(Referido a una enfermedad) que se extiende a muchos países en más de un continente.</t>
        </is>
      </c>
      <c r="AF64" s="2" t="inlineStr">
        <is>
          <t>pandeemiline</t>
        </is>
      </c>
      <c r="AG64" s="2" t="inlineStr">
        <is>
          <t>3</t>
        </is>
      </c>
      <c r="AH64" s="2" t="inlineStr">
        <is>
          <t/>
        </is>
      </c>
      <c r="AI64" t="inlineStr">
        <is>
          <t/>
        </is>
      </c>
      <c r="AJ64" s="2" t="inlineStr">
        <is>
          <t>pandeeminen</t>
        </is>
      </c>
      <c r="AK64" s="2" t="inlineStr">
        <is>
          <t>3</t>
        </is>
      </c>
      <c r="AL64" s="2" t="inlineStr">
        <is>
          <t/>
        </is>
      </c>
      <c r="AM64" t="inlineStr">
        <is>
          <t>yli maanosien leviävä (tauti)</t>
        </is>
      </c>
      <c r="AN64" s="2" t="inlineStr">
        <is>
          <t>pandémique</t>
        </is>
      </c>
      <c r="AO64" s="2" t="inlineStr">
        <is>
          <t>3</t>
        </is>
      </c>
      <c r="AP64" s="2" t="inlineStr">
        <is>
          <t/>
        </is>
      </c>
      <c r="AQ64" t="inlineStr">
        <is>
          <t>qui a le caractère d'une &lt;a href="https://iate.europa.eu/entry/result/36453/fr" target="_blank"&gt;pandémie&lt;/a&gt;</t>
        </is>
      </c>
      <c r="AR64" s="2" t="inlineStr">
        <is>
          <t>paindéimeach</t>
        </is>
      </c>
      <c r="AS64" s="2" t="inlineStr">
        <is>
          <t>3</t>
        </is>
      </c>
      <c r="AT64" s="2" t="inlineStr">
        <is>
          <t/>
        </is>
      </c>
      <c r="AU64" t="inlineStr">
        <is>
          <t>aidiacht le cur síos ar ghalar atá ag leathadh go forleathan ar fud críoch mhór tíre nó domhanda</t>
        </is>
      </c>
      <c r="AV64" s="2" t="inlineStr">
        <is>
          <t>pandemijski</t>
        </is>
      </c>
      <c r="AW64" s="2" t="inlineStr">
        <is>
          <t>3</t>
        </is>
      </c>
      <c r="AX64" s="2" t="inlineStr">
        <is>
          <t/>
        </is>
      </c>
      <c r="AY64" t="inlineStr">
        <is>
          <t>koji se odnosi na pandemiju</t>
        </is>
      </c>
      <c r="AZ64" s="2" t="inlineStr">
        <is>
          <t>pandémiás</t>
        </is>
      </c>
      <c r="BA64" s="2" t="inlineStr">
        <is>
          <t>3</t>
        </is>
      </c>
      <c r="BB64" s="2" t="inlineStr">
        <is>
          <t/>
        </is>
      </c>
      <c r="BC64" t="inlineStr">
        <is>
          <t>több országot
vagy kontinenst érintő [betegség]</t>
        </is>
      </c>
      <c r="BD64" s="2" t="inlineStr">
        <is>
          <t>pandemico</t>
        </is>
      </c>
      <c r="BE64" s="2" t="inlineStr">
        <is>
          <t>3</t>
        </is>
      </c>
      <c r="BF64" s="2" t="inlineStr">
        <is>
          <t/>
        </is>
      </c>
      <c r="BG64" t="inlineStr">
        <is>
          <t>di malattia che
si diffonde rapidamente in interi paesi o in tutto il globo</t>
        </is>
      </c>
      <c r="BH64" s="2" t="inlineStr">
        <is>
          <t>pandemijos|
pandeminis</t>
        </is>
      </c>
      <c r="BI64" s="2" t="inlineStr">
        <is>
          <t>3|
3</t>
        </is>
      </c>
      <c r="BJ64" s="2" t="inlineStr">
        <is>
          <t xml:space="preserve">|
</t>
        </is>
      </c>
      <c r="BK64" t="inlineStr">
        <is>
          <t/>
        </is>
      </c>
      <c r="BL64" s="2" t="inlineStr">
        <is>
          <t>pandēmisks</t>
        </is>
      </c>
      <c r="BM64" s="2" t="inlineStr">
        <is>
          <t>3</t>
        </is>
      </c>
      <c r="BN64" s="2" t="inlineStr">
        <is>
          <t/>
        </is>
      </c>
      <c r="BO64" t="inlineStr">
        <is>
          <t>saistīts ar &lt;a href="https://iate.europa.eu/entry/result/36453/lv" target="_blank"&gt;pandēmiju&lt;/a&gt;, tai raksturīgs</t>
        </is>
      </c>
      <c r="BP64" s="2" t="inlineStr">
        <is>
          <t>pandemiku</t>
        </is>
      </c>
      <c r="BQ64" s="2" t="inlineStr">
        <is>
          <t>3</t>
        </is>
      </c>
      <c r="BR64" s="2" t="inlineStr">
        <is>
          <t/>
        </is>
      </c>
      <c r="BS64" t="inlineStr">
        <is>
          <t/>
        </is>
      </c>
      <c r="BT64" s="2" t="inlineStr">
        <is>
          <t>pandemisch</t>
        </is>
      </c>
      <c r="BU64" s="2" t="inlineStr">
        <is>
          <t>3</t>
        </is>
      </c>
      <c r="BV64" s="2" t="inlineStr">
        <is>
          <t/>
        </is>
      </c>
      <c r="BW64" t="inlineStr">
        <is>
          <t>(van een ziekte) het karakter hebbend van een &lt;a href="https://iate.europa.eu/entry/result/36453/nl" target="_blank"&gt;pandemie&lt;/a&gt;</t>
        </is>
      </c>
      <c r="BX64" s="2" t="inlineStr">
        <is>
          <t>pandemiczny</t>
        </is>
      </c>
      <c r="BY64" s="2" t="inlineStr">
        <is>
          <t>3</t>
        </is>
      </c>
      <c r="BZ64" s="2" t="inlineStr">
        <is>
          <t/>
        </is>
      </c>
      <c r="CA64" t="inlineStr">
        <is>
          <t>1. «o epidemii: rozprzestrzeniający się na dużym obszarze» &lt;div&gt;2. «należący do ogółu, obejmujący swym zasięgiem wszystkich»&lt;/div&gt;</t>
        </is>
      </c>
      <c r="CB64" s="2" t="inlineStr">
        <is>
          <t>pandémico</t>
        </is>
      </c>
      <c r="CC64" s="2" t="inlineStr">
        <is>
          <t>3</t>
        </is>
      </c>
      <c r="CD64" s="2" t="inlineStr">
        <is>
          <t/>
        </is>
      </c>
      <c r="CE64" t="inlineStr">
        <is>
          <t>Prevalecente numa vasta área geográfica ou à escala mundial.</t>
        </is>
      </c>
      <c r="CF64" s="2" t="inlineStr">
        <is>
          <t>pandemic</t>
        </is>
      </c>
      <c r="CG64" s="2" t="inlineStr">
        <is>
          <t>3</t>
        </is>
      </c>
      <c r="CH64" s="2" t="inlineStr">
        <is>
          <t/>
        </is>
      </c>
      <c r="CI64" t="inlineStr">
        <is>
          <t>(despre boli) care are caracter de &lt;a href="https://iate.europa.eu/entry/result/36453/ro" target="_blank"&gt;pandemie&lt;/a&gt;</t>
        </is>
      </c>
      <c r="CJ64" s="2" t="inlineStr">
        <is>
          <t>pandemický</t>
        </is>
      </c>
      <c r="CK64" s="2" t="inlineStr">
        <is>
          <t>3</t>
        </is>
      </c>
      <c r="CL64" s="2" t="inlineStr">
        <is>
          <t/>
        </is>
      </c>
      <c r="CM64" t="inlineStr">
        <is>
          <t>týkajúci sa &lt;a href="https://iate.europa.eu/entry/result/36453/sk" target="_blank"&gt;pandémie&lt;/a&gt;</t>
        </is>
      </c>
      <c r="CN64" s="2" t="inlineStr">
        <is>
          <t>pandemičen|
pandemski</t>
        </is>
      </c>
      <c r="CO64" s="2" t="inlineStr">
        <is>
          <t>3|
3</t>
        </is>
      </c>
      <c r="CP64" s="2" t="inlineStr">
        <is>
          <t xml:space="preserve">preferred|
</t>
        </is>
      </c>
      <c r="CQ64" t="inlineStr">
        <is>
          <t>1. ki zaradi hitrega širjenja zajame zelo široko območje, več celin&lt;br&gt;1.1 ki je namenjen za preprečevanje takega širjenja bolezni &lt;br&gt;1.2 ki je v zvezi s stopnjo takega širjenja bolezni</t>
        </is>
      </c>
      <c r="CR64" s="2" t="inlineStr">
        <is>
          <t>pandemisk</t>
        </is>
      </c>
      <c r="CS64" s="2" t="inlineStr">
        <is>
          <t>3</t>
        </is>
      </c>
      <c r="CT64" s="2" t="inlineStr">
        <is>
          <t/>
        </is>
      </c>
      <c r="CU64" t="inlineStr">
        <is>
          <t/>
        </is>
      </c>
    </row>
    <row r="65">
      <c r="A65" s="1" t="str">
        <f>HYPERLINK("https://iate.europa.eu/entry/result/915287/all", "915287")</f>
        <v>915287</v>
      </c>
      <c r="B65" t="inlineStr">
        <is>
          <t>EDUCATION AND COMMUNICATIONS;LAW;EUROPEAN UNION</t>
        </is>
      </c>
      <c r="C65" t="inlineStr">
        <is>
          <t>EDUCATION AND COMMUNICATIONS|information technology and data processing|data processing;LAW|rights and freedoms|rights of the individual;EUROPEAN UNION|EU institutions and European civil service</t>
        </is>
      </c>
      <c r="D65" s="2" t="inlineStr">
        <is>
          <t>Европейски надзорен орган по защита на данните|
ЕНОЗД</t>
        </is>
      </c>
      <c r="E65" s="2" t="inlineStr">
        <is>
          <t>3|
3</t>
        </is>
      </c>
      <c r="F65" s="2" t="inlineStr">
        <is>
          <t xml:space="preserve">|
</t>
        </is>
      </c>
      <c r="G65" t="inlineStr">
        <is>
          <t/>
        </is>
      </c>
      <c r="H65" s="2" t="inlineStr">
        <is>
          <t>EIOÚ|
evropský inspektor ochrany údajů</t>
        </is>
      </c>
      <c r="I65" s="2" t="inlineStr">
        <is>
          <t>3|
4</t>
        </is>
      </c>
      <c r="J65" s="2" t="inlineStr">
        <is>
          <t xml:space="preserve">|
</t>
        </is>
      </c>
      <c r="K65" t="inlineStr">
        <is>
          <t>nezávislý orgán dozoru, jehož povinností je zajistit, aby orgány a instituce Společenství při zpracování osobních údajů dodržovaly základní práva a svobody fyzických osob, zejména jejich právo na soukromí</t>
        </is>
      </c>
      <c r="L65" s="2" t="inlineStr">
        <is>
          <t>Den Europæiske Tilsynsførende|
Den Europæiske Tilsynsførende for Databeskyttelse|
EDPS</t>
        </is>
      </c>
      <c r="M65" s="2" t="inlineStr">
        <is>
          <t>4|
4|
4</t>
        </is>
      </c>
      <c r="N65" s="2" t="inlineStr">
        <is>
          <t xml:space="preserve">|
|
</t>
        </is>
      </c>
      <c r="O65" t="inlineStr">
        <is>
          <t>Den Europæiske Tilsynsførende for Databeskyttelse er en uafhængig kontrolmyndighed, der har til opgave at sikre, at fællesskabsinstitutionerne og -organerne respekterer fysiske personers grundlæggende rettigheder og frihedsrettigheder, især retten til privatlivets fred i forbindelse med behandling af personoplysninger.</t>
        </is>
      </c>
      <c r="P65" s="2" t="inlineStr">
        <is>
          <t>EDSB|
Europäischer Datenschutzbeauftragter</t>
        </is>
      </c>
      <c r="Q65" s="2" t="inlineStr">
        <is>
          <t>4|
4</t>
        </is>
      </c>
      <c r="R65" s="2" t="inlineStr">
        <is>
          <t xml:space="preserve">|
</t>
        </is>
      </c>
      <c r="S65" t="inlineStr">
        <is>
          <t>unabhängige Kontrollbehörde, die über den Schutz natürlicher Personen bei der Verarbeitung personenbezogener Daten und dem freien Verkehr solcher Daten durch die Organe und Einrichtungen der Gemeinschaft wacht</t>
        </is>
      </c>
      <c r="T65" s="2" t="inlineStr">
        <is>
          <t>Ευρωπαίος Επόπτης Προστασίας Δεδομένων|
ΕΕΠΔ</t>
        </is>
      </c>
      <c r="U65" s="2" t="inlineStr">
        <is>
          <t>4|
3</t>
        </is>
      </c>
      <c r="V65" s="2" t="inlineStr">
        <is>
          <t xml:space="preserve">|
</t>
        </is>
      </c>
      <c r="W65" t="inlineStr">
        <is>
          <t/>
        </is>
      </c>
      <c r="X65" s="2" t="inlineStr">
        <is>
          <t>European Data Protection Supervisor|
EDPS</t>
        </is>
      </c>
      <c r="Y65" s="2" t="inlineStr">
        <is>
          <t>4|
4</t>
        </is>
      </c>
      <c r="Z65" s="2" t="inlineStr">
        <is>
          <t xml:space="preserve">|
</t>
        </is>
      </c>
      <c r="AA65" t="inlineStr">
        <is>
          <t>independent supervisory authority responsible for ensuring that the fundamental rights and freedoms of natural persons, and in particular their right to privacy, are respected by the Community institutions and bodies</t>
        </is>
      </c>
      <c r="AB65" s="2" t="inlineStr">
        <is>
          <t>Supervisor Europeo de Protección de Datos|
SEPD</t>
        </is>
      </c>
      <c r="AC65" s="2" t="inlineStr">
        <is>
          <t>4|
4</t>
        </is>
      </c>
      <c r="AD65" s="2" t="inlineStr">
        <is>
          <t xml:space="preserve">|
</t>
        </is>
      </c>
      <c r="AE65" t="inlineStr">
        <is>
          <t>El Supervisor Europeo de Protección de Datos supervisa la aplicación de las disposiciones del presente Reglamento a todas las operaciones de tratamiento realizadas por las instituciones y organismos de la Unión</t>
        </is>
      </c>
      <c r="AF65" s="2" t="inlineStr">
        <is>
          <t>Euroopa Andmekaitseinspektor</t>
        </is>
      </c>
      <c r="AG65" s="2" t="inlineStr">
        <is>
          <t>4</t>
        </is>
      </c>
      <c r="AH65" s="2" t="inlineStr">
        <is>
          <t/>
        </is>
      </c>
      <c r="AI65" t="inlineStr">
        <is>
          <t/>
        </is>
      </c>
      <c r="AJ65" s="2" t="inlineStr">
        <is>
          <t>EDPS|
Euroopan tietosuojavaltuutettu</t>
        </is>
      </c>
      <c r="AK65" s="2" t="inlineStr">
        <is>
          <t>3|
4</t>
        </is>
      </c>
      <c r="AL65" s="2" t="inlineStr">
        <is>
          <t xml:space="preserve">|
</t>
        </is>
      </c>
      <c r="AM65" t="inlineStr">
        <is>
          <t>asetuksella (EY) N:o 45/2001 perustettu riippumaton valvontaelin</t>
        </is>
      </c>
      <c r="AN65" s="2" t="inlineStr">
        <is>
          <t>Contrôleur européen de la protection des données|
CEPD</t>
        </is>
      </c>
      <c r="AO65" s="2" t="inlineStr">
        <is>
          <t>4|
3</t>
        </is>
      </c>
      <c r="AP65" s="2" t="inlineStr">
        <is>
          <t xml:space="preserve">|
</t>
        </is>
      </c>
      <c r="AQ65" t="inlineStr">
        <is>
          <t/>
        </is>
      </c>
      <c r="AR65" s="2" t="inlineStr">
        <is>
          <t>an Maoirseoir Eorpach ar Chosaint Sonraí|
MECS</t>
        </is>
      </c>
      <c r="AS65" s="2" t="inlineStr">
        <is>
          <t>3|
3</t>
        </is>
      </c>
      <c r="AT65" s="2" t="inlineStr">
        <is>
          <t xml:space="preserve">|
</t>
        </is>
      </c>
      <c r="AU65" t="inlineStr">
        <is>
          <t/>
        </is>
      </c>
      <c r="AV65" s="2" t="inlineStr">
        <is>
          <t>EDPS|
Europski nadzornik za zaštitu podataka</t>
        </is>
      </c>
      <c r="AW65" s="2" t="inlineStr">
        <is>
          <t>3|
4</t>
        </is>
      </c>
      <c r="AX65" s="2" t="inlineStr">
        <is>
          <t xml:space="preserve">|
</t>
        </is>
      </c>
      <c r="AY65" t="inlineStr">
        <is>
          <t>agencija EU-a čiji je cilj osigurati da institucije i tijela EU-a poštuju pravo na privatnost prilikom obrade osobnih podataka i u razvoju politike</t>
        </is>
      </c>
      <c r="AZ65" s="2" t="inlineStr">
        <is>
          <t>európai adatvédelmi biztos</t>
        </is>
      </c>
      <c r="BA65" s="2" t="inlineStr">
        <is>
          <t>4</t>
        </is>
      </c>
      <c r="BB65" s="2" t="inlineStr">
        <is>
          <t/>
        </is>
      </c>
      <c r="BC65" t="inlineStr">
        <is>
          <t>Az európai adatvédelmi biztos független felügyeleti szerv, akinek feladata annak szavatolása, hogy a közösségi intézmények és szervek a személyes adatok feldolgozása, valamint az ilyen adatok szabad áramlása során - különösen a magán- és a családi élet tekintetében - tiszteletben tartják a természetes személyek alapvető jogait és szabadságait.</t>
        </is>
      </c>
      <c r="BD65" s="2" t="inlineStr">
        <is>
          <t>GEPD|
Garante europeo della protezione dei dati</t>
        </is>
      </c>
      <c r="BE65" s="2" t="inlineStr">
        <is>
          <t>3|
4</t>
        </is>
      </c>
      <c r="BF65" s="2" t="inlineStr">
        <is>
          <t xml:space="preserve">|
</t>
        </is>
      </c>
      <c r="BG65" t="inlineStr">
        <is>
          <t>autorità incaricata di: 
&lt;p&gt;– garantire il rispetto dei diritti e delle libertà fondamentali delle persone fisiche, segnatamente del diritto alla protezione dei dati, in relazione al trattamento dei dati personali da parte delle istituzioni e degli organi dell’Unione;&lt;br&gt;– sorvegliare e assicurare l’applicazione del regolamento (UE) 2018/1725 e di qualunque altro atto dell’Unione relativo alla tutela dei diritti e delle libertà fondamentali delle persone fisiche in relazione al trattamento dei dati personali da parte di un’istituzione o di un organo dell’Unione, e di fornire alle istituzioni e agli organi dell’Unione nonché agli interessati pareri su tutte le questioni relative al trattamento dei dati personali.&lt;/p&gt;</t>
        </is>
      </c>
      <c r="BH65" s="2" t="inlineStr">
        <is>
          <t>Europos duomenų apsaugos priežiūros pareigūnas|
EDAPP</t>
        </is>
      </c>
      <c r="BI65" s="2" t="inlineStr">
        <is>
          <t>4|
3</t>
        </is>
      </c>
      <c r="BJ65" s="2" t="inlineStr">
        <is>
          <t xml:space="preserve">|
</t>
        </is>
      </c>
      <c r="BK65" t="inlineStr">
        <is>
          <t/>
        </is>
      </c>
      <c r="BL65" s="2" t="inlineStr">
        <is>
          <t>EDAU|
Eiropas Datu aizsardzības uzraudzītājs</t>
        </is>
      </c>
      <c r="BM65" s="2" t="inlineStr">
        <is>
          <t>4|
4</t>
        </is>
      </c>
      <c r="BN65" s="2" t="inlineStr">
        <is>
          <t xml:space="preserve">|
</t>
        </is>
      </c>
      <c r="BO65" t="inlineStr">
        <is>
          <t/>
        </is>
      </c>
      <c r="BP65" s="2" t="inlineStr">
        <is>
          <t>Kontrollur Ewropew għall-Protezzjoni tad-Data|
EDPS</t>
        </is>
      </c>
      <c r="BQ65" s="2" t="inlineStr">
        <is>
          <t>4|
4</t>
        </is>
      </c>
      <c r="BR65" s="2" t="inlineStr">
        <is>
          <t xml:space="preserve">|
</t>
        </is>
      </c>
      <c r="BS65" t="inlineStr">
        <is>
          <t/>
        </is>
      </c>
      <c r="BT65" s="2" t="inlineStr">
        <is>
          <t>EDPS|
Europese Toezichthouder voor gegevensbescherming</t>
        </is>
      </c>
      <c r="BU65" s="2" t="inlineStr">
        <is>
          <t>4|
4</t>
        </is>
      </c>
      <c r="BV65" s="2" t="inlineStr">
        <is>
          <t xml:space="preserve">|
</t>
        </is>
      </c>
      <c r="BW65" t="inlineStr">
        <is>
          <t>Onafhankelijke autoriteit die toezicht houdt op de toepassing van de bepalingen van Verordening nr. 45/2001 op alle door een communautaire instelling of een communautair orgaan verrichte verwerkingen</t>
        </is>
      </c>
      <c r="BX65" s="2" t="inlineStr">
        <is>
          <t>EIOD|
Europejski Inspektor Ochrony Danych</t>
        </is>
      </c>
      <c r="BY65" s="2" t="inlineStr">
        <is>
          <t>3|
4</t>
        </is>
      </c>
      <c r="BZ65" s="2" t="inlineStr">
        <is>
          <t xml:space="preserve">|
</t>
        </is>
      </c>
      <c r="CA65" t="inlineStr">
        <is>
          <t/>
        </is>
      </c>
      <c r="CB65" s="2" t="inlineStr">
        <is>
          <t>AEPD|
Autoridade Europeia para a Proteção de Dados</t>
        </is>
      </c>
      <c r="CC65" s="2" t="inlineStr">
        <is>
          <t>4|
4</t>
        </is>
      </c>
      <c r="CD65" s="2" t="inlineStr">
        <is>
          <t xml:space="preserve">|
</t>
        </is>
      </c>
      <c r="CE65" t="inlineStr">
        <is>
          <t>Órgão independente de supervisão, previsto no n.º 2 do artigo 286.º do Tratado CE, criado pelo Regulamento (CE) n.º 45/2001, encarregado de assegurar que os direitos e liberdades fundamentais das pessoas singulares, especialmente o direito à vida privada, sejam respeitados pelas instituições e órgãos comunitários. O seu estatuto e condições gerais de exercício de funções constam da Decisão 1247/2002/CE - JO L 183, de 12.07.2002 &lt;a href="http://eur-lex.europa.eu/legal-content/PT/TXT/?uri=CELEX:32002D1247" target="_blank"&gt;CELEX:32002D1247/PT&lt;/a&gt; .</t>
        </is>
      </c>
      <c r="CF65" s="2" t="inlineStr">
        <is>
          <t>AEPD|
Autoritatea Europeană pentru Protecția Datelor</t>
        </is>
      </c>
      <c r="CG65" s="2" t="inlineStr">
        <is>
          <t>3|
4</t>
        </is>
      </c>
      <c r="CH65" s="2" t="inlineStr">
        <is>
          <t xml:space="preserve">|
</t>
        </is>
      </c>
      <c r="CI65" t="inlineStr">
        <is>
          <t/>
        </is>
      </c>
      <c r="CJ65" s="2" t="inlineStr">
        <is>
          <t>EDPS|
európsky dozorný úradník pre ochranu údajov</t>
        </is>
      </c>
      <c r="CK65" s="2" t="inlineStr">
        <is>
          <t>3|
4</t>
        </is>
      </c>
      <c r="CL65" s="2" t="inlineStr">
        <is>
          <t xml:space="preserve">|
</t>
        </is>
      </c>
      <c r="CM65" t="inlineStr">
        <is>
          <t>Európsky dozorný úradník pre ochranu údajov je nezávislý dozorný orgán zodpovedný za monitorovanie spôsobu, akým inštitúcie a orgány Spoločenstva spracúvajú údaje jednotlivých osôb.</t>
        </is>
      </c>
      <c r="CN65" s="2" t="inlineStr">
        <is>
          <t>Evropski nadzornik za varstvo podatkov|
ENVP</t>
        </is>
      </c>
      <c r="CO65" s="2" t="inlineStr">
        <is>
          <t>4|
4</t>
        </is>
      </c>
      <c r="CP65" s="2" t="inlineStr">
        <is>
          <t xml:space="preserve">|
</t>
        </is>
      </c>
      <c r="CQ65" t="inlineStr">
        <is>
          <t>neodvisni nadzorni organ, ki mu je zaupano spremljanje uporabe instrumentov varstva fizičnih oseb v zvezi z obdelavo osebnih podatkov in prostim pretokom teh podatkov, v ustanovah in organih Skupnosti.</t>
        </is>
      </c>
      <c r="CR65" s="2" t="inlineStr">
        <is>
          <t>Europeiska datatillsynsmannen|
EDPS</t>
        </is>
      </c>
      <c r="CS65" s="2" t="inlineStr">
        <is>
          <t>3|
3</t>
        </is>
      </c>
      <c r="CT65" s="2" t="inlineStr">
        <is>
          <t xml:space="preserve">|
</t>
        </is>
      </c>
      <c r="CU65" t="inlineStr">
        <is>
          <t>"Europeiska datatillsynsmannen inrättades 2001. Datatillsynsmannen ska se till att alla EU:s institutioner och organ respekterar den enskildes rätt till privatliv vid behandling av personuppgifter."</t>
        </is>
      </c>
    </row>
    <row r="66">
      <c r="A66" s="1" t="str">
        <f>HYPERLINK("https://iate.europa.eu/entry/result/1685446/all", "1685446")</f>
        <v>1685446</v>
      </c>
      <c r="B66" t="inlineStr">
        <is>
          <t>SCIENCE</t>
        </is>
      </c>
      <c r="C66" t="inlineStr">
        <is>
          <t>SCIENCE|natural and applied sciences|life sciences|biology;SCIENCE|natural and applied sciences|life sciences|biology|microorganism</t>
        </is>
      </c>
      <c r="D66" s="2" t="inlineStr">
        <is>
          <t>щам на вирус</t>
        </is>
      </c>
      <c r="E66" s="2" t="inlineStr">
        <is>
          <t>3</t>
        </is>
      </c>
      <c r="F66" s="2" t="inlineStr">
        <is>
          <t/>
        </is>
      </c>
      <c r="G66" t="inlineStr">
        <is>
          <t>биологичен вариант на вирус, който е разпознаваем, поради факта че притежава определени неповторими фенотипни характеристики, които остават непроменени в естествени условия</t>
        </is>
      </c>
      <c r="H66" s="2" t="inlineStr">
        <is>
          <t>kmen viru</t>
        </is>
      </c>
      <c r="I66" s="2" t="inlineStr">
        <is>
          <t>3</t>
        </is>
      </c>
      <c r="J66" s="2" t="inlineStr">
        <is>
          <t/>
        </is>
      </c>
      <c r="K66" t="inlineStr">
        <is>
          <t/>
        </is>
      </c>
      <c r="L66" s="2" t="inlineStr">
        <is>
          <t>virusstamme</t>
        </is>
      </c>
      <c r="M66" s="2" t="inlineStr">
        <is>
          <t>3</t>
        </is>
      </c>
      <c r="N66" s="2" t="inlineStr">
        <is>
          <t/>
        </is>
      </c>
      <c r="O66" t="inlineStr">
        <is>
          <t/>
        </is>
      </c>
      <c r="P66" s="2" t="inlineStr">
        <is>
          <t>Virusstamm</t>
        </is>
      </c>
      <c r="Q66" s="2" t="inlineStr">
        <is>
          <t>3</t>
        </is>
      </c>
      <c r="R66" s="2" t="inlineStr">
        <is>
          <t/>
        </is>
      </c>
      <c r="S66" t="inlineStr">
        <is>
          <t>aus einer einzelnen Isolierung hervorgegangene Reinkultur, die sich von anderen Staemmen des gleichen Typs beziehungsweise Subtyps in bestimmten physiologischen Merkmalen unterscheidet</t>
        </is>
      </c>
      <c r="T66" s="2" t="inlineStr">
        <is>
          <t>στέλεχος ιού</t>
        </is>
      </c>
      <c r="U66" s="2" t="inlineStr">
        <is>
          <t>3</t>
        </is>
      </c>
      <c r="V66" s="2" t="inlineStr">
        <is>
          <t/>
        </is>
      </c>
      <c r="W66" t="inlineStr">
        <is>
          <t>βιολογική
 παραλλαγή συγκεκριμένου ιού που είναι αναγνωρίσιμη, επειδή διαθέτει μοναδικά φαινοτυπικά χαρακτηριστικά, τα οποία παραμένουν σταθερά υπό φυσιολογικές
 συνθήκες</t>
        </is>
      </c>
      <c r="X66" s="2" t="inlineStr">
        <is>
          <t>virus strain|
viral strain</t>
        </is>
      </c>
      <c r="Y66" s="2" t="inlineStr">
        <is>
          <t>3|
1</t>
        </is>
      </c>
      <c r="Z66" s="2" t="inlineStr">
        <is>
          <t xml:space="preserve">|
</t>
        </is>
      </c>
      <c r="AA66" t="inlineStr">
        <is>
          <t>biological variant of a given virus that is recognizable because it possesses some unique phenotypic characteristics that remain stable under natural conditions</t>
        </is>
      </c>
      <c r="AB66" s="2" t="inlineStr">
        <is>
          <t>cepa vírica</t>
        </is>
      </c>
      <c r="AC66" s="2" t="inlineStr">
        <is>
          <t>3</t>
        </is>
      </c>
      <c r="AD66" s="2" t="inlineStr">
        <is>
          <t/>
        </is>
      </c>
      <c r="AE66" t="inlineStr">
        <is>
          <t>&lt;div&gt;&lt;div&gt;&lt;div&gt;Líneas o aislados diferentes del mismo virus (por ejemplo, de zonas geográficas o de pacientes distintos);&lt;/div&gt;&lt;/div&gt;&lt;/div&gt;</t>
        </is>
      </c>
      <c r="AF66" s="2" t="inlineStr">
        <is>
          <t>viirustüvi|
viirusetüvi|
viiruse tüvi</t>
        </is>
      </c>
      <c r="AG66" s="2" t="inlineStr">
        <is>
          <t>3|
3|
3</t>
        </is>
      </c>
      <c r="AH66" s="2" t="inlineStr">
        <is>
          <t xml:space="preserve">|
|
</t>
        </is>
      </c>
      <c r="AI66" t="inlineStr">
        <is>
          <t>alamliigist väiksem viiruse üksus, millel võivad omakorda olla &lt;i&gt;variandid&lt;/i&gt; &lt;a href="/entry/result/1245271/all" id="ENTRY_TO_ENTRY_CONVERTER" target="_blank"&gt;IATE:1245271&lt;/a&gt; ja millel on variandiga võrreldes selgemalt välja kujunenud tunnused ja kliiniline pilt</t>
        </is>
      </c>
      <c r="AJ66" s="2" t="inlineStr">
        <is>
          <t>viruskanta</t>
        </is>
      </c>
      <c r="AK66" s="2" t="inlineStr">
        <is>
          <t>3</t>
        </is>
      </c>
      <c r="AL66" s="2" t="inlineStr">
        <is>
          <t/>
        </is>
      </c>
      <c r="AM66" t="inlineStr">
        <is>
          <t/>
        </is>
      </c>
      <c r="AN66" s="2" t="inlineStr">
        <is>
          <t>souche virale</t>
        </is>
      </c>
      <c r="AO66" s="2" t="inlineStr">
        <is>
          <t>3</t>
        </is>
      </c>
      <c r="AP66" s="2" t="inlineStr">
        <is>
          <t/>
        </is>
      </c>
      <c r="AQ66" t="inlineStr">
        <is>
          <t>ensemble de virus de même origine</t>
        </is>
      </c>
      <c r="AR66" t="inlineStr">
        <is>
          <t/>
        </is>
      </c>
      <c r="AS66" t="inlineStr">
        <is>
          <t/>
        </is>
      </c>
      <c r="AT66" t="inlineStr">
        <is>
          <t/>
        </is>
      </c>
      <c r="AU66" t="inlineStr">
        <is>
          <t/>
        </is>
      </c>
      <c r="AV66" s="2" t="inlineStr">
        <is>
          <t>soj virusa</t>
        </is>
      </c>
      <c r="AW66" s="2" t="inlineStr">
        <is>
          <t>3</t>
        </is>
      </c>
      <c r="AX66" s="2" t="inlineStr">
        <is>
          <t/>
        </is>
      </c>
      <c r="AY66" t="inlineStr">
        <is>
          <t/>
        </is>
      </c>
      <c r="AZ66" s="2" t="inlineStr">
        <is>
          <t>vírustörzs</t>
        </is>
      </c>
      <c r="BA66" s="2" t="inlineStr">
        <is>
          <t>3</t>
        </is>
      </c>
      <c r="BB66" s="2" t="inlineStr">
        <is>
          <t/>
        </is>
      </c>
      <c r="BC66" t="inlineStr">
        <is>
          <t>egy vírusnak egy bizonyos biológiai formája</t>
        </is>
      </c>
      <c r="BD66" s="2" t="inlineStr">
        <is>
          <t>ceppo virale</t>
        </is>
      </c>
      <c r="BE66" s="2" t="inlineStr">
        <is>
          <t>3</t>
        </is>
      </c>
      <c r="BF66" s="2" t="inlineStr">
        <is>
          <t/>
        </is>
      </c>
      <c r="BG66" t="inlineStr">
        <is>
          <t>insieme di virus della stessa specie</t>
        </is>
      </c>
      <c r="BH66" s="2" t="inlineStr">
        <is>
          <t>viruso padermė</t>
        </is>
      </c>
      <c r="BI66" s="2" t="inlineStr">
        <is>
          <t>3</t>
        </is>
      </c>
      <c r="BJ66" s="2" t="inlineStr">
        <is>
          <t/>
        </is>
      </c>
      <c r="BK66" t="inlineStr">
        <is>
          <t/>
        </is>
      </c>
      <c r="BL66" s="2" t="inlineStr">
        <is>
          <t>vīrusa celms</t>
        </is>
      </c>
      <c r="BM66" s="2" t="inlineStr">
        <is>
          <t>3</t>
        </is>
      </c>
      <c r="BN66" s="2" t="inlineStr">
        <is>
          <t/>
        </is>
      </c>
      <c r="BO66" t="inlineStr">
        <is>
          <t/>
        </is>
      </c>
      <c r="BP66" s="2" t="inlineStr">
        <is>
          <t>razza tal-virus</t>
        </is>
      </c>
      <c r="BQ66" s="2" t="inlineStr">
        <is>
          <t>3</t>
        </is>
      </c>
      <c r="BR66" s="2" t="inlineStr">
        <is>
          <t/>
        </is>
      </c>
      <c r="BS66" t="inlineStr">
        <is>
          <t>varjant bijoloġiku ta' virus partikolari li jintgħaraf minħabba li jippossjedi xi karatteristiċi fenotipiċi uniċi li jibqgħu stabbli f'kundizzjonijiet naturali</t>
        </is>
      </c>
      <c r="BT66" s="2" t="inlineStr">
        <is>
          <t>virusstam</t>
        </is>
      </c>
      <c r="BU66" s="2" t="inlineStr">
        <is>
          <t>3</t>
        </is>
      </c>
      <c r="BV66" s="2" t="inlineStr">
        <is>
          <t/>
        </is>
      </c>
      <c r="BW66" t="inlineStr">
        <is>
          <t>variant die anders is gebouwd en zich anders gedraagt dan het virus waar hij van afstamt &lt;br&gt;verzameling van aan elkaar verwante virussen</t>
        </is>
      </c>
      <c r="BX66" s="2" t="inlineStr">
        <is>
          <t>szczep wirusa</t>
        </is>
      </c>
      <c r="BY66" s="2" t="inlineStr">
        <is>
          <t>3</t>
        </is>
      </c>
      <c r="BZ66" s="2" t="inlineStr">
        <is>
          <t/>
        </is>
      </c>
      <c r="CA66" t="inlineStr">
        <is>
          <t>forma danego wirusa, należąca do tego samego gatunku, która posiada pewne unikalne cechy fenotypowe (takie jak unikalne właściwości antygenowe, zakres żywicieli lub objawy wywoływanej choroby), pozostająca stabilna w warunkach naturalnych</t>
        </is>
      </c>
      <c r="CB66" s="2" t="inlineStr">
        <is>
          <t>estirpe viral|
estirpe vírica|
estirpe de vírus</t>
        </is>
      </c>
      <c r="CC66" s="2" t="inlineStr">
        <is>
          <t>3|
3|
3</t>
        </is>
      </c>
      <c r="CD66" s="2" t="inlineStr">
        <is>
          <t xml:space="preserve">|
|
</t>
        </is>
      </c>
      <c r="CE66" t="inlineStr">
        <is>
          <t/>
        </is>
      </c>
      <c r="CF66" s="2" t="inlineStr">
        <is>
          <t>tulpină virală</t>
        </is>
      </c>
      <c r="CG66" s="2" t="inlineStr">
        <is>
          <t>3</t>
        </is>
      </c>
      <c r="CH66" s="2" t="inlineStr">
        <is>
          <t/>
        </is>
      </c>
      <c r="CI66" t="inlineStr">
        <is>
          <t/>
        </is>
      </c>
      <c r="CJ66" s="2" t="inlineStr">
        <is>
          <t>vírusový kmeň</t>
        </is>
      </c>
      <c r="CK66" s="2" t="inlineStr">
        <is>
          <t>3</t>
        </is>
      </c>
      <c r="CL66" s="2" t="inlineStr">
        <is>
          <t/>
        </is>
      </c>
      <c r="CM66" t="inlineStr">
        <is>
          <t/>
        </is>
      </c>
      <c r="CN66" s="2" t="inlineStr">
        <is>
          <t>sev virusa|
virusni sev</t>
        </is>
      </c>
      <c r="CO66" s="2" t="inlineStr">
        <is>
          <t>3|
3</t>
        </is>
      </c>
      <c r="CP66" s="2" t="inlineStr">
        <is>
          <t xml:space="preserve">|
</t>
        </is>
      </c>
      <c r="CQ66" t="inlineStr">
        <is>
          <t>skupina gensko enakih virusov, ki se po določeni lastnosti razlikuje od vrste, ki ji pripada</t>
        </is>
      </c>
      <c r="CR66" s="2" t="inlineStr">
        <is>
          <t>virusstam</t>
        </is>
      </c>
      <c r="CS66" s="2" t="inlineStr">
        <is>
          <t>3</t>
        </is>
      </c>
      <c r="CT66" s="2" t="inlineStr">
        <is>
          <t/>
        </is>
      </c>
      <c r="CU66" t="inlineStr">
        <is>
          <t/>
        </is>
      </c>
    </row>
    <row r="67">
      <c r="A67" s="1" t="str">
        <f>HYPERLINK("https://iate.europa.eu/entry/result/1128234/all", "1128234")</f>
        <v>1128234</v>
      </c>
      <c r="B67" t="inlineStr">
        <is>
          <t>SOCIAL QUESTIONS</t>
        </is>
      </c>
      <c r="C67" t="inlineStr">
        <is>
          <t>SOCIAL QUESTIONS|health|medical science;SOCIAL QUESTIONS|health|medical science|immunology</t>
        </is>
      </c>
      <c r="D67" t="inlineStr">
        <is>
          <t/>
        </is>
      </c>
      <c r="E67" t="inlineStr">
        <is>
          <t/>
        </is>
      </c>
      <c r="F67" t="inlineStr">
        <is>
          <t/>
        </is>
      </c>
      <c r="G67" t="inlineStr">
        <is>
          <t/>
        </is>
      </c>
      <c r="H67" t="inlineStr">
        <is>
          <t/>
        </is>
      </c>
      <c r="I67" t="inlineStr">
        <is>
          <t/>
        </is>
      </c>
      <c r="J67" t="inlineStr">
        <is>
          <t/>
        </is>
      </c>
      <c r="K67" t="inlineStr">
        <is>
          <t/>
        </is>
      </c>
      <c r="L67" t="inlineStr">
        <is>
          <t/>
        </is>
      </c>
      <c r="M67" t="inlineStr">
        <is>
          <t/>
        </is>
      </c>
      <c r="N67" t="inlineStr">
        <is>
          <t/>
        </is>
      </c>
      <c r="O67" t="inlineStr">
        <is>
          <t/>
        </is>
      </c>
      <c r="P67" s="2" t="inlineStr">
        <is>
          <t>angeborenes Immunsystem|
unspezifisches Immunsystem</t>
        </is>
      </c>
      <c r="Q67" s="2" t="inlineStr">
        <is>
          <t>3|
3</t>
        </is>
      </c>
      <c r="R67" s="2" t="inlineStr">
        <is>
          <t xml:space="preserve">|
</t>
        </is>
      </c>
      <c r="S67" t="inlineStr">
        <is>
          <t>der nicht erregerspezifische angeborene Teil des Immunsystems, der bei Antigen-Erstkontakt aufgrund der verzögerten Antikörperproduktion des spezifischen Systems die initiale Komponente der Immunantwort stellt: vgl. spezifisches Immunsystem [&lt;a href="/entry/result/1128235/all" id="ENTRY_TO_ENTRY_CONVERTER" target="_blank"&gt;IATE:1128235&lt;/a&gt; ]</t>
        </is>
      </c>
      <c r="T67" s="2" t="inlineStr">
        <is>
          <t>έμφυτο ανοσοποιητικό σύστημα</t>
        </is>
      </c>
      <c r="U67" s="2" t="inlineStr">
        <is>
          <t>3</t>
        </is>
      </c>
      <c r="V67" s="2" t="inlineStr">
        <is>
          <t/>
        </is>
      </c>
      <c r="W67" t="inlineStr">
        <is>
          <t>υποσύστημα του συνολικού ανοσοποιητικού συστήματος που συγκροτεί τα κύτταρα και τους μηχανισμούς που προστατεύουν τον ξενιστή από μόλυνση άλλων οργανισμών με μη συγκεκριμένο τρόπο καθώς βασίζεται στην αναγνώριση συγκεκριμένου είδους μορίων που είναι κοινά με πολλούς παθογόνους αλλά είναι απόντα στον ξενιστή και, επομένως, σε αντίθεση με το προσαρμοστικό ανοσοποιητικό σύστημα (το οποίο συναντάται στα σπονδυλωτά ζώα) δεν παρέχει μακροχρόνια ή προστατευτική ανοσία στον ξενιστή</t>
        </is>
      </c>
      <c r="X67" s="2" t="inlineStr">
        <is>
          <t>non-specific immune system|
innate immune system</t>
        </is>
      </c>
      <c r="Y67" s="2" t="inlineStr">
        <is>
          <t>3|
3</t>
        </is>
      </c>
      <c r="Z67" s="2" t="inlineStr">
        <is>
          <t>|
preferred</t>
        </is>
      </c>
      <c r="AA67" t="inlineStr">
        <is>
          <t>subsystem of the overall immune system that comprises the cells and mechanisms that defend the host from infection by other organisms in a non-specific manner as it relies on the recognition of particular types of molecules that are common to many pathogens but are absent in the host and therefore, unlike the &lt;i&gt;&lt;a href="https://iate.europa.eu/entry/result/1128235/en" target="_blank"&gt;adaptive immune system&lt;/a&gt;&lt;/i&gt; (which is found only in vertebrates), does not confer long-lasting or protective immunity to the host</t>
        </is>
      </c>
      <c r="AB67" s="2" t="inlineStr">
        <is>
          <t>sistema inmunitario innato</t>
        </is>
      </c>
      <c r="AC67" s="2" t="inlineStr">
        <is>
          <t>3</t>
        </is>
      </c>
      <c r="AD67" s="2" t="inlineStr">
        <is>
          <t/>
        </is>
      </c>
      <c r="AE67" t="inlineStr">
        <is>
          <t/>
        </is>
      </c>
      <c r="AF67" s="2" t="inlineStr">
        <is>
          <t>kaasasündinud immuunsüsteem</t>
        </is>
      </c>
      <c r="AG67" s="2" t="inlineStr">
        <is>
          <t>3</t>
        </is>
      </c>
      <c r="AH67" s="2" t="inlineStr">
        <is>
          <t/>
        </is>
      </c>
      <c r="AI67" t="inlineStr">
        <is>
          <t>&lt;i&gt;immuunsüsteemi&lt;/i&gt; &lt;a href="/entry/result/1073802/all" id="ENTRY_TO_ENTRY_CONVERTER" target="_blank"&gt;IATE:1073802&lt;/a&gt; osa, mida iseloomustab evolutsiooni käigus välja kujunenud vastupanuvõime&lt;i&gt; haigusetekitajatele&lt;/i&gt; &lt;a href="/entry/result/1623140/all" id="ENTRY_TO_ENTRY_CONVERTER" target="_blank"&gt;IATE:1623140&lt;/a&gt;</t>
        </is>
      </c>
      <c r="AJ67" t="inlineStr">
        <is>
          <t/>
        </is>
      </c>
      <c r="AK67" t="inlineStr">
        <is>
          <t/>
        </is>
      </c>
      <c r="AL67" t="inlineStr">
        <is>
          <t/>
        </is>
      </c>
      <c r="AM67" t="inlineStr">
        <is>
          <t/>
        </is>
      </c>
      <c r="AN67" s="2" t="inlineStr">
        <is>
          <t>système immunitaire inné|
système immunitaire non spécifique|
système immunitaire naturel</t>
        </is>
      </c>
      <c r="AO67" s="2" t="inlineStr">
        <is>
          <t>3|
3|
3</t>
        </is>
      </c>
      <c r="AP67" s="2" t="inlineStr">
        <is>
          <t xml:space="preserve">|
|
</t>
        </is>
      </c>
      <c r="AQ67" t="inlineStr">
        <is>
          <t>système immunitaire adapté à la défense de plusieurs types d'antigènes</t>
        </is>
      </c>
      <c r="AR67" s="2" t="inlineStr">
        <is>
          <t>córas imdhíonachta inbheirthe</t>
        </is>
      </c>
      <c r="AS67" s="2" t="inlineStr">
        <is>
          <t>3</t>
        </is>
      </c>
      <c r="AT67" s="2" t="inlineStr">
        <is>
          <t/>
        </is>
      </c>
      <c r="AU67" t="inlineStr">
        <is>
          <t/>
        </is>
      </c>
      <c r="AV67" t="inlineStr">
        <is>
          <t/>
        </is>
      </c>
      <c r="AW67" t="inlineStr">
        <is>
          <t/>
        </is>
      </c>
      <c r="AX67" t="inlineStr">
        <is>
          <t/>
        </is>
      </c>
      <c r="AY67" t="inlineStr">
        <is>
          <t/>
        </is>
      </c>
      <c r="AZ67" t="inlineStr">
        <is>
          <t/>
        </is>
      </c>
      <c r="BA67" t="inlineStr">
        <is>
          <t/>
        </is>
      </c>
      <c r="BB67" t="inlineStr">
        <is>
          <t/>
        </is>
      </c>
      <c r="BC67" t="inlineStr">
        <is>
          <t/>
        </is>
      </c>
      <c r="BD67" s="2" t="inlineStr">
        <is>
          <t>sistema immunitario innato</t>
        </is>
      </c>
      <c r="BE67" s="2" t="inlineStr">
        <is>
          <t>3</t>
        </is>
      </c>
      <c r="BF67" s="2" t="inlineStr">
        <is>
          <t/>
        </is>
      </c>
      <c r="BG67" t="inlineStr">
        <is>
          <t/>
        </is>
      </c>
      <c r="BH67" s="2" t="inlineStr">
        <is>
          <t>įgimta imuninė sistema|
nespecifinė imuninė sistema</t>
        </is>
      </c>
      <c r="BI67" s="2" t="inlineStr">
        <is>
          <t>3|
3</t>
        </is>
      </c>
      <c r="BJ67" s="2" t="inlineStr">
        <is>
          <t xml:space="preserve">preferred|
</t>
        </is>
      </c>
      <c r="BK67" t="inlineStr">
        <is>
          <t/>
        </is>
      </c>
      <c r="BL67" t="inlineStr">
        <is>
          <t/>
        </is>
      </c>
      <c r="BM67" t="inlineStr">
        <is>
          <t/>
        </is>
      </c>
      <c r="BN67" t="inlineStr">
        <is>
          <t/>
        </is>
      </c>
      <c r="BO67" t="inlineStr">
        <is>
          <t/>
        </is>
      </c>
      <c r="BP67" s="2" t="inlineStr">
        <is>
          <t>sistema immunitarja mhux speċifika|
sistema immunitarja innata</t>
        </is>
      </c>
      <c r="BQ67" s="2" t="inlineStr">
        <is>
          <t>3|
3</t>
        </is>
      </c>
      <c r="BR67" s="2" t="inlineStr">
        <is>
          <t xml:space="preserve">|
</t>
        </is>
      </c>
      <c r="BS67" t="inlineStr">
        <is>
          <t>sottosistema tas-sistema immunitarja kumplessiva li tinkludi ċ-ċelloli u l-mekkaniżmi li jiddefendu l-ospitant minn infezzjoni minn organiżmi oħra b'mod mhux speċifiku għax tiddependi fuq il-ħila li tagħraf tipi partikolari ta' molekuli li huma komuni għal ħafna patoġeni fl-ospitant u għalhekk, b'differenza mis-sistema immunitarja adattiva (li tinsab biss fil-vertebrati), ma toffrix lill-ospitant b'immunità fit-tul jew protettiva</t>
        </is>
      </c>
      <c r="BT67" s="2" t="inlineStr">
        <is>
          <t>niet-specifiek immuunsysteem|
aangeboren immuunsysteem|
aspecifiek immuunsysteem</t>
        </is>
      </c>
      <c r="BU67" s="2" t="inlineStr">
        <is>
          <t>3|
3|
3</t>
        </is>
      </c>
      <c r="BV67" s="2" t="inlineStr">
        <is>
          <t xml:space="preserve">|
|
</t>
        </is>
      </c>
      <c r="BW67" t="inlineStr">
        <is>
          <t>immuunsysteem dat ziekteverwekkers buiten het lichaam houdt en geen onderscheid maakt tussen soorten indringers</t>
        </is>
      </c>
      <c r="BX67" s="2" t="inlineStr">
        <is>
          <t>układ odporności nieswoistej|
układ odporności wrodzonej</t>
        </is>
      </c>
      <c r="BY67" s="2" t="inlineStr">
        <is>
          <t>3|
3</t>
        </is>
      </c>
      <c r="BZ67" s="2" t="inlineStr">
        <is>
          <t>|
preferred</t>
        </is>
      </c>
      <c r="CA67" t="inlineStr">
        <is>
          <t>element układu odpornościowego, w rmach którego patogeny rozpoznawane są w sposób niespecyficzny, w oparciu
o wykrywanie powszechnie występujących
tak zwanych wzorców molekularnych na powierzchni lub wewnątrz komórek</t>
        </is>
      </c>
      <c r="CB67" s="2" t="inlineStr">
        <is>
          <t>sistema imunitário inato</t>
        </is>
      </c>
      <c r="CC67" s="2" t="inlineStr">
        <is>
          <t>3</t>
        </is>
      </c>
      <c r="CD67" s="2" t="inlineStr">
        <is>
          <t/>
        </is>
      </c>
      <c r="CE67" t="inlineStr">
        <is>
          <t>&lt;a href="https://iate.europa.eu/entry/result/1073794/pt" target="_blank"&gt;Sistema imunitário&lt;/a&gt; que se caracteriza pela celeridade na
resposta a um agente invasor e que é mediado essencialmente por &lt;a href="https://iate.europa.eu/entry/result/3510214/pt" target="_blank"&gt;macrófagos&lt;/a&gt; e &lt;a href="https://iate.europa.eu/entry/result/1158780/pt" target="_blank"&gt;granulócitos&lt;/a&gt;, sendo que as células envolvidas na sua mediação estão
imediatamente disponíveis para combater uma ampla variedade de agentes patogénicos,
sem que haja necessidade de ocorrer uma prévia exposição àqueles.</t>
        </is>
      </c>
      <c r="CF67" t="inlineStr">
        <is>
          <t/>
        </is>
      </c>
      <c r="CG67" t="inlineStr">
        <is>
          <t/>
        </is>
      </c>
      <c r="CH67" t="inlineStr">
        <is>
          <t/>
        </is>
      </c>
      <c r="CI67" t="inlineStr">
        <is>
          <t/>
        </is>
      </c>
      <c r="CJ67" t="inlineStr">
        <is>
          <t/>
        </is>
      </c>
      <c r="CK67" t="inlineStr">
        <is>
          <t/>
        </is>
      </c>
      <c r="CL67" t="inlineStr">
        <is>
          <t/>
        </is>
      </c>
      <c r="CM67" t="inlineStr">
        <is>
          <t/>
        </is>
      </c>
      <c r="CN67" s="2" t="inlineStr">
        <is>
          <t>nespecifični imunski sistem|
prirojeni imunski sistem</t>
        </is>
      </c>
      <c r="CO67" s="2" t="inlineStr">
        <is>
          <t>3|
3</t>
        </is>
      </c>
      <c r="CP67" s="2" t="inlineStr">
        <is>
          <t xml:space="preserve">|
</t>
        </is>
      </c>
      <c r="CQ67" t="inlineStr">
        <is>
          <t/>
        </is>
      </c>
      <c r="CR67" s="2" t="inlineStr">
        <is>
          <t>medfött immunförsvar</t>
        </is>
      </c>
      <c r="CS67" s="2" t="inlineStr">
        <is>
          <t>3</t>
        </is>
      </c>
      <c r="CT67" s="2" t="inlineStr">
        <is>
          <t/>
        </is>
      </c>
      <c r="CU67" t="inlineStr">
        <is>
          <t/>
        </is>
      </c>
    </row>
    <row r="68">
      <c r="A68" s="1" t="str">
        <f>HYPERLINK("https://iate.europa.eu/entry/result/29125/all", "29125")</f>
        <v>29125</v>
      </c>
      <c r="B68" t="inlineStr">
        <is>
          <t>FINANCE;LAW</t>
        </is>
      </c>
      <c r="C68" t="inlineStr">
        <is>
          <t>FINANCE|financial institutions and credit|banking;LAW|criminal law</t>
        </is>
      </c>
      <c r="D68" t="inlineStr">
        <is>
          <t/>
        </is>
      </c>
      <c r="E68" t="inlineStr">
        <is>
          <t/>
        </is>
      </c>
      <c r="F68" t="inlineStr">
        <is>
          <t/>
        </is>
      </c>
      <c r="G68" t="inlineStr">
        <is>
          <t/>
        </is>
      </c>
      <c r="H68" t="inlineStr">
        <is>
          <t/>
        </is>
      </c>
      <c r="I68" t="inlineStr">
        <is>
          <t/>
        </is>
      </c>
      <c r="J68" t="inlineStr">
        <is>
          <t/>
        </is>
      </c>
      <c r="K68" t="inlineStr">
        <is>
          <t/>
        </is>
      </c>
      <c r="L68" s="2" t="inlineStr">
        <is>
          <t>forfalsket seddel|
forfalskning</t>
        </is>
      </c>
      <c r="M68" s="2" t="inlineStr">
        <is>
          <t>3|
3</t>
        </is>
      </c>
      <c r="N68" s="2" t="inlineStr">
        <is>
          <t xml:space="preserve">|
</t>
        </is>
      </c>
      <c r="O68" t="inlineStr">
        <is>
          <t/>
        </is>
      </c>
      <c r="P68" s="2" t="inlineStr">
        <is>
          <t>Banknotenfälschung|
Fälschung|
Falschgeld</t>
        </is>
      </c>
      <c r="Q68" s="2" t="inlineStr">
        <is>
          <t>3|
3|
3</t>
        </is>
      </c>
      <c r="R68" s="2" t="inlineStr">
        <is>
          <t xml:space="preserve">|
|
</t>
        </is>
      </c>
      <c r="S68" t="inlineStr">
        <is>
          <t/>
        </is>
      </c>
      <c r="T68" s="2" t="inlineStr">
        <is>
          <t>πλαστό τραπεζογραμμάτιο|
πλαστό νόμισμα|
πλαστό χαρτονόμισμα|
πλαστό</t>
        </is>
      </c>
      <c r="U68" s="2" t="inlineStr">
        <is>
          <t>3|
3|
3|
3</t>
        </is>
      </c>
      <c r="V68" s="2" t="inlineStr">
        <is>
          <t xml:space="preserve">|
|
|
</t>
        </is>
      </c>
      <c r="W68" t="inlineStr">
        <is>
          <t/>
        </is>
      </c>
      <c r="X68" s="2" t="inlineStr">
        <is>
          <t>counterfeit banknote|
counterfeit</t>
        </is>
      </c>
      <c r="Y68" s="2" t="inlineStr">
        <is>
          <t>3|
3</t>
        </is>
      </c>
      <c r="Z68" s="2" t="inlineStr">
        <is>
          <t xml:space="preserve">|
</t>
        </is>
      </c>
      <c r="AA68" t="inlineStr">
        <is>
          <t>fake banknote created by criminals which is designed to pass for genuine currency produced and backed by a sovereign government</t>
        </is>
      </c>
      <c r="AB68" s="2" t="inlineStr">
        <is>
          <t>falsificación|
ejemplar falso|
billete falso</t>
        </is>
      </c>
      <c r="AC68" s="2" t="inlineStr">
        <is>
          <t>3|
3|
3</t>
        </is>
      </c>
      <c r="AD68" s="2" t="inlineStr">
        <is>
          <t xml:space="preserve">|
|
</t>
        </is>
      </c>
      <c r="AE68" t="inlineStr">
        <is>
          <t/>
        </is>
      </c>
      <c r="AF68" s="2" t="inlineStr">
        <is>
          <t>võltsitud rahatäht|
võltsitud pangatäht</t>
        </is>
      </c>
      <c r="AG68" s="2" t="inlineStr">
        <is>
          <t>3|
3</t>
        </is>
      </c>
      <c r="AH68" s="2" t="inlineStr">
        <is>
          <t>|
preferred</t>
        </is>
      </c>
      <c r="AI68" t="inlineStr">
        <is>
          <t>pettuse eesmärgil ebaseaduslikult valmistatud pangatäht, mis näeb välja nagu ehtne, kuid on tegelikult ainult imitatsioon</t>
        </is>
      </c>
      <c r="AJ68" s="2" t="inlineStr">
        <is>
          <t>väärä seteli|
väärennös</t>
        </is>
      </c>
      <c r="AK68" s="2" t="inlineStr">
        <is>
          <t>3|
3</t>
        </is>
      </c>
      <c r="AL68" s="2" t="inlineStr">
        <is>
          <t xml:space="preserve">|
</t>
        </is>
      </c>
      <c r="AM68" t="inlineStr">
        <is>
          <t/>
        </is>
      </c>
      <c r="AN68" s="2" t="inlineStr">
        <is>
          <t>billet contrefaisant|
faux billet|
contrefaçon de billet</t>
        </is>
      </c>
      <c r="AO68" s="2" t="inlineStr">
        <is>
          <t>3|
3|
3</t>
        </is>
      </c>
      <c r="AP68" s="2" t="inlineStr">
        <is>
          <t xml:space="preserve">|
|
</t>
        </is>
      </c>
      <c r="AQ68" t="inlineStr">
        <is>
          <t>billet, ayant l'apparence d'un vrai billet, résultant de la contrefaçon ou de la falsification de billets de banque ayant cours légal dans un pays ou émis par les institutions étrangères ou internationales habilitées à cette fin</t>
        </is>
      </c>
      <c r="AR68" t="inlineStr">
        <is>
          <t/>
        </is>
      </c>
      <c r="AS68" t="inlineStr">
        <is>
          <t/>
        </is>
      </c>
      <c r="AT68" t="inlineStr">
        <is>
          <t/>
        </is>
      </c>
      <c r="AU68" t="inlineStr">
        <is>
          <t/>
        </is>
      </c>
      <c r="AV68" t="inlineStr">
        <is>
          <t/>
        </is>
      </c>
      <c r="AW68" t="inlineStr">
        <is>
          <t/>
        </is>
      </c>
      <c r="AX68" t="inlineStr">
        <is>
          <t/>
        </is>
      </c>
      <c r="AY68" t="inlineStr">
        <is>
          <t/>
        </is>
      </c>
      <c r="AZ68" t="inlineStr">
        <is>
          <t/>
        </is>
      </c>
      <c r="BA68" t="inlineStr">
        <is>
          <t/>
        </is>
      </c>
      <c r="BB68" t="inlineStr">
        <is>
          <t/>
        </is>
      </c>
      <c r="BC68" t="inlineStr">
        <is>
          <t/>
        </is>
      </c>
      <c r="BD68" s="2" t="inlineStr">
        <is>
          <t>falso|
contraffazione|
banconota falsificata|
banconota contraffatta</t>
        </is>
      </c>
      <c r="BE68" s="2" t="inlineStr">
        <is>
          <t>3|
3|
3|
3</t>
        </is>
      </c>
      <c r="BF68" s="2" t="inlineStr">
        <is>
          <t xml:space="preserve">|
|
|
</t>
        </is>
      </c>
      <c r="BG68" t="inlineStr">
        <is>
          <t/>
        </is>
      </c>
      <c r="BH68" t="inlineStr">
        <is>
          <t/>
        </is>
      </c>
      <c r="BI68" t="inlineStr">
        <is>
          <t/>
        </is>
      </c>
      <c r="BJ68" t="inlineStr">
        <is>
          <t/>
        </is>
      </c>
      <c r="BK68" t="inlineStr">
        <is>
          <t/>
        </is>
      </c>
      <c r="BL68" t="inlineStr">
        <is>
          <t/>
        </is>
      </c>
      <c r="BM68" t="inlineStr">
        <is>
          <t/>
        </is>
      </c>
      <c r="BN68" t="inlineStr">
        <is>
          <t/>
        </is>
      </c>
      <c r="BO68" t="inlineStr">
        <is>
          <t/>
        </is>
      </c>
      <c r="BP68" t="inlineStr">
        <is>
          <t/>
        </is>
      </c>
      <c r="BQ68" t="inlineStr">
        <is>
          <t/>
        </is>
      </c>
      <c r="BR68" t="inlineStr">
        <is>
          <t/>
        </is>
      </c>
      <c r="BS68" t="inlineStr">
        <is>
          <t/>
        </is>
      </c>
      <c r="BT68" s="2" t="inlineStr">
        <is>
          <t>vals biljet|
namaakbiljet</t>
        </is>
      </c>
      <c r="BU68" s="2" t="inlineStr">
        <is>
          <t>3|
3</t>
        </is>
      </c>
      <c r="BV68" s="2" t="inlineStr">
        <is>
          <t xml:space="preserve">|
</t>
        </is>
      </c>
      <c r="BW68" t="inlineStr">
        <is>
          <t/>
        </is>
      </c>
      <c r="BX68" t="inlineStr">
        <is>
          <t/>
        </is>
      </c>
      <c r="BY68" t="inlineStr">
        <is>
          <t/>
        </is>
      </c>
      <c r="BZ68" t="inlineStr">
        <is>
          <t/>
        </is>
      </c>
      <c r="CA68" t="inlineStr">
        <is>
          <t/>
        </is>
      </c>
      <c r="CB68" s="2" t="inlineStr">
        <is>
          <t>nota falsa</t>
        </is>
      </c>
      <c r="CC68" s="2" t="inlineStr">
        <is>
          <t>3</t>
        </is>
      </c>
      <c r="CD68" s="2" t="inlineStr">
        <is>
          <t/>
        </is>
      </c>
      <c r="CE68" t="inlineStr">
        <is>
          <t/>
        </is>
      </c>
      <c r="CF68" t="inlineStr">
        <is>
          <t/>
        </is>
      </c>
      <c r="CG68" t="inlineStr">
        <is>
          <t/>
        </is>
      </c>
      <c r="CH68" t="inlineStr">
        <is>
          <t/>
        </is>
      </c>
      <c r="CI68" t="inlineStr">
        <is>
          <t/>
        </is>
      </c>
      <c r="CJ68" t="inlineStr">
        <is>
          <t/>
        </is>
      </c>
      <c r="CK68" t="inlineStr">
        <is>
          <t/>
        </is>
      </c>
      <c r="CL68" t="inlineStr">
        <is>
          <t/>
        </is>
      </c>
      <c r="CM68" t="inlineStr">
        <is>
          <t/>
        </is>
      </c>
      <c r="CN68" t="inlineStr">
        <is>
          <t/>
        </is>
      </c>
      <c r="CO68" t="inlineStr">
        <is>
          <t/>
        </is>
      </c>
      <c r="CP68" t="inlineStr">
        <is>
          <t/>
        </is>
      </c>
      <c r="CQ68" t="inlineStr">
        <is>
          <t/>
        </is>
      </c>
      <c r="CR68" s="2" t="inlineStr">
        <is>
          <t>förfalskning|
falsk sedel</t>
        </is>
      </c>
      <c r="CS68" s="2" t="inlineStr">
        <is>
          <t>3|
3</t>
        </is>
      </c>
      <c r="CT68" s="2" t="inlineStr">
        <is>
          <t xml:space="preserve">|
</t>
        </is>
      </c>
      <c r="CU68" t="inlineStr">
        <is>
          <t/>
        </is>
      </c>
    </row>
    <row r="69">
      <c r="A69" s="1" t="str">
        <f>HYPERLINK("https://iate.europa.eu/entry/result/752224/all", "752224")</f>
        <v>752224</v>
      </c>
      <c r="B69" t="inlineStr">
        <is>
          <t>LAW;SOCIAL QUESTIONS</t>
        </is>
      </c>
      <c r="C69" t="inlineStr">
        <is>
          <t>LAW|criminal law|offence;SOCIAL QUESTIONS|migration</t>
        </is>
      </c>
      <c r="D69" s="2" t="inlineStr">
        <is>
          <t>фалшифициран документ</t>
        </is>
      </c>
      <c r="E69" s="2" t="inlineStr">
        <is>
          <t>4</t>
        </is>
      </c>
      <c r="F69" s="2" t="inlineStr">
        <is>
          <t/>
        </is>
      </c>
      <c r="G69" t="inlineStr">
        <is>
          <t>Неоторизирано копие или възпроизвеждане на автентичен защитен документ, изцяло изработени от фалшификатор (изцяло фалшифициран документ).</t>
        </is>
      </c>
      <c r="H69" s="2" t="inlineStr">
        <is>
          <t>padělaný doklad</t>
        </is>
      </c>
      <c r="I69" s="2" t="inlineStr">
        <is>
          <t>3</t>
        </is>
      </c>
      <c r="J69" s="2" t="inlineStr">
        <is>
          <t/>
        </is>
      </c>
      <c r="K69" t="inlineStr">
        <is>
          <t>neoprávněná kopie nebo reprodukce pravého zajištěného dokladu</t>
        </is>
      </c>
      <c r="L69" s="2" t="inlineStr">
        <is>
          <t>falsk</t>
        </is>
      </c>
      <c r="M69" s="2" t="inlineStr">
        <is>
          <t>4</t>
        </is>
      </c>
      <c r="N69" s="2" t="inlineStr">
        <is>
          <t/>
        </is>
      </c>
      <c r="O69" t="inlineStr">
        <is>
          <t>En reproduktion, som er fremstillet på grundlag af et ægte dokument, visum eller stempel fra en folkeretligt anerkendt stat eller organisation, og hvormed der tilstræbes størst mulig lighed med originalen.</t>
        </is>
      </c>
      <c r="P69" s="2" t="inlineStr">
        <is>
          <t>Totalfälschung</t>
        </is>
      </c>
      <c r="Q69" s="2" t="inlineStr">
        <is>
          <t>3</t>
        </is>
      </c>
      <c r="R69" s="2" t="inlineStr">
        <is>
          <t/>
        </is>
      </c>
      <c r="S69" t="inlineStr">
        <is>
          <t>unerlaubte Vervielfältigung oder vollständige Nachahmung eines offiziell ausgestellten, echten Sicherheitsdokuments</t>
        </is>
      </c>
      <c r="T69" s="2" t="inlineStr">
        <is>
          <t>εξ ολοκλήρου πλαστό έγγραφο|
εξ υπαρχής πλαστό έγγραφο</t>
        </is>
      </c>
      <c r="U69" s="2" t="inlineStr">
        <is>
          <t>3|
3</t>
        </is>
      </c>
      <c r="V69" s="2" t="inlineStr">
        <is>
          <t xml:space="preserve">|
</t>
        </is>
      </c>
      <c r="W69" t="inlineStr">
        <is>
          <t>Στον γενικό όρο &lt;i&gt;πλαστά έγγραφα&lt;/i&gt; &lt;a href="/entry/result/886217/all" id="ENTRY_TO_ENTRY_CONVERTER" target="_blank"&gt;IATE:886217&lt;/a&gt; υπάγονται τα εξ ολοκλήρου πλαστά έγγραφα &lt;a href="/entry/result/752224/all" id="ENTRY_TO_ENTRY_CONVERTER" target="_blank"&gt;IATE:752224&lt;/a&gt; , τα παραποιημένα πλαστά &lt;a href="/entry/result/3557310/all" id="ENTRY_TO_ENTRY_CONVERTER" target="_blank"&gt;IATE:3557310&lt;/a&gt; και τα ψευδοέγγραφα &lt;a href="/entry/result/3542125/all" id="ENTRY_TO_ENTRY_CONVERTER" target="_blank"&gt;IATE:3542125&lt;/a&gt;</t>
        </is>
      </c>
      <c r="X69" s="2" t="inlineStr">
        <is>
          <t>counterfeit|
counterfeit document</t>
        </is>
      </c>
      <c r="Y69" s="2" t="inlineStr">
        <is>
          <t>3|
3</t>
        </is>
      </c>
      <c r="Z69" s="2" t="inlineStr">
        <is>
          <t xml:space="preserve">|
</t>
        </is>
      </c>
      <c r="AA69" t="inlineStr">
        <is>
          <t>unauthorised copy or complete reproduction of an officially issued, authentic security document</t>
        </is>
      </c>
      <c r="AB69" s="2" t="inlineStr">
        <is>
          <t>documento falso|
falsificación total</t>
        </is>
      </c>
      <c r="AC69" s="2" t="inlineStr">
        <is>
          <t>3|
3</t>
        </is>
      </c>
      <c r="AD69" s="2" t="inlineStr">
        <is>
          <t xml:space="preserve">|
</t>
        </is>
      </c>
      <c r="AE69" t="inlineStr">
        <is>
          <t>Copia o reproducción no autorizada de un documento auténtico hecha con intención fraudulenta.</t>
        </is>
      </c>
      <c r="AF69" s="2" t="inlineStr">
        <is>
          <t>täielik võltsing</t>
        </is>
      </c>
      <c r="AG69" s="2" t="inlineStr">
        <is>
          <t>2</t>
        </is>
      </c>
      <c r="AH69" s="2" t="inlineStr">
        <is>
          <t/>
        </is>
      </c>
      <c r="AI69" t="inlineStr">
        <is>
          <t>üks &lt;i&gt;võltsitud dokumentide&lt;/i&gt; [ &lt;a href="/entry/result/886217/all" id="ENTRY_TO_ENTRY_CONVERTER" target="_blank"&gt;IATE:886217&lt;/a&gt; ] tüüpidest</t>
        </is>
      </c>
      <c r="AJ69" s="2" t="inlineStr">
        <is>
          <t>väärä asiakirja|
täysin väärä asiakirja</t>
        </is>
      </c>
      <c r="AK69" s="2" t="inlineStr">
        <is>
          <t>3|
2</t>
        </is>
      </c>
      <c r="AL69" s="2" t="inlineStr">
        <is>
          <t xml:space="preserve">|
</t>
        </is>
      </c>
      <c r="AM69" t="inlineStr">
        <is>
          <t>aidon asiakirjan näköiseksi valmistettu väärä asiakirja</t>
        </is>
      </c>
      <c r="AN69" s="2" t="inlineStr">
        <is>
          <t>contrefaçon</t>
        </is>
      </c>
      <c r="AO69" s="2" t="inlineStr">
        <is>
          <t>3</t>
        </is>
      </c>
      <c r="AP69" s="2" t="inlineStr">
        <is>
          <t>preferred</t>
        </is>
      </c>
      <c r="AQ69" t="inlineStr">
        <is>
          <t>copie ou reproduction intégrale non autorisée d'un document sécurisé authentique délivré par les autorités officielles</t>
        </is>
      </c>
      <c r="AR69" t="inlineStr">
        <is>
          <t/>
        </is>
      </c>
      <c r="AS69" t="inlineStr">
        <is>
          <t/>
        </is>
      </c>
      <c r="AT69" t="inlineStr">
        <is>
          <t/>
        </is>
      </c>
      <c r="AU69" t="inlineStr">
        <is>
          <t/>
        </is>
      </c>
      <c r="AV69" t="inlineStr">
        <is>
          <t/>
        </is>
      </c>
      <c r="AW69" t="inlineStr">
        <is>
          <t/>
        </is>
      </c>
      <c r="AX69" t="inlineStr">
        <is>
          <t/>
        </is>
      </c>
      <c r="AY69" t="inlineStr">
        <is>
          <t/>
        </is>
      </c>
      <c r="AZ69" s="2" t="inlineStr">
        <is>
          <t>utánzott okmány</t>
        </is>
      </c>
      <c r="BA69" s="2" t="inlineStr">
        <is>
          <t>4</t>
        </is>
      </c>
      <c r="BB69" s="2" t="inlineStr">
        <is>
          <t/>
        </is>
      </c>
      <c r="BC69" t="inlineStr">
        <is>
          <t>Eredeti okmány teljes egészének reprodukciójával készült hamis okmány.</t>
        </is>
      </c>
      <c r="BD69" s="2" t="inlineStr">
        <is>
          <t>contraffazione|
falsificazione totale|
falso totale</t>
        </is>
      </c>
      <c r="BE69" s="2" t="inlineStr">
        <is>
          <t>2|
2|
2</t>
        </is>
      </c>
      <c r="BF69" s="2" t="inlineStr">
        <is>
          <t xml:space="preserve">|
|
</t>
        </is>
      </c>
      <c r="BG69" t="inlineStr">
        <is>
          <t>La falsificazione è il termine generico. La contraffazione è la falsificazione totale, il prodotto ex novo. L'alterazione è la modifica dell'esistente.</t>
        </is>
      </c>
      <c r="BH69" s="2" t="inlineStr">
        <is>
          <t>padirbtas dokumentas</t>
        </is>
      </c>
      <c r="BI69" s="2" t="inlineStr">
        <is>
          <t>3</t>
        </is>
      </c>
      <c r="BJ69" s="2" t="inlineStr">
        <is>
          <t/>
        </is>
      </c>
      <c r="BK69" t="inlineStr">
        <is>
          <t>neteisėta autentiško saugiojo dokumento kopija arba atgaminimas</t>
        </is>
      </c>
      <c r="BL69" s="2" t="inlineStr">
        <is>
          <t>pilns viltojums</t>
        </is>
      </c>
      <c r="BM69" s="2" t="inlineStr">
        <is>
          <t>3</t>
        </is>
      </c>
      <c r="BN69" s="2" t="inlineStr">
        <is>
          <t/>
        </is>
      </c>
      <c r="BO69" t="inlineStr">
        <is>
          <t>neatļauti kopēts vai reproducēts autentisks aizsargāts dokuments</t>
        </is>
      </c>
      <c r="BP69" s="2" t="inlineStr">
        <is>
          <t>kontrafazzjoni</t>
        </is>
      </c>
      <c r="BQ69" s="2" t="inlineStr">
        <is>
          <t>3</t>
        </is>
      </c>
      <c r="BR69" s="2" t="inlineStr">
        <is>
          <t/>
        </is>
      </c>
      <c r="BS69" t="inlineStr">
        <is>
          <t>kopja jew riproduzzjoni mhux awtorizzata ta' dokument ta' sigurtà awtentiku</t>
        </is>
      </c>
      <c r="BT69" s="2" t="inlineStr">
        <is>
          <t>namaak|
volledig vals</t>
        </is>
      </c>
      <c r="BU69" s="2" t="inlineStr">
        <is>
          <t>2|
2</t>
        </is>
      </c>
      <c r="BV69" s="2" t="inlineStr">
        <is>
          <t xml:space="preserve">|
</t>
        </is>
      </c>
      <c r="BW69" t="inlineStr">
        <is>
          <t>bij deze vorm van documentenfraude is het reis- of identiteitsdocument volledig vals en dus niet geheel of gedeeltelijk vervalst; vervalsing is de algemene term voor alle vormen van documentenfraude</t>
        </is>
      </c>
      <c r="BX69" s="2" t="inlineStr">
        <is>
          <t>dokument podrobiony</t>
        </is>
      </c>
      <c r="BY69" s="2" t="inlineStr">
        <is>
          <t>3</t>
        </is>
      </c>
      <c r="BZ69" s="2" t="inlineStr">
        <is>
          <t/>
        </is>
      </c>
      <c r="CA69" t="inlineStr">
        <is>
          <t>Wykonana bez upoważnienia kopia lub reprodukcja autentycznego dokumentu zabezpieczonego.</t>
        </is>
      </c>
      <c r="CB69" s="2" t="inlineStr">
        <is>
          <t>contrafação</t>
        </is>
      </c>
      <c r="CC69" s="2" t="inlineStr">
        <is>
          <t>2</t>
        </is>
      </c>
      <c r="CD69" s="2" t="inlineStr">
        <is>
          <t/>
        </is>
      </c>
      <c r="CE69" t="inlineStr">
        <is>
          <t>Imitação fraudulenta de um objeto em detrimento do detentor do direito exclusivo de o produzir. (Exemplo: contrafação de moeda, de documentos, de produtos de marca, etc.).</t>
        </is>
      </c>
      <c r="CF69" s="2" t="inlineStr">
        <is>
          <t>înscris fals|
document contrafăcut</t>
        </is>
      </c>
      <c r="CG69" s="2" t="inlineStr">
        <is>
          <t>3|
3</t>
        </is>
      </c>
      <c r="CH69" s="2" t="inlineStr">
        <is>
          <t xml:space="preserve">|
</t>
        </is>
      </c>
      <c r="CI69" t="inlineStr">
        <is>
          <t>copie sau reproducere neautorizată a unui document de securitate autentic</t>
        </is>
      </c>
      <c r="CJ69" s="2" t="inlineStr">
        <is>
          <t>falzifikát</t>
        </is>
      </c>
      <c r="CK69" s="2" t="inlineStr">
        <is>
          <t>3</t>
        </is>
      </c>
      <c r="CL69" s="2" t="inlineStr">
        <is>
          <t/>
        </is>
      </c>
      <c r="CM69" t="inlineStr">
        <is>
          <t>neoprávnená kópia alebo úplná reprodukcia oficiálne vydaného pravého ceninového dokladu</t>
        </is>
      </c>
      <c r="CN69" s="2" t="inlineStr">
        <is>
          <t>ponarejena lisitna|
ponaredek</t>
        </is>
      </c>
      <c r="CO69" s="2" t="inlineStr">
        <is>
          <t>3|
3</t>
        </is>
      </c>
      <c r="CP69" s="2" t="inlineStr">
        <is>
          <t xml:space="preserve">|
</t>
        </is>
      </c>
      <c r="CQ69" t="inlineStr">
        <is>
          <t>nedovoljena kopija ali popolna reprodukcija uradno izdane prave zaščitene listine</t>
        </is>
      </c>
      <c r="CR69" s="2" t="inlineStr">
        <is>
          <t>totalförfalskning</t>
        </is>
      </c>
      <c r="CS69" s="2" t="inlineStr">
        <is>
          <t>3</t>
        </is>
      </c>
      <c r="CT69" s="2" t="inlineStr">
        <is>
          <t/>
        </is>
      </c>
      <c r="CU69" t="inlineStr">
        <is>
          <t/>
        </is>
      </c>
    </row>
    <row r="70">
      <c r="A70" s="1" t="str">
        <f>HYPERLINK("https://iate.europa.eu/entry/result/1484716/all", "1484716")</f>
        <v>1484716</v>
      </c>
      <c r="B70" t="inlineStr">
        <is>
          <t>FINANCE;EDUCATION AND COMMUNICATIONS</t>
        </is>
      </c>
      <c r="C70" t="inlineStr">
        <is>
          <t>FINANCE|financial institutions and credit;EDUCATION AND COMMUNICATIONS|communications|communications systems;EDUCATION AND COMMUNICATIONS|information technology and data processing</t>
        </is>
      </c>
      <c r="D70" t="inlineStr">
        <is>
          <t/>
        </is>
      </c>
      <c r="E70" t="inlineStr">
        <is>
          <t/>
        </is>
      </c>
      <c r="F70" t="inlineStr">
        <is>
          <t/>
        </is>
      </c>
      <c r="G70" t="inlineStr">
        <is>
          <t/>
        </is>
      </c>
      <c r="H70" s="2" t="inlineStr">
        <is>
          <t>veřejný klíč</t>
        </is>
      </c>
      <c r="I70" s="2" t="inlineStr">
        <is>
          <t>3</t>
        </is>
      </c>
      <c r="J70" s="2" t="inlineStr">
        <is>
          <t/>
        </is>
      </c>
      <c r="K70" t="inlineStr">
        <is>
          <t/>
        </is>
      </c>
      <c r="L70" s="2" t="inlineStr">
        <is>
          <t>offentlig nøgle</t>
        </is>
      </c>
      <c r="M70" s="2" t="inlineStr">
        <is>
          <t>3</t>
        </is>
      </c>
      <c r="N70" s="2" t="inlineStr">
        <is>
          <t/>
        </is>
      </c>
      <c r="O70" t="inlineStr">
        <is>
          <t>"Asymmetriske krypteringssystemer er baseret på brug af to nøgler i samme krypteringsoperation: en nøgle til kryptering og en anden til dekryptering. Krypteringsnøglen kaldes den offentlige nøgle, og dekrypteringsnøglen kaldes den private nøgle. Disse nøgler hører sammen på en kompliceret måde. En meddelelse, der er krypteret med en bestemt offentlig nøgle, kan kun dekrypteres med den tilhørende private nøgle, ligesom data krypteret med en privat nøgle kun kan dekrypteres med den tilhørende offentlige nøgle."</t>
        </is>
      </c>
      <c r="P70" s="2" t="inlineStr">
        <is>
          <t>öffentlicher Schlüssel</t>
        </is>
      </c>
      <c r="Q70" s="2" t="inlineStr">
        <is>
          <t>3</t>
        </is>
      </c>
      <c r="R70" s="2" t="inlineStr">
        <is>
          <t/>
        </is>
      </c>
      <c r="S70" t="inlineStr">
        <is>
          <t>bei einem öffentlichen Schlüssel-System für Benutzer der Schlüssel eines Paares von Schlüsseln, der öffentlich bekannt ist</t>
        </is>
      </c>
      <c r="T70" s="2" t="inlineStr">
        <is>
          <t>δημόσιο κλειδί</t>
        </is>
      </c>
      <c r="U70" s="2" t="inlineStr">
        <is>
          <t>3</t>
        </is>
      </c>
      <c r="V70" s="2" t="inlineStr">
        <is>
          <t/>
        </is>
      </c>
      <c r="W70" t="inlineStr">
        <is>
          <t/>
        </is>
      </c>
      <c r="X70" s="2" t="inlineStr">
        <is>
          <t>public key|
public-key</t>
        </is>
      </c>
      <c r="Y70" s="2" t="inlineStr">
        <is>
          <t>3|
1</t>
        </is>
      </c>
      <c r="Z70" s="2" t="inlineStr">
        <is>
          <t xml:space="preserve">|
</t>
        </is>
      </c>
      <c r="AA70" t="inlineStr">
        <is>
          <t>publicly available element used to encrypt data in &lt;i&gt;asymmetric cryptography&lt;/i&gt; [ &lt;a href="/entry/result/1484718/all" id="ENTRY_TO_ENTRY_CONVERTER" target="_blank"&gt;IATE:1484718&lt;/a&gt; ]</t>
        </is>
      </c>
      <c r="AB70" s="2" t="inlineStr">
        <is>
          <t>clave pública</t>
        </is>
      </c>
      <c r="AC70" s="2" t="inlineStr">
        <is>
          <t>3</t>
        </is>
      </c>
      <c r="AD70" s="2" t="inlineStr">
        <is>
          <t/>
        </is>
      </c>
      <c r="AE70" t="inlineStr">
        <is>
          <t>En un criptosistema, una de las dos claves, que puede ponerse en conocimiento de todo el mundo, que utilizará un remitente para cifrar el mensaje o documento que quiere enviar, garantizando de esta forma que tan solo pueda descifrarlo el destinatario con la otra clave, su clave privada.</t>
        </is>
      </c>
      <c r="AF70" s="2" t="inlineStr">
        <is>
          <t>avalik võti</t>
        </is>
      </c>
      <c r="AG70" s="2" t="inlineStr">
        <is>
          <t>3</t>
        </is>
      </c>
      <c r="AH70" s="2" t="inlineStr">
        <is>
          <t/>
        </is>
      </c>
      <c r="AI70" t="inlineStr">
        <is>
          <t>võtmepaari kuuluv mittesalajane võti, mis omaniku soovi korral avalikustatakse, tavaliselt digitaalsertifikaadiga</t>
        </is>
      </c>
      <c r="AJ70" s="2" t="inlineStr">
        <is>
          <t>julkinen avain</t>
        </is>
      </c>
      <c r="AK70" s="2" t="inlineStr">
        <is>
          <t>3</t>
        </is>
      </c>
      <c r="AL70" s="2" t="inlineStr">
        <is>
          <t/>
        </is>
      </c>
      <c r="AM70" t="inlineStr">
        <is>
          <t>julkisen avaimen menetelmässä käyttäjälle kuuluvasta avainparista se avain, joka on julkisesti saatavilla</t>
        </is>
      </c>
      <c r="AN70" s="2" t="inlineStr">
        <is>
          <t>clé publique</t>
        </is>
      </c>
      <c r="AO70" s="2" t="inlineStr">
        <is>
          <t>3</t>
        </is>
      </c>
      <c r="AP70" s="2" t="inlineStr">
        <is>
          <t/>
        </is>
      </c>
      <c r="AQ70" t="inlineStr">
        <is>
          <t>dans un système cryptographique de clé publique, clé d'une paire de clés d'utilisateur qui est publiquement connue</t>
        </is>
      </c>
      <c r="AR70" s="2" t="inlineStr">
        <is>
          <t>eochair phoiblí</t>
        </is>
      </c>
      <c r="AS70" s="2" t="inlineStr">
        <is>
          <t>3</t>
        </is>
      </c>
      <c r="AT70" s="2" t="inlineStr">
        <is>
          <t/>
        </is>
      </c>
      <c r="AU70" t="inlineStr">
        <is>
          <t/>
        </is>
      </c>
      <c r="AV70" t="inlineStr">
        <is>
          <t/>
        </is>
      </c>
      <c r="AW70" t="inlineStr">
        <is>
          <t/>
        </is>
      </c>
      <c r="AX70" t="inlineStr">
        <is>
          <t/>
        </is>
      </c>
      <c r="AY70" t="inlineStr">
        <is>
          <t/>
        </is>
      </c>
      <c r="AZ70" s="2" t="inlineStr">
        <is>
          <t>nyilvános kulcs</t>
        </is>
      </c>
      <c r="BA70" s="2" t="inlineStr">
        <is>
          <t>4</t>
        </is>
      </c>
      <c r="BB70" s="2" t="inlineStr">
        <is>
          <t/>
        </is>
      </c>
      <c r="BC70" t="inlineStr">
        <is>
          <t>Nyilvános kulcsú kriptográfiánál [ &lt;a href="/entry/result/858046/all" id="ENTRY_TO_ENTRY_CONVERTER" target="_blank"&gt;IATE:858046&lt;/a&gt; ]a kódoláshoz használt kulcs.</t>
        </is>
      </c>
      <c r="BD70" s="2" t="inlineStr">
        <is>
          <t>chiave pubblica</t>
        </is>
      </c>
      <c r="BE70" s="2" t="inlineStr">
        <is>
          <t>3</t>
        </is>
      </c>
      <c r="BF70" s="2" t="inlineStr">
        <is>
          <t/>
        </is>
      </c>
      <c r="BG70" t="inlineStr">
        <is>
          <t>In un sistema di crittazione a chiavi asimmetriche, la chiave pubblica è resa disponibile e utilizzata da chiunque per codificare e inviare i propri dati, mentre la decodifica, cioè la messa in chiaro del messaggio, può avvenire attraverso una chiave segreta che solo il destinatario conosce.</t>
        </is>
      </c>
      <c r="BH70" s="2" t="inlineStr">
        <is>
          <t>viešasis raktas</t>
        </is>
      </c>
      <c r="BI70" s="2" t="inlineStr">
        <is>
          <t>3</t>
        </is>
      </c>
      <c r="BJ70" s="2" t="inlineStr">
        <is>
          <t/>
        </is>
      </c>
      <c r="BK70" t="inlineStr">
        <is>
          <t>vienas raktas iš raktų poros, naudojamos kriptografijoje privačiuoju raktu</t>
        </is>
      </c>
      <c r="BL70" s="2" t="inlineStr">
        <is>
          <t>publiskā atslēga</t>
        </is>
      </c>
      <c r="BM70" s="2" t="inlineStr">
        <is>
          <t>2</t>
        </is>
      </c>
      <c r="BN70" s="2" t="inlineStr">
        <is>
          <t/>
        </is>
      </c>
      <c r="BO70" t="inlineStr">
        <is>
          <t>Atslēga, ko publiskās atslēgšifrēšanas procesā lietotājs izplata saviem potenciālajiem korespondentiem un ko šie korespondenti izmanto, lai šifrētu lietotājam adresētos ziņojumus un atšifrētu lietotāja signatūru, kas šifrēta ar lietotāja privāto atslēgu.</t>
        </is>
      </c>
      <c r="BP70" s="2" t="inlineStr">
        <is>
          <t>ċavetta pubblika|
muftieħ pubbliku|
kjavi pubblika</t>
        </is>
      </c>
      <c r="BQ70" s="2" t="inlineStr">
        <is>
          <t>3|
3|
3</t>
        </is>
      </c>
      <c r="BR70" s="2" t="inlineStr">
        <is>
          <t xml:space="preserve">|
|
</t>
        </is>
      </c>
      <c r="BS70" t="inlineStr">
        <is>
          <t>f'sistema kriptografika ta' kjavi pubblika dik il-kjavi tal-par kjavi tal-utent li tkun magħrufa pubblikament</t>
        </is>
      </c>
      <c r="BT70" s="2" t="inlineStr">
        <is>
          <t>openbare sleutel|
publieke sleutel</t>
        </is>
      </c>
      <c r="BU70" s="2" t="inlineStr">
        <is>
          <t>3|
3</t>
        </is>
      </c>
      <c r="BV70" s="2" t="inlineStr">
        <is>
          <t xml:space="preserve">|
</t>
        </is>
      </c>
      <c r="BW70" t="inlineStr">
        <is>
          <t>"De sleutel van een asymmetrisch sleutelpaar die publiekelijk bekend gemaakt kan worden.De publieke sleutel wordt gebruikt voor de controle van de identiteit van de eigenaar van het asymmetrisch sleutelpaar, voor de controle van de elektronische handtekening van de eigenaar van het asymmetrisch sleutelpaar en voor het vercijferen van informatie voor een derde."</t>
        </is>
      </c>
      <c r="BX70" s="2" t="inlineStr">
        <is>
          <t>klucz publiczny</t>
        </is>
      </c>
      <c r="BY70" s="2" t="inlineStr">
        <is>
          <t>3</t>
        </is>
      </c>
      <c r="BZ70" s="2" t="inlineStr">
        <is>
          <t/>
        </is>
      </c>
      <c r="CA70" t="inlineStr">
        <is>
          <t>klucz udostępniany publicznie w kryptografii asymetrycznej, służący do odszyfrowania wiadomości zaszyfrowanych kluczem prywatnym lub sprawdzenia podpisu złożonego kluczem prywatnym</t>
        </is>
      </c>
      <c r="CB70" s="2" t="inlineStr">
        <is>
          <t>chave pública</t>
        </is>
      </c>
      <c r="CC70" s="2" t="inlineStr">
        <is>
          <t>4</t>
        </is>
      </c>
      <c r="CD70" s="2" t="inlineStr">
        <is>
          <t/>
        </is>
      </c>
      <c r="CE70" t="inlineStr">
        <is>
          <t>Chave criptográfica que pode ser utilizada por qualquer entidade para efectuar uma comunicação cifrada com o proprietário da correspondente chave privada, ou então para autenticar uma mensagem recebida que venha assinada digitalmente.</t>
        </is>
      </c>
      <c r="CF70" s="2" t="inlineStr">
        <is>
          <t>cheie publică</t>
        </is>
      </c>
      <c r="CG70" s="2" t="inlineStr">
        <is>
          <t>3</t>
        </is>
      </c>
      <c r="CH70" s="2" t="inlineStr">
        <is>
          <t/>
        </is>
      </c>
      <c r="CI70" t="inlineStr">
        <is>
          <t/>
        </is>
      </c>
      <c r="CJ70" s="2" t="inlineStr">
        <is>
          <t>verejný kľúč</t>
        </is>
      </c>
      <c r="CK70" s="2" t="inlineStr">
        <is>
          <t>3</t>
        </is>
      </c>
      <c r="CL70" s="2" t="inlineStr">
        <is>
          <t/>
        </is>
      </c>
      <c r="CM70" t="inlineStr">
        <is>
          <t>Verejný kľúč je informácia dostupná overovateľovi, ktorá slúži na overenie správnosti elektronického podpisu vyhotoveného pomocou súkromného kľúča patriaceho k danému verejnému kľúču</t>
        </is>
      </c>
      <c r="CN70" s="2" t="inlineStr">
        <is>
          <t>javni ključ</t>
        </is>
      </c>
      <c r="CO70" s="2" t="inlineStr">
        <is>
          <t>3</t>
        </is>
      </c>
      <c r="CP70" s="2" t="inlineStr">
        <is>
          <t/>
        </is>
      </c>
      <c r="CQ70" t="inlineStr">
        <is>
          <t/>
        </is>
      </c>
      <c r="CR70" s="2" t="inlineStr">
        <is>
          <t>publik nyckel|
öppen nyckel</t>
        </is>
      </c>
      <c r="CS70" s="2" t="inlineStr">
        <is>
          <t>2|
3</t>
        </is>
      </c>
      <c r="CT70" s="2" t="inlineStr">
        <is>
          <t xml:space="preserve">|
</t>
        </is>
      </c>
      <c r="CU70" t="inlineStr">
        <is>
          <t>(i ett kryptosystem med öppen nyckel:)nyckel i en användares nyckelpar som är öppen</t>
        </is>
      </c>
    </row>
    <row r="71">
      <c r="A71" s="1" t="str">
        <f>HYPERLINK("https://iate.europa.eu/entry/result/3592496/all", "3592496")</f>
        <v>3592496</v>
      </c>
      <c r="B71" t="inlineStr">
        <is>
          <t>SCIENCE</t>
        </is>
      </c>
      <c r="C71" t="inlineStr">
        <is>
          <t>SCIENCE|natural and applied sciences|life sciences|biology</t>
        </is>
      </c>
      <c r="D71" t="inlineStr">
        <is>
          <t/>
        </is>
      </c>
      <c r="E71" t="inlineStr">
        <is>
          <t/>
        </is>
      </c>
      <c r="F71" t="inlineStr">
        <is>
          <t/>
        </is>
      </c>
      <c r="G71" t="inlineStr">
        <is>
          <t/>
        </is>
      </c>
      <c r="H71" t="inlineStr">
        <is>
          <t/>
        </is>
      </c>
      <c r="I71" t="inlineStr">
        <is>
          <t/>
        </is>
      </c>
      <c r="J71" t="inlineStr">
        <is>
          <t/>
        </is>
      </c>
      <c r="K71" t="inlineStr">
        <is>
          <t/>
        </is>
      </c>
      <c r="L71" t="inlineStr">
        <is>
          <t/>
        </is>
      </c>
      <c r="M71" t="inlineStr">
        <is>
          <t/>
        </is>
      </c>
      <c r="N71" t="inlineStr">
        <is>
          <t/>
        </is>
      </c>
      <c r="O71" t="inlineStr">
        <is>
          <t/>
        </is>
      </c>
      <c r="P71" t="inlineStr">
        <is>
          <t/>
        </is>
      </c>
      <c r="Q71" t="inlineStr">
        <is>
          <t/>
        </is>
      </c>
      <c r="R71" t="inlineStr">
        <is>
          <t/>
        </is>
      </c>
      <c r="S71" t="inlineStr">
        <is>
          <t/>
        </is>
      </c>
      <c r="T71" s="2" t="inlineStr">
        <is>
          <t>RT-PCR τεστ</t>
        </is>
      </c>
      <c r="U71" s="2" t="inlineStr">
        <is>
          <t>2</t>
        </is>
      </c>
      <c r="V71" s="2" t="inlineStr">
        <is>
          <t/>
        </is>
      </c>
      <c r="W71" t="inlineStr">
        <is>
          <t>&lt;a target="_blank"&gt;τεστ αλυσιδωτής αντίδρασης πολυμεράσης αντίστροφης μεταγραφής (RT-PCR) για την ποιοτική ανίχνευση νουκλεϊκού οξέος από ιό&lt;/a&gt;</t>
        </is>
      </c>
      <c r="X71" s="2" t="inlineStr">
        <is>
          <t>RT-PCR test</t>
        </is>
      </c>
      <c r="Y71" s="2" t="inlineStr">
        <is>
          <t>3</t>
        </is>
      </c>
      <c r="Z71" s="2" t="inlineStr">
        <is>
          <t/>
        </is>
      </c>
      <c r="AA71" t="inlineStr">
        <is>
          <t>&lt;i&gt;&lt;a href="https://iate.europa.eu/entry/result/1904611/en" target="_blank"&gt;reverse transcription polymerase chain reaction&lt;/a&gt; (RT-PCR)&lt;/i&gt; test for the qualitative detection of nucleic acid from a virus</t>
        </is>
      </c>
      <c r="AB71" t="inlineStr">
        <is>
          <t/>
        </is>
      </c>
      <c r="AC71" t="inlineStr">
        <is>
          <t/>
        </is>
      </c>
      <c r="AD71" t="inlineStr">
        <is>
          <t/>
        </is>
      </c>
      <c r="AE71" t="inlineStr">
        <is>
          <t/>
        </is>
      </c>
      <c r="AF71" s="2" t="inlineStr">
        <is>
          <t>RT-PCR-test</t>
        </is>
      </c>
      <c r="AG71" s="2" t="inlineStr">
        <is>
          <t>3</t>
        </is>
      </c>
      <c r="AH71" s="2" t="inlineStr">
        <is>
          <t/>
        </is>
      </c>
      <c r="AI71" t="inlineStr">
        <is>
          <t>&lt;i&gt;pöördtranskriptsiooniga polümeraasi ahelreaktsiooni&lt;/i&gt; &lt;a href="/entry/result/1904611/all" id="ENTRY_TO_ENTRY_CONVERTER" target="_blank"&gt;IATE:1904611&lt;/a&gt; meetodil toimiv laboriuuring viiruse nukleiinhappe määramiseks</t>
        </is>
      </c>
      <c r="AJ71" s="2" t="inlineStr">
        <is>
          <t>RT-PCR-testi</t>
        </is>
      </c>
      <c r="AK71" s="2" t="inlineStr">
        <is>
          <t>3</t>
        </is>
      </c>
      <c r="AL71" s="2" t="inlineStr">
        <is>
          <t/>
        </is>
      </c>
      <c r="AM71" t="inlineStr">
        <is>
          <t/>
        </is>
      </c>
      <c r="AN71" t="inlineStr">
        <is>
          <t/>
        </is>
      </c>
      <c r="AO71" t="inlineStr">
        <is>
          <t/>
        </is>
      </c>
      <c r="AP71" t="inlineStr">
        <is>
          <t/>
        </is>
      </c>
      <c r="AQ71" t="inlineStr">
        <is>
          <t/>
        </is>
      </c>
      <c r="AR71" t="inlineStr">
        <is>
          <t/>
        </is>
      </c>
      <c r="AS71" t="inlineStr">
        <is>
          <t/>
        </is>
      </c>
      <c r="AT71" t="inlineStr">
        <is>
          <t/>
        </is>
      </c>
      <c r="AU71" t="inlineStr">
        <is>
          <t/>
        </is>
      </c>
      <c r="AV71" t="inlineStr">
        <is>
          <t/>
        </is>
      </c>
      <c r="AW71" t="inlineStr">
        <is>
          <t/>
        </is>
      </c>
      <c r="AX71" t="inlineStr">
        <is>
          <t/>
        </is>
      </c>
      <c r="AY71" t="inlineStr">
        <is>
          <t/>
        </is>
      </c>
      <c r="AZ71" t="inlineStr">
        <is>
          <t/>
        </is>
      </c>
      <c r="BA71" t="inlineStr">
        <is>
          <t/>
        </is>
      </c>
      <c r="BB71" t="inlineStr">
        <is>
          <t/>
        </is>
      </c>
      <c r="BC71" t="inlineStr">
        <is>
          <t/>
        </is>
      </c>
      <c r="BD71" t="inlineStr">
        <is>
          <t/>
        </is>
      </c>
      <c r="BE71" t="inlineStr">
        <is>
          <t/>
        </is>
      </c>
      <c r="BF71" t="inlineStr">
        <is>
          <t/>
        </is>
      </c>
      <c r="BG71" t="inlineStr">
        <is>
          <t/>
        </is>
      </c>
      <c r="BH71" s="2" t="inlineStr">
        <is>
          <t>AT-PGR tyrimas</t>
        </is>
      </c>
      <c r="BI71" s="2" t="inlineStr">
        <is>
          <t>3</t>
        </is>
      </c>
      <c r="BJ71" s="2" t="inlineStr">
        <is>
          <t/>
        </is>
      </c>
      <c r="BK71" t="inlineStr">
        <is>
          <t/>
        </is>
      </c>
      <c r="BL71" t="inlineStr">
        <is>
          <t/>
        </is>
      </c>
      <c r="BM71" t="inlineStr">
        <is>
          <t/>
        </is>
      </c>
      <c r="BN71" t="inlineStr">
        <is>
          <t/>
        </is>
      </c>
      <c r="BO71" t="inlineStr">
        <is>
          <t/>
        </is>
      </c>
      <c r="BP71" s="2" t="inlineStr">
        <is>
          <t>test RT-PCR</t>
        </is>
      </c>
      <c r="BQ71" s="2" t="inlineStr">
        <is>
          <t>3</t>
        </is>
      </c>
      <c r="BR71" s="2" t="inlineStr">
        <is>
          <t/>
        </is>
      </c>
      <c r="BS71" t="inlineStr">
        <is>
          <t/>
        </is>
      </c>
      <c r="BT71" t="inlineStr">
        <is>
          <t/>
        </is>
      </c>
      <c r="BU71" t="inlineStr">
        <is>
          <t/>
        </is>
      </c>
      <c r="BV71" t="inlineStr">
        <is>
          <t/>
        </is>
      </c>
      <c r="BW71" t="inlineStr">
        <is>
          <t/>
        </is>
      </c>
      <c r="BX71" s="2" t="inlineStr">
        <is>
          <t>test RT-PCR</t>
        </is>
      </c>
      <c r="BY71" s="2" t="inlineStr">
        <is>
          <t>3</t>
        </is>
      </c>
      <c r="BZ71" s="2" t="inlineStr">
        <is>
          <t/>
        </is>
      </c>
      <c r="CA71" t="inlineStr">
        <is>
          <t>test na obecność kwasu nukleinowego wirusa wykonywany metodą &lt;a href="https://iate.europa.eu/entry/result/1904611/pl" target="_blank"&gt;łańcuchowej reakcji polimerazy z odwrotną transkrypcją&lt;/a&gt;</t>
        </is>
      </c>
      <c r="CB71" s="2" t="inlineStr">
        <is>
          <t>teste RT-PCR</t>
        </is>
      </c>
      <c r="CC71" s="2" t="inlineStr">
        <is>
          <t>3</t>
        </is>
      </c>
      <c r="CD71" s="2" t="inlineStr">
        <is>
          <t/>
        </is>
      </c>
      <c r="CE71" t="inlineStr">
        <is>
          <t>Teste por &lt;a href="https://iate.europa.eu/entry/result/1904611/pt" target="_blank"&gt;transcriptase reversa associada à reação em cadeia da polimerase&lt;/a&gt; (RT-PCR) de deteção de ácidos nucleicos de um vírus.</t>
        </is>
      </c>
      <c r="CF71" s="2" t="inlineStr">
        <is>
          <t>test RT-PCR</t>
        </is>
      </c>
      <c r="CG71" s="2" t="inlineStr">
        <is>
          <t>3</t>
        </is>
      </c>
      <c r="CH71" s="2" t="inlineStr">
        <is>
          <t/>
        </is>
      </c>
      <c r="CI71" t="inlineStr">
        <is>
          <t/>
        </is>
      </c>
      <c r="CJ71" t="inlineStr">
        <is>
          <t/>
        </is>
      </c>
      <c r="CK71" t="inlineStr">
        <is>
          <t/>
        </is>
      </c>
      <c r="CL71" t="inlineStr">
        <is>
          <t/>
        </is>
      </c>
      <c r="CM71" t="inlineStr">
        <is>
          <t/>
        </is>
      </c>
      <c r="CN71" s="2" t="inlineStr">
        <is>
          <t>test RT-PCR</t>
        </is>
      </c>
      <c r="CO71" s="2" t="inlineStr">
        <is>
          <t>3</t>
        </is>
      </c>
      <c r="CP71" s="2" t="inlineStr">
        <is>
          <t/>
        </is>
      </c>
      <c r="CQ71" t="inlineStr">
        <is>
          <t/>
        </is>
      </c>
      <c r="CR71" t="inlineStr">
        <is>
          <t/>
        </is>
      </c>
      <c r="CS71" t="inlineStr">
        <is>
          <t/>
        </is>
      </c>
      <c r="CT71" t="inlineStr">
        <is>
          <t/>
        </is>
      </c>
      <c r="CU71" t="inlineStr">
        <is>
          <t/>
        </is>
      </c>
    </row>
    <row r="72">
      <c r="A72" s="1" t="str">
        <f>HYPERLINK("https://iate.europa.eu/entry/result/1437464/all", "1437464")</f>
        <v>1437464</v>
      </c>
      <c r="B72" t="inlineStr">
        <is>
          <t>EDUCATION AND COMMUNICATIONS</t>
        </is>
      </c>
      <c r="C72" t="inlineStr">
        <is>
          <t>EDUCATION AND COMMUNICATIONS|information technology and data processing</t>
        </is>
      </c>
      <c r="D72" s="2" t="inlineStr">
        <is>
          <t>баркод</t>
        </is>
      </c>
      <c r="E72" s="2" t="inlineStr">
        <is>
          <t>3</t>
        </is>
      </c>
      <c r="F72" s="2" t="inlineStr">
        <is>
          <t/>
        </is>
      </c>
      <c r="G72" t="inlineStr">
        <is>
          <t>паралелни отпечатани линии, по ширината на които (както и в пространствата помежду им) се съхранява информация по начин, даващ възможност за машиннооптичното й разпознаване</t>
        </is>
      </c>
      <c r="H72" t="inlineStr">
        <is>
          <t/>
        </is>
      </c>
      <c r="I72" t="inlineStr">
        <is>
          <t/>
        </is>
      </c>
      <c r="J72" t="inlineStr">
        <is>
          <t/>
        </is>
      </c>
      <c r="K72" t="inlineStr">
        <is>
          <t/>
        </is>
      </c>
      <c r="L72" s="2" t="inlineStr">
        <is>
          <t>stregkode</t>
        </is>
      </c>
      <c r="M72" s="2" t="inlineStr">
        <is>
          <t>3</t>
        </is>
      </c>
      <c r="N72" s="2" t="inlineStr">
        <is>
          <t/>
        </is>
      </c>
      <c r="O72" t="inlineStr">
        <is>
          <t>serie af parallelle streger i forskellig tykkelse og med varierende mellemrum, som læses (scannes) af en stregkodelæser og endelig afkodes af en computer</t>
        </is>
      </c>
      <c r="P72" s="2" t="inlineStr">
        <is>
          <t>Barcode|
Balkencode|
Streifencode|
Strichcode</t>
        </is>
      </c>
      <c r="Q72" s="2" t="inlineStr">
        <is>
          <t>3|
3|
3|
3</t>
        </is>
      </c>
      <c r="R72" s="2" t="inlineStr">
        <is>
          <t xml:space="preserve">|
|
|
</t>
        </is>
      </c>
      <c r="S72" t="inlineStr">
        <is>
          <t>optoelektronisch lesbare Schrift, die mit optischen Lesegeräten maschinell eingelesen und elektronisch weiterverarbeitet wird</t>
        </is>
      </c>
      <c r="T72" s="2" t="inlineStr">
        <is>
          <t>ραβδοκωδικός</t>
        </is>
      </c>
      <c r="U72" s="2" t="inlineStr">
        <is>
          <t>4</t>
        </is>
      </c>
      <c r="V72" s="2" t="inlineStr">
        <is>
          <t/>
        </is>
      </c>
      <c r="W72" t="inlineStr">
        <is>
          <t>μηχαναγνώσιμη οπτική αναπαράσταση, η οποία περιέχει πληροφορίες που αφορούν το αντικείμενο στο οποίο αυτή αναγράφεται</t>
        </is>
      </c>
      <c r="X72" s="2" t="inlineStr">
        <is>
          <t>bar code|
bar codes|
barcode</t>
        </is>
      </c>
      <c r="Y72" s="2" t="inlineStr">
        <is>
          <t>1|
1|
3</t>
        </is>
      </c>
      <c r="Z72" s="2" t="inlineStr">
        <is>
          <t xml:space="preserve">|
|
</t>
        </is>
      </c>
      <c r="AA72" t="inlineStr">
        <is>
          <t>optical machine-readable representation of data relating to the object to which it is attached</t>
        </is>
      </c>
      <c r="AB72" s="2" t="inlineStr">
        <is>
          <t>código de barras</t>
        </is>
      </c>
      <c r="AC72" s="2" t="inlineStr">
        <is>
          <t>3</t>
        </is>
      </c>
      <c r="AD72" s="2" t="inlineStr">
        <is>
          <t/>
        </is>
      </c>
      <c r="AE72" t="inlineStr">
        <is>
          <t>Código que representa los caracteres mediante un juego de líneas paralelas de diferentes grosores y separaciones, que son leídas ópticamente mediante un lector transversal.</t>
        </is>
      </c>
      <c r="AF72" s="2" t="inlineStr">
        <is>
          <t>vöötkood</t>
        </is>
      </c>
      <c r="AG72" s="2" t="inlineStr">
        <is>
          <t>3</t>
        </is>
      </c>
      <c r="AH72" s="2" t="inlineStr">
        <is>
          <t/>
        </is>
      </c>
      <c r="AI72" t="inlineStr">
        <is>
          <t>kodeerimissüsteem, mis esitab muutuva paksuse ja sammuga püstkriipsudest märke, mis on kaupadel, ID-kaartidel, postisaadetistel jm. ja see identifitseerib kodeeritud kujul toodet, isikut, tootjat, aadressi jne</t>
        </is>
      </c>
      <c r="AJ72" s="2" t="inlineStr">
        <is>
          <t>viivakoodi|
kuviokoodi</t>
        </is>
      </c>
      <c r="AK72" s="2" t="inlineStr">
        <is>
          <t>3|
3</t>
        </is>
      </c>
      <c r="AL72" s="2" t="inlineStr">
        <is>
          <t xml:space="preserve">|
</t>
        </is>
      </c>
      <c r="AM72" t="inlineStr">
        <is>
          <t>optisesti luettavista kuvioista koostuva koodimerkintä, joka sisältää kohteeseen liittyvää tietoa</t>
        </is>
      </c>
      <c r="AN72" s="2" t="inlineStr">
        <is>
          <t>code-barres|
code à barres</t>
        </is>
      </c>
      <c r="AO72" s="2" t="inlineStr">
        <is>
          <t>3|
3</t>
        </is>
      </c>
      <c r="AP72" s="2" t="inlineStr">
        <is>
          <t xml:space="preserve">|
</t>
        </is>
      </c>
      <c r="AQ72" t="inlineStr">
        <is>
          <t>mode de stockage et de représentation de données formé de fines barres parallèles imprimées sur un support (emballage, par exemple) permettant un décodage par lecture optique</t>
        </is>
      </c>
      <c r="AR72" t="inlineStr">
        <is>
          <t/>
        </is>
      </c>
      <c r="AS72" t="inlineStr">
        <is>
          <t/>
        </is>
      </c>
      <c r="AT72" t="inlineStr">
        <is>
          <t/>
        </is>
      </c>
      <c r="AU72" t="inlineStr">
        <is>
          <t/>
        </is>
      </c>
      <c r="AV72" t="inlineStr">
        <is>
          <t/>
        </is>
      </c>
      <c r="AW72" t="inlineStr">
        <is>
          <t/>
        </is>
      </c>
      <c r="AX72" t="inlineStr">
        <is>
          <t/>
        </is>
      </c>
      <c r="AY72" t="inlineStr">
        <is>
          <t/>
        </is>
      </c>
      <c r="AZ72" t="inlineStr">
        <is>
          <t/>
        </is>
      </c>
      <c r="BA72" t="inlineStr">
        <is>
          <t/>
        </is>
      </c>
      <c r="BB72" t="inlineStr">
        <is>
          <t/>
        </is>
      </c>
      <c r="BC72" t="inlineStr">
        <is>
          <t/>
        </is>
      </c>
      <c r="BD72" s="2" t="inlineStr">
        <is>
          <t>codice a barre</t>
        </is>
      </c>
      <c r="BE72" s="2" t="inlineStr">
        <is>
          <t>3</t>
        </is>
      </c>
      <c r="BF72" s="2" t="inlineStr">
        <is>
          <t/>
        </is>
      </c>
      <c r="BG72" t="inlineStr">
        <is>
          <t>sequenza di barre verticali di diverso spessore separate da spazi bianchi, stampate su carta o su altri supporti per rappresentare numeri o caratteri in modo direttamente leggibile da un dispositivo (di solito un terminale di calcolatore predisposto per la lettura ottica o magnetica)</t>
        </is>
      </c>
      <c r="BH72" s="2" t="inlineStr">
        <is>
          <t>brūkšninis kodas</t>
        </is>
      </c>
      <c r="BI72" s="2" t="inlineStr">
        <is>
          <t>3</t>
        </is>
      </c>
      <c r="BJ72" s="2" t="inlineStr">
        <is>
          <t/>
        </is>
      </c>
      <c r="BK72" t="inlineStr">
        <is>
          <t>įvairaus pločio nevienodu atstumu išdėstytų lygiagrečių brūkšnelių seka, kuria užkoduota tam tikra informacija</t>
        </is>
      </c>
      <c r="BL72" s="2" t="inlineStr">
        <is>
          <t>svītrkods</t>
        </is>
      </c>
      <c r="BM72" s="2" t="inlineStr">
        <is>
          <t>3</t>
        </is>
      </c>
      <c r="BN72" s="2" t="inlineStr">
        <is>
          <t/>
        </is>
      </c>
      <c r="BO72" t="inlineStr">
        <is>
          <t>šaurāku un platāku svītru salikums, kas attēlo noteiktu kodētu informāciju un ko parasti izmanto dažāda veida produkcijas apzīmēšanai.</t>
        </is>
      </c>
      <c r="BP72" s="2" t="inlineStr">
        <is>
          <t>barcode</t>
        </is>
      </c>
      <c r="BQ72" s="2" t="inlineStr">
        <is>
          <t>3</t>
        </is>
      </c>
      <c r="BR72" s="2" t="inlineStr">
        <is>
          <t/>
        </is>
      </c>
      <c r="BS72" t="inlineStr">
        <is>
          <t/>
        </is>
      </c>
      <c r="BT72" s="2" t="inlineStr">
        <is>
          <t>barcode|
streepjescode</t>
        </is>
      </c>
      <c r="BU72" s="2" t="inlineStr">
        <is>
          <t>3|
3</t>
        </is>
      </c>
      <c r="BV72" s="2" t="inlineStr">
        <is>
          <t xml:space="preserve">|
</t>
        </is>
      </c>
      <c r="BW72" t="inlineStr">
        <is>
          <t>opeenvolging van smalle en brede zwarte lijnen die op een product staat en die een code representeert die door een scanner kan worden gelezen</t>
        </is>
      </c>
      <c r="BX72" s="2" t="inlineStr">
        <is>
          <t>kod kreskowy</t>
        </is>
      </c>
      <c r="BY72" s="2" t="inlineStr">
        <is>
          <t>3</t>
        </is>
      </c>
      <c r="BZ72" s="2" t="inlineStr">
        <is>
          <t/>
        </is>
      </c>
      <c r="CA72" t="inlineStr">
        <is>
          <t>graficzna reprezentacja informacji poprzez kombinację ciemnych i jasnych elementów danego kodu</t>
        </is>
      </c>
      <c r="CB72" s="2" t="inlineStr">
        <is>
          <t>código de barras</t>
        </is>
      </c>
      <c r="CC72" s="2" t="inlineStr">
        <is>
          <t>3</t>
        </is>
      </c>
      <c r="CD72" s="2" t="inlineStr">
        <is>
          <t/>
        </is>
      </c>
      <c r="CE72" t="inlineStr">
        <is>
          <t>Representação gráfica de dados numéricos ou alfanuméricos que constitui a norma de identificação dos produtos, consistindo num conjunto de barras pretas verticais - cuja largura das riscas e o espaço entre elas são únicos para cada produto - e numa série de dígitos que contêm informações sobre um determinado produto.</t>
        </is>
      </c>
      <c r="CF72" s="2" t="inlineStr">
        <is>
          <t>cod de bare</t>
        </is>
      </c>
      <c r="CG72" s="2" t="inlineStr">
        <is>
          <t>3</t>
        </is>
      </c>
      <c r="CH72" s="2" t="inlineStr">
        <is>
          <t/>
        </is>
      </c>
      <c r="CI72" t="inlineStr">
        <is>
          <t>set de bare verticale de diferite lățimi, înălțimi și cu diferite spații între ele, în care fiecare cifră de la 0 la 9 este reprezentată de un model diferit de bare, care poate fi citit de un scaner cu laser</t>
        </is>
      </c>
      <c r="CJ72" s="2" t="inlineStr">
        <is>
          <t>čiarový kód</t>
        </is>
      </c>
      <c r="CK72" s="2" t="inlineStr">
        <is>
          <t>3</t>
        </is>
      </c>
      <c r="CL72" s="2" t="inlineStr">
        <is>
          <t/>
        </is>
      </c>
      <c r="CM72" t="inlineStr">
        <is>
          <t>strojom čitateľné označovanie tovarov pomocou hrubých a tenkých čiar oddelených medzerami</t>
        </is>
      </c>
      <c r="CN72" s="2" t="inlineStr">
        <is>
          <t>črtna koda</t>
        </is>
      </c>
      <c r="CO72" s="2" t="inlineStr">
        <is>
          <t>3</t>
        </is>
      </c>
      <c r="CP72" s="2" t="inlineStr">
        <is>
          <t/>
        </is>
      </c>
      <c r="CQ72" t="inlineStr">
        <is>
          <t>zapis podatkov, sestavljen iz različno širokih vzporednih ravnih črt in presledkov, s katerimi je zakodirana 13-mestna identifikacijska številka, ki je zapisana tudi s števkami pod kodo</t>
        </is>
      </c>
      <c r="CR72" s="2" t="inlineStr">
        <is>
          <t>streckkod</t>
        </is>
      </c>
      <c r="CS72" s="2" t="inlineStr">
        <is>
          <t>3</t>
        </is>
      </c>
      <c r="CT72" s="2" t="inlineStr">
        <is>
          <t/>
        </is>
      </c>
      <c r="CU72" t="inlineStr">
        <is>
          <t>kod för maskinell optisk avläsning av identifieringsbegrepp, t.ex. av varuslag i en snabbköpskassa</t>
        </is>
      </c>
    </row>
    <row r="73">
      <c r="A73" s="1" t="str">
        <f>HYPERLINK("https://iate.europa.eu/entry/result/889756/all", "889756")</f>
        <v>889756</v>
      </c>
      <c r="B73" t="inlineStr">
        <is>
          <t>EUROPEAN UNION</t>
        </is>
      </c>
      <c r="C73" t="inlineStr">
        <is>
          <t>EUROPEAN UNION|EU institutions and European civil service</t>
        </is>
      </c>
      <c r="D73" s="2" t="inlineStr">
        <is>
          <t>институции, органи, служби и агенции</t>
        </is>
      </c>
      <c r="E73" s="2" t="inlineStr">
        <is>
          <t>4</t>
        </is>
      </c>
      <c r="F73" s="2" t="inlineStr">
        <is>
          <t/>
        </is>
      </c>
      <c r="G73" t="inlineStr">
        <is>
          <t>устойчиво словосъчетание, използвано в Договора за Европейския съюз и Договора за функционирането на Европейския съюз</t>
        </is>
      </c>
      <c r="H73" s="2" t="inlineStr">
        <is>
          <t>orgány, instituce a jiné subjekty|
orgány, instituce nebo jiné subjekty Unie</t>
        </is>
      </c>
      <c r="I73" s="2" t="inlineStr">
        <is>
          <t>4|
3</t>
        </is>
      </c>
      <c r="J73" s="2" t="inlineStr">
        <is>
          <t xml:space="preserve">|
</t>
        </is>
      </c>
      <c r="K73" t="inlineStr">
        <is>
          <t/>
        </is>
      </c>
      <c r="L73" s="2" t="inlineStr">
        <is>
          <t>institutioner, organer, kontorer og agenturer</t>
        </is>
      </c>
      <c r="M73" s="2" t="inlineStr">
        <is>
          <t>4</t>
        </is>
      </c>
      <c r="N73" s="2" t="inlineStr">
        <is>
          <t/>
        </is>
      </c>
      <c r="O73" t="inlineStr">
        <is>
          <t>EU's &lt;b&gt;institutioner&lt;/b&gt; er Europa-Parlamentet, Det Europæiske Råd, Rådet, Europa-Kommissionen, Den Europæiske Unions Domstol, Den Europæiske Centralbank og Revisionsretten.&lt;br&gt;EU's &lt;b&gt;organer&lt;/b&gt; er Det Økonomiske og Sociale Udvalg, Regionsudvalget og Den Europæiske Investeringsbank. &lt;br&gt;EU's &lt;b&gt;kontorer og agenturer&lt;/b&gt; er Det Europæiske Miljøagentur, Det Europæiske Erhvervsuddannelsesinstitut, Det Europæiske Narkotikaovervågningscenter m.fl.</t>
        </is>
      </c>
      <c r="P73" s="2" t="inlineStr">
        <is>
          <t>Organe, Einrichtungen und sonstige Stellen</t>
        </is>
      </c>
      <c r="Q73" s="2" t="inlineStr">
        <is>
          <t>4</t>
        </is>
      </c>
      <c r="R73" s="2" t="inlineStr">
        <is>
          <t/>
        </is>
      </c>
      <c r="S73" t="inlineStr">
        <is>
          <t/>
        </is>
      </c>
      <c r="T73" s="2" t="inlineStr">
        <is>
          <t>θεσμικά και λοιπά όργανα, και οργανισμοί|
θεσμικά και λοιπά όργανα ή οργανισμοί της Ένωσης</t>
        </is>
      </c>
      <c r="U73" s="2" t="inlineStr">
        <is>
          <t>4|
3</t>
        </is>
      </c>
      <c r="V73" s="2" t="inlineStr">
        <is>
          <t xml:space="preserve">|
</t>
        </is>
      </c>
      <c r="W73" t="inlineStr">
        <is>
          <t/>
        </is>
      </c>
      <c r="X73" s="2" t="inlineStr">
        <is>
          <t>Union institutions, bodies, offices or agencies|
IBOAs|
institutions, bodies, offices and agencies</t>
        </is>
      </c>
      <c r="Y73" s="2" t="inlineStr">
        <is>
          <t>3|
3|
4</t>
        </is>
      </c>
      <c r="Z73" s="2" t="inlineStr">
        <is>
          <t xml:space="preserve">|
|
</t>
        </is>
      </c>
      <c r="AA73" t="inlineStr">
        <is>
          <t/>
        </is>
      </c>
      <c r="AB73" s="2" t="inlineStr">
        <is>
          <t>instituciones, órganos y organismos</t>
        </is>
      </c>
      <c r="AC73" s="2" t="inlineStr">
        <is>
          <t>4</t>
        </is>
      </c>
      <c r="AD73" s="2" t="inlineStr">
        <is>
          <t/>
        </is>
      </c>
      <c r="AE73" t="inlineStr">
        <is>
          <t/>
        </is>
      </c>
      <c r="AF73" s="2" t="inlineStr">
        <is>
          <t>institutsioonid, organid ja asutused</t>
        </is>
      </c>
      <c r="AG73" s="2" t="inlineStr">
        <is>
          <t>3</t>
        </is>
      </c>
      <c r="AH73" s="2" t="inlineStr">
        <is>
          <t/>
        </is>
      </c>
      <c r="AI73" t="inlineStr">
        <is>
          <t/>
        </is>
      </c>
      <c r="AJ73" s="2" t="inlineStr">
        <is>
          <t>toimielimet, elimet ja laitokset|
unionin toimielimet, elimet tai laitokset|
toimielimet, elimet, toimistot ja virastot</t>
        </is>
      </c>
      <c r="AK73" s="2" t="inlineStr">
        <is>
          <t>3|
3|
3</t>
        </is>
      </c>
      <c r="AL73" s="2" t="inlineStr">
        <is>
          <t xml:space="preserve">|
|
</t>
        </is>
      </c>
      <c r="AM73" t="inlineStr">
        <is>
          <t/>
        </is>
      </c>
      <c r="AN73" s="2" t="inlineStr">
        <is>
          <t>institutions, organes et organismes|
institutions, organes ou organismes de l'Union</t>
        </is>
      </c>
      <c r="AO73" s="2" t="inlineStr">
        <is>
          <t>3|
3</t>
        </is>
      </c>
      <c r="AP73" s="2" t="inlineStr">
        <is>
          <t xml:space="preserve">|
</t>
        </is>
      </c>
      <c r="AQ73" t="inlineStr">
        <is>
          <t/>
        </is>
      </c>
      <c r="AR73" s="2" t="inlineStr">
        <is>
          <t>institiúidí, comhlachtaí, oifigí agus gníomhaireachtaí</t>
        </is>
      </c>
      <c r="AS73" s="2" t="inlineStr">
        <is>
          <t>3</t>
        </is>
      </c>
      <c r="AT73" s="2" t="inlineStr">
        <is>
          <t/>
        </is>
      </c>
      <c r="AU73" t="inlineStr">
        <is>
          <t/>
        </is>
      </c>
      <c r="AV73" s="2" t="inlineStr">
        <is>
          <t>institucije, tijela, uredi i agencije</t>
        </is>
      </c>
      <c r="AW73" s="2" t="inlineStr">
        <is>
          <t>3</t>
        </is>
      </c>
      <c r="AX73" s="2" t="inlineStr">
        <is>
          <t/>
        </is>
      </c>
      <c r="AY73" t="inlineStr">
        <is>
          <t/>
        </is>
      </c>
      <c r="AZ73" s="2" t="inlineStr">
        <is>
          <t>intézmények, szervek és hivatalok|
az Unió intézményei, szervei és hivatalai</t>
        </is>
      </c>
      <c r="BA73" s="2" t="inlineStr">
        <is>
          <t>4|
3</t>
        </is>
      </c>
      <c r="BB73" s="2" t="inlineStr">
        <is>
          <t xml:space="preserve">|
</t>
        </is>
      </c>
      <c r="BC73" t="inlineStr">
        <is>
          <t/>
        </is>
      </c>
      <c r="BD73" s="2" t="inlineStr">
        <is>
          <t>istituzioni, organi e organismi</t>
        </is>
      </c>
      <c r="BE73" s="2" t="inlineStr">
        <is>
          <t>4</t>
        </is>
      </c>
      <c r="BF73" s="2" t="inlineStr">
        <is>
          <t/>
        </is>
      </c>
      <c r="BG73" t="inlineStr">
        <is>
          <t/>
        </is>
      </c>
      <c r="BH73" s="2" t="inlineStr">
        <is>
          <t>institucijos, įstaigos, organai ir agentūros</t>
        </is>
      </c>
      <c r="BI73" s="2" t="inlineStr">
        <is>
          <t>3</t>
        </is>
      </c>
      <c r="BJ73" s="2" t="inlineStr">
        <is>
          <t/>
        </is>
      </c>
      <c r="BK73" t="inlineStr">
        <is>
          <t/>
        </is>
      </c>
      <c r="BL73" s="2" t="inlineStr">
        <is>
          <t>iestādes un struktūras|
iestādes, struktūras, biroji un aģentūras</t>
        </is>
      </c>
      <c r="BM73" s="2" t="inlineStr">
        <is>
          <t>2|
3</t>
        </is>
      </c>
      <c r="BN73" s="2" t="inlineStr">
        <is>
          <t>|
preferred</t>
        </is>
      </c>
      <c r="BO73" t="inlineStr">
        <is>
          <t/>
        </is>
      </c>
      <c r="BP73" s="2" t="inlineStr">
        <is>
          <t>l-istituzzjonijiet, il-korpi u l-organi</t>
        </is>
      </c>
      <c r="BQ73" s="2" t="inlineStr">
        <is>
          <t>4</t>
        </is>
      </c>
      <c r="BR73" s="2" t="inlineStr">
        <is>
          <t/>
        </is>
      </c>
      <c r="BS73" t="inlineStr">
        <is>
          <t/>
        </is>
      </c>
      <c r="BT73" s="2" t="inlineStr">
        <is>
          <t>instellingen, organen of instanties van de Unie|
instellingen, organen en instanties</t>
        </is>
      </c>
      <c r="BU73" s="2" t="inlineStr">
        <is>
          <t>3|
4</t>
        </is>
      </c>
      <c r="BV73" s="2" t="inlineStr">
        <is>
          <t xml:space="preserve">|
</t>
        </is>
      </c>
      <c r="BW73" t="inlineStr">
        <is>
          <t/>
        </is>
      </c>
      <c r="BX73" s="2" t="inlineStr">
        <is>
          <t>instytucje, organy i jednostki organizacyjne|
instytucje, organy, urzędy i agencje</t>
        </is>
      </c>
      <c r="BY73" s="2" t="inlineStr">
        <is>
          <t>3|
3</t>
        </is>
      </c>
      <c r="BZ73" s="2" t="inlineStr">
        <is>
          <t xml:space="preserve">|
</t>
        </is>
      </c>
      <c r="CA73" t="inlineStr">
        <is>
          <t/>
        </is>
      </c>
      <c r="CB73" s="2" t="inlineStr">
        <is>
          <t>instituições, órgãos e organismos</t>
        </is>
      </c>
      <c r="CC73" s="2" t="inlineStr">
        <is>
          <t>3</t>
        </is>
      </c>
      <c r="CD73" s="2" t="inlineStr">
        <is>
          <t/>
        </is>
      </c>
      <c r="CE73" t="inlineStr">
        <is>
          <t>Expressão consagrada nos Tratados comunitários para se referir em conjunto às instituições, órgãos e organismos da União.&lt;br&gt;Nos termos do artigo 13.° do Tratado da União Europeia (versão consolidada pós-Tratado de Lisboa), o quadro institucional da União Europeia compreende o Parlamento Europeu, o Conselho Europeu, o Conselho (também designado por "Conselho de Ministros"), a Comissão Europeia (também designada simplesmente por "Comissão"), o Tribunal de Justiça da União Europeia, o Banco Central Europeu e o Tribunal de Contas.&lt;br&gt;O Comité Económico e Social e o Comité das Regiões são os órgãos consultivos da União, conforme disposto no Capítulo III da Parte VI do Tratado sobre o Funcionamento da União Europeia.&lt;br&gt;O termo "organismos" é em geral utilizado para designar as estruturas descentralizadas da União, nomeadamente as agências de regulação, como por exemplo, a Agência Europeia de Medicamentos (EMEA), o Observatório Europeu da Droga e da Toxicodependência (OEDT), a Agência Europeia de Defesa (AED), a Academia Europeia de Polícia (CEPOL), etc..</t>
        </is>
      </c>
      <c r="CF73" s="2" t="inlineStr">
        <is>
          <t>instituții, organe, oficii și agenții</t>
        </is>
      </c>
      <c r="CG73" s="2" t="inlineStr">
        <is>
          <t>2</t>
        </is>
      </c>
      <c r="CH73" s="2" t="inlineStr">
        <is>
          <t/>
        </is>
      </c>
      <c r="CI73" t="inlineStr">
        <is>
          <t/>
        </is>
      </c>
      <c r="CJ73" s="2" t="inlineStr">
        <is>
          <t>inštitúcie, orgány, úrady a agentúry</t>
        </is>
      </c>
      <c r="CK73" s="2" t="inlineStr">
        <is>
          <t>3</t>
        </is>
      </c>
      <c r="CL73" s="2" t="inlineStr">
        <is>
          <t/>
        </is>
      </c>
      <c r="CM73" t="inlineStr">
        <is>
          <t/>
        </is>
      </c>
      <c r="CN73" s="2" t="inlineStr">
        <is>
          <t>institucije, organi, uradi in agencije</t>
        </is>
      </c>
      <c r="CO73" s="2" t="inlineStr">
        <is>
          <t>4</t>
        </is>
      </c>
      <c r="CP73" s="2" t="inlineStr">
        <is>
          <t/>
        </is>
      </c>
      <c r="CQ73" t="inlineStr">
        <is>
          <t/>
        </is>
      </c>
      <c r="CR73" s="2" t="inlineStr">
        <is>
          <t>institutioner, organ och byråer</t>
        </is>
      </c>
      <c r="CS73" s="2" t="inlineStr">
        <is>
          <t>4</t>
        </is>
      </c>
      <c r="CT73" s="2" t="inlineStr">
        <is>
          <t/>
        </is>
      </c>
      <c r="CU73" t="inlineStr">
        <is>
          <t/>
        </is>
      </c>
    </row>
    <row r="74">
      <c r="A74" s="1" t="str">
        <f>HYPERLINK("https://iate.europa.eu/entry/result/3550614/all", "3550614")</f>
        <v>3550614</v>
      </c>
      <c r="B74" t="inlineStr">
        <is>
          <t>LAW;EDUCATION AND COMMUNICATIONS</t>
        </is>
      </c>
      <c r="C74" t="inlineStr">
        <is>
          <t>LAW|rights and freedoms;EDUCATION AND COMMUNICATIONS|information and information processing</t>
        </is>
      </c>
      <c r="D74" s="2" t="inlineStr">
        <is>
          <t>Регламент (ЕС) 2016/679 на Европейския парламент и на Съвета от 27 април 2016 г.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t>
        </is>
      </c>
      <c r="E74" s="2" t="inlineStr">
        <is>
          <t>3|
3</t>
        </is>
      </c>
      <c r="F74" s="2" t="inlineStr">
        <is>
          <t xml:space="preserve">|
</t>
        </is>
      </c>
      <c r="G74" t="inlineStr">
        <is>
          <t/>
        </is>
      </c>
      <c r="H74" s="2" t="inlineStr">
        <is>
          <t>nařízení GDPR|
GDPR|
nařízení o ochraně fyzických osob v souvislosti se zpracováním osobních údajů a o volném pohybu těchto údajů|
obecné nařízení o ochraně osobních údajů</t>
        </is>
      </c>
      <c r="I74" s="2" t="inlineStr">
        <is>
          <t>3|
3|
3|
3</t>
        </is>
      </c>
      <c r="J74" s="2" t="inlineStr">
        <is>
          <t xml:space="preserve">admitted|
admitted|
|
</t>
        </is>
      </c>
      <c r="K74" t="inlineStr">
        <is>
          <t>právní předpis EU představující rámec ochrany osobních údajů platný na celém území EU, který hájí práva jejích občanů proti neoprávněnému zacházení s jejich osobními údaji</t>
        </is>
      </c>
      <c r="L74" s="2" t="inlineStr">
        <is>
          <t>databeskyttelsesforordningen|
forordning om beskyttelse af fysiske personer i forbindelse med behandling af personoplysninger og om fri udveksling af sådanne oplysninger|
persondataforordningen|
generel forordning om databeskyttelse|
GDPR</t>
        </is>
      </c>
      <c r="M74" s="2" t="inlineStr">
        <is>
          <t>3|
4|
3|
4|
3</t>
        </is>
      </c>
      <c r="N74" s="2" t="inlineStr">
        <is>
          <t xml:space="preserve">|
|
|
|
</t>
        </is>
      </c>
      <c r="O74" t="inlineStr">
        <is>
          <t/>
        </is>
      </c>
      <c r="P74" s="2" t="inlineStr">
        <is>
          <t>Verordnung zum Schutz natürlicher Personen bei der Verarbeitung personenbezogener Daten, zum freien Datenverkehr und zur Aufhebung der Richtlinie 95/46/EG|
Datenschutz-Grundverordnung|
DSGVO</t>
        </is>
      </c>
      <c r="Q74" s="2" t="inlineStr">
        <is>
          <t>3|
3|
3</t>
        </is>
      </c>
      <c r="R74" s="2" t="inlineStr">
        <is>
          <t xml:space="preserve">|
|
</t>
        </is>
      </c>
      <c r="S74" t="inlineStr">
        <is>
          <t>als Bestandteil des Reformpakets der EU für den Datenschutz erlassene Verordnung, die es EU-Bürgerinnen und Bürgern ermöglicht, eine bessere Kontrolle über ihre personenbezogenen Daten auszuübern, und den Unternehmen, ihre Bürokratie zu verringern und von einem höheren Vertrauen der Verbraucher zu profitieren</t>
        </is>
      </c>
      <c r="T74" s="2" t="inlineStr">
        <is>
          <t>κανονισμός για την προστασία των φυσικών προσώπων έναντι της επεξεργασίας δεδομένων προσωπικού χαρακτήρα και για την ελεύθερη κυκλοφορία των δεδομένων αυτών|
ΓΚΠΔ|
γενικός κανονισμός για την προστασία δεδομένων</t>
        </is>
      </c>
      <c r="U74" s="2" t="inlineStr">
        <is>
          <t>3|
4|
3</t>
        </is>
      </c>
      <c r="V74" s="2" t="inlineStr">
        <is>
          <t xml:space="preserve">|
|
</t>
        </is>
      </c>
      <c r="W74" t="inlineStr">
        <is>
          <t/>
        </is>
      </c>
      <c r="X74" s="2" t="inlineStr">
        <is>
          <t>General Data Protection Regulation|
GDPR|
Regulation on the protection of natural persons with regard to the processing of personal data and on the free movement of such data</t>
        </is>
      </c>
      <c r="Y74" s="2" t="inlineStr">
        <is>
          <t>3|
3|
3</t>
        </is>
      </c>
      <c r="Z74" s="2" t="inlineStr">
        <is>
          <t xml:space="preserve">|
|
</t>
        </is>
      </c>
      <c r="AA74" t="inlineStr">
        <is>
          <t>Regulation adopted as part of the EU data protection reform package with the aim of allowing EU citizens to better control their personal data, and businesses to reduce red tape and to benefit from greater consumer trust</t>
        </is>
      </c>
      <c r="AB74" s="2" t="inlineStr">
        <is>
          <t>Reglamento relativo a la protección de las personas físicas en lo que respecta al tratamiento de datos personales y a la libre circulación de estos datos|
RGPD|
Reglamento General de Protección de Datos</t>
        </is>
      </c>
      <c r="AC74" s="2" t="inlineStr">
        <is>
          <t>4|
3|
4</t>
        </is>
      </c>
      <c r="AD74" s="2" t="inlineStr">
        <is>
          <t xml:space="preserve">|
|
</t>
        </is>
      </c>
      <c r="AE74" t="inlineStr">
        <is>
          <t>&lt;p&gt;Reglamento que refuerza los derechos existentes, genera nuevos derechos y ofrece a los ciudadanos un mayor control sobre sus datos personales.&lt;/p&gt;Junto con la Directiva (UE) 2016/680 &lt;a href="/entry/result/3551842/all" id="ENTRY_TO_ENTRY_CONVERTER" target="_blank"&gt;IATE:3551842&lt;/a&gt; , forma parte del paquete de reformas de la UE sobre protección de datos.</t>
        </is>
      </c>
      <c r="AF74" s="2" t="inlineStr">
        <is>
          <t>määrus füüsiliste isikute kaitse kohta isikuandmete töötlemisel ja selliste andmete vaba liikumise ning direktiivi 95/46/EÜ kehtetuks tunnistamise kohta|
isikuandmete kaitse üldmäärus</t>
        </is>
      </c>
      <c r="AG74" s="2" t="inlineStr">
        <is>
          <t>3|
3</t>
        </is>
      </c>
      <c r="AH74" s="2" t="inlineStr">
        <is>
          <t xml:space="preserve">|
</t>
        </is>
      </c>
      <c r="AI74" t="inlineStr">
        <is>
          <t>määrus, mis võeti vastu 2016. aastal ELi andmekaitsereformi paketi raames, et anda ELi kodanikele võimalus oma isikuandmeid paremini kontrollida ning võimaldada ettevõtjatel vähendada bürokraatiat ja saada kasu tarbijate suuremast usaldusest</t>
        </is>
      </c>
      <c r="AJ74" s="2" t="inlineStr">
        <is>
          <t>GDPR|
asetus yksilöiden suojelusta henkilötietojen käsittelyssä sekä näiden tietojen vapaasta liikkuvuudesta|
yleinen tietosuoja-asetus</t>
        </is>
      </c>
      <c r="AK74" s="2" t="inlineStr">
        <is>
          <t>3|
3|
3</t>
        </is>
      </c>
      <c r="AL74" s="2" t="inlineStr">
        <is>
          <t xml:space="preserve">|
|
</t>
        </is>
      </c>
      <c r="AM74" t="inlineStr">
        <is>
          <t/>
        </is>
      </c>
      <c r="AN74" s="2" t="inlineStr">
        <is>
          <t>règlement relatif à la protection des personnes physiques à l'égard du traitement des données à caractère personnel et à la libre circulation de ces données|
règlement général sur la protection des données|
RGPD</t>
        </is>
      </c>
      <c r="AO74" s="2" t="inlineStr">
        <is>
          <t>3|
3|
3</t>
        </is>
      </c>
      <c r="AP74" s="2" t="inlineStr">
        <is>
          <t xml:space="preserve">|
|
</t>
        </is>
      </c>
      <c r="AQ74" t="inlineStr">
        <is>
          <t>règlement adopté en 2016 dans le cadre du paquet de réformes de l'UE sur la protection des données, en vue de permettre aux citoyens de mieux contrôler leurs données à caractère personnel et aux entreprises de diminuer la bureaucratie et de profiter d'une meilleure confiance du consommateur</t>
        </is>
      </c>
      <c r="AR74" s="2" t="inlineStr">
        <is>
          <t>RGCS|
an Rialachán Ginearálta maidir le Cosaint Sonraí|
Rialachán (AE) 2016/679 ó Pharlaimint na hEorpa agus ón gComhairle an 27 Aibreán 2016 maidir le daoine nádúrtha a chosaint i ndáil le sonraí pearsanta a phróiseáil agus maidir le saorghluaiseacht sonraí den sórt sin, agus lena n-aisghairtear Treoir 95/46/CE</t>
        </is>
      </c>
      <c r="AS74" s="2" t="inlineStr">
        <is>
          <t>3|
3|
4</t>
        </is>
      </c>
      <c r="AT74" s="2" t="inlineStr">
        <is>
          <t>|
|
preferred</t>
        </is>
      </c>
      <c r="AU74" t="inlineStr">
        <is>
          <t/>
        </is>
      </c>
      <c r="AV74" s="2" t="inlineStr">
        <is>
          <t>Opća uredba o zaštiti podataka|
OUZP|
Uredba o zaštiti pojedinaca u vezi s obradom osobnih podataka i o slobodnom kretanju takvih podataka</t>
        </is>
      </c>
      <c r="AW74" s="2" t="inlineStr">
        <is>
          <t>3|
3|
3</t>
        </is>
      </c>
      <c r="AX74" s="2" t="inlineStr">
        <is>
          <t xml:space="preserve">|
|
</t>
        </is>
      </c>
      <c r="AY74" t="inlineStr">
        <is>
          <t/>
        </is>
      </c>
      <c r="AZ74" s="2" t="inlineStr">
        <is>
          <t>a természetes személyeknek a személyes adatok kezelése tekintetében történő védelméről és az ilyen adatok szabad áramlásáról szóló rendelet|
általános adatvédelmi rendelet</t>
        </is>
      </c>
      <c r="BA74" s="2" t="inlineStr">
        <is>
          <t>4|
4</t>
        </is>
      </c>
      <c r="BB74" s="2" t="inlineStr">
        <is>
          <t xml:space="preserve">|
</t>
        </is>
      </c>
      <c r="BC74" t="inlineStr">
        <is>
          <t/>
        </is>
      </c>
      <c r="BD74" s="2" t="inlineStr">
        <is>
          <t>regolamento generale sulla protezione dei dati|
GDPR|
regolamento relativo alla protezione delle persone fisiche con riguardo al trattamento dei dati personali, nonché alla libera circolazione di tali dati|
RGPD</t>
        </is>
      </c>
      <c r="BE74" s="2" t="inlineStr">
        <is>
          <t>3|
3|
3|
3</t>
        </is>
      </c>
      <c r="BF74" s="2" t="inlineStr">
        <is>
          <t xml:space="preserve">|
|
|
</t>
        </is>
      </c>
      <c r="BG74" t="inlineStr">
        <is>
          <t>regolamento che tende alla definitiva armonizzazione della regolamentazione in materia di protezione dei dati personali all'interno dell'Unione europea, consente ai cittadini dell'Unione europea (UE) di avere un maggiore controllo sui loro dati personali, modernizza e unifica le norme che consentono alle aziende di ridurre la burocrazia e di godere di una maggiore fiducia da parte dei consumatori</t>
        </is>
      </c>
      <c r="BH74" s="2" t="inlineStr">
        <is>
          <t>Reglamentas dėl fizinių asmenų apsaugos tvarkant asmens duomenis ir dėl laisvo tokių duomenų judėjimo|
Bendrasis duomenų apsaugos reglamentas</t>
        </is>
      </c>
      <c r="BI74" s="2" t="inlineStr">
        <is>
          <t>3|
3</t>
        </is>
      </c>
      <c r="BJ74" s="2" t="inlineStr">
        <is>
          <t xml:space="preserve">|
</t>
        </is>
      </c>
      <c r="BK74" t="inlineStr">
        <is>
          <t/>
        </is>
      </c>
      <c r="BL74" s="2" t="inlineStr">
        <is>
          <t>Vispārīgā datu aizsardzības regula|
Eiropas Parlamenta un Padomes Regula par fizisku personu aizsardzību attiecībā uz personas datu apstrādi un šādu datu brīvu apriti|
VDAR</t>
        </is>
      </c>
      <c r="BM74" s="2" t="inlineStr">
        <is>
          <t>3|
3|
3</t>
        </is>
      </c>
      <c r="BN74" s="2" t="inlineStr">
        <is>
          <t xml:space="preserve">|
|
</t>
        </is>
      </c>
      <c r="BO74" t="inlineStr">
        <is>
          <t>regula – ES datu aizsardzības reformas paketes daļa –, kuras mērķis ir ļaut ES pilsoņiem labāk kontrolēt savus personas datus un uzņēmumiem samazināt birokrātisko slogu un iegūt lielāku patērētāju uzticību</t>
        </is>
      </c>
      <c r="BP74" s="2" t="inlineStr">
        <is>
          <t>Regolament Ġenerali dwar il-Protezzjoni tad-Data|
Regolament dwar il-protezzjoni tal-persuni fiżiċi fir-rigward tal-ipproċessar ta' data personali u dwar il-moviment liberu ta' tali data|
GDPR</t>
        </is>
      </c>
      <c r="BQ74" s="2" t="inlineStr">
        <is>
          <t>3|
3|
3</t>
        </is>
      </c>
      <c r="BR74" s="2" t="inlineStr">
        <is>
          <t xml:space="preserve">|
|
</t>
        </is>
      </c>
      <c r="BS74" t="inlineStr">
        <is>
          <t>regolament adottat bħala parti mill-pakkett ta’ riforma għall-protezzjoni tad-data tal-UE bil-għan li jippermetti liċ-ċittadini tal-UE jikkontrollaw aħjar id-data personali tagħhom u lin-negozji jnaqqsu l-burokrazija u jibbenefikaw minn aktar fiduċja tal-konsumatur</t>
        </is>
      </c>
      <c r="BT74" s="2" t="inlineStr">
        <is>
          <t>Verordening van het Europees Parlement en de Raad betreffende de bescherming van natuurlijke personen in verband met de verwerking van persoonsgegevens en betreffende het vrije verkeer van die gegevens|
algemene verordening gegevensbescherming|
AVG</t>
        </is>
      </c>
      <c r="BU74" s="2" t="inlineStr">
        <is>
          <t>3|
3|
3</t>
        </is>
      </c>
      <c r="BV74" s="2" t="inlineStr">
        <is>
          <t xml:space="preserve">|
|
</t>
        </is>
      </c>
      <c r="BW74" t="inlineStr">
        <is>
          <t/>
        </is>
      </c>
      <c r="BX74" s="2" t="inlineStr">
        <is>
          <t>rozporządzenie w sprawie ochrony osób fizycznych w związku z przetwarzaniem danych osobowych i w sprawie swobodnego przepływu takich danych|
ogólne rozporządzenie o ochronie danych|
RODO</t>
        </is>
      </c>
      <c r="BY74" s="2" t="inlineStr">
        <is>
          <t>3|
3|
3</t>
        </is>
      </c>
      <c r="BZ74" s="2" t="inlineStr">
        <is>
          <t xml:space="preserve">|
|
</t>
        </is>
      </c>
      <c r="CA74" t="inlineStr">
        <is>
          <t>rozporządzenie przyjęte w ramach pakietu UE dotyczącego reformy ochrony danych, pozwalające mieszkańcom UE na lepszą kontrolę ich danych osobowych i umożliwiające firmom ograniczanie biurokracji i korzystanie ze zwiększonego zaufania klientów</t>
        </is>
      </c>
      <c r="CB74" s="2" t="inlineStr">
        <is>
          <t>RGPD|
Regulamento Geral sobre a Proteção de Dados|
Regulamento Geral de Proteção de Dados|
Regulamento do Parlamento Europeu e do Conselho relativo à proteção das pessoas singulares no que diz respeito ao tratamento de dados pessoais e à livre circulação desses dados|
Regulamento geral sobre a proteção de dados</t>
        </is>
      </c>
      <c r="CC74" s="2" t="inlineStr">
        <is>
          <t>3|
3|
3|
4|
4</t>
        </is>
      </c>
      <c r="CD74" s="2" t="inlineStr">
        <is>
          <t xml:space="preserve">|
|
admitted|
|
</t>
        </is>
      </c>
      <c r="CE74" t="inlineStr">
        <is>
          <t>Regulamento que estabelece as regras aplicáveis na UE à proteção das pessoas singulares no que diz respeito ao tratamento de dados pessoais e à livre circulação desses dados.</t>
        </is>
      </c>
      <c r="CF74" s="2" t="inlineStr">
        <is>
          <t>RGPD|
Regulamentul privind protecția persoanelor fizice în ceea ce privește prelucrarea datelor cu caracter personal și privind libera circulație a acestor date|
Regulamentul general privind protecția datelor</t>
        </is>
      </c>
      <c r="CG74" s="2" t="inlineStr">
        <is>
          <t>3|
3|
3</t>
        </is>
      </c>
      <c r="CH74" s="2" t="inlineStr">
        <is>
          <t xml:space="preserve">|
|
</t>
        </is>
      </c>
      <c r="CI74" t="inlineStr">
        <is>
          <t/>
        </is>
      </c>
      <c r="CJ74" s="2" t="inlineStr">
        <is>
          <t>všeobecné nariadenie o ochrane údajov|
nariadenie o ochrane fyzických osôb pri spracúvaní osobných údajov a o voľnom pohybe takýchto údajov</t>
        </is>
      </c>
      <c r="CK74" s="2" t="inlineStr">
        <is>
          <t>3|
3</t>
        </is>
      </c>
      <c r="CL74" s="2" t="inlineStr">
        <is>
          <t xml:space="preserve">|
</t>
        </is>
      </c>
      <c r="CM74" t="inlineStr">
        <is>
          <t/>
        </is>
      </c>
      <c r="CN74" s="2" t="inlineStr">
        <is>
          <t>Uredba o varstvu posameznikov pri obdelavi osebnih podatkov in o prostem pretoku takih podatkov|
GDPR|
splošna uredba o varstvu podatkov</t>
        </is>
      </c>
      <c r="CO74" s="2" t="inlineStr">
        <is>
          <t>3|
3|
3</t>
        </is>
      </c>
      <c r="CP74" s="2" t="inlineStr">
        <is>
          <t xml:space="preserve">|
|
</t>
        </is>
      </c>
      <c r="CQ74" t="inlineStr">
        <is>
          <t/>
        </is>
      </c>
      <c r="CR74" s="2" t="inlineStr">
        <is>
          <t>den allmänna dataskyddsförordningen|
Europaparlamentets och rådets förordning (EU) 2016/679 om skydd för fysiska personer med avseende på behandling av personuppgifter och om det fria flödet av sådana uppgifter och om upphävande av direktiv 95/46/EG (allmän dataskyddsförordning)|
dataskyddsförordningen</t>
        </is>
      </c>
      <c r="CS74" s="2" t="inlineStr">
        <is>
          <t>3|
3|
3</t>
        </is>
      </c>
      <c r="CT74" s="2" t="inlineStr">
        <is>
          <t xml:space="preserve">|
|
</t>
        </is>
      </c>
      <c r="CU74" t="inlineStr">
        <is>
          <t/>
        </is>
      </c>
    </row>
    <row r="75">
      <c r="A75" s="1" t="str">
        <f>HYPERLINK("https://iate.europa.eu/entry/result/835211/all", "835211")</f>
        <v>835211</v>
      </c>
      <c r="B75" t="inlineStr">
        <is>
          <t>LAW</t>
        </is>
      </c>
      <c r="C75" t="inlineStr">
        <is>
          <t>LAW</t>
        </is>
      </c>
      <c r="D75" s="2" t="inlineStr">
        <is>
          <t>служебна тайна</t>
        </is>
      </c>
      <c r="E75" s="2" t="inlineStr">
        <is>
          <t>3</t>
        </is>
      </c>
      <c r="F75" s="2" t="inlineStr">
        <is>
          <t/>
        </is>
      </c>
      <c r="G75" t="inlineStr">
        <is>
          <t/>
        </is>
      </c>
      <c r="H75" s="2" t="inlineStr">
        <is>
          <t>profesní tajemství|
služební tajemství</t>
        </is>
      </c>
      <c r="I75" s="2" t="inlineStr">
        <is>
          <t>3|
3</t>
        </is>
      </c>
      <c r="J75" s="2" t="inlineStr">
        <is>
          <t xml:space="preserve">|
</t>
        </is>
      </c>
      <c r="K75" t="inlineStr">
        <is>
          <t>povinnost zachovávat mlčenlivost o důvěrných informacích získaných během zaměstnaneckého poměru nebo výkonu profesní činnosti</t>
        </is>
      </c>
      <c r="L75" s="2" t="inlineStr">
        <is>
          <t>tjenestehemmelighed|
tavshedspligt</t>
        </is>
      </c>
      <c r="M75" s="2" t="inlineStr">
        <is>
          <t>4|
4</t>
        </is>
      </c>
      <c r="N75" s="2" t="inlineStr">
        <is>
          <t xml:space="preserve">|
</t>
        </is>
      </c>
      <c r="O75" t="inlineStr">
        <is>
          <t/>
        </is>
      </c>
      <c r="P75" s="2" t="inlineStr">
        <is>
          <t>Berufsgeheimnis|
Geheimhaltungspflicht</t>
        </is>
      </c>
      <c r="Q75" s="2" t="inlineStr">
        <is>
          <t>3|
3</t>
        </is>
      </c>
      <c r="R75" s="2" t="inlineStr">
        <is>
          <t xml:space="preserve">|
</t>
        </is>
      </c>
      <c r="S75" t="inlineStr">
        <is>
          <t>Recht oder Pflicht, besonders von Ärzten, Apothekern, Rechtsanwälten, Notaren usw., ein bei der Ausübung des Berufs anvertrautes oder sonst bekannt gewordenes fremdes, besonders zum persönlichen Lebensbereich gehörendes oder Betriebs- oder Geschäftsgeheimnis nicht zu offenbaren, auch gegenüber staatlichen oder sonstigen Vertretern berechtigter Interessen.</t>
        </is>
      </c>
      <c r="T75" s="2" t="inlineStr">
        <is>
          <t>επαγγελματικό απόρρητο</t>
        </is>
      </c>
      <c r="U75" s="2" t="inlineStr">
        <is>
          <t>3</t>
        </is>
      </c>
      <c r="V75" s="2" t="inlineStr">
        <is>
          <t/>
        </is>
      </c>
      <c r="W75" t="inlineStr">
        <is>
          <t/>
        </is>
      </c>
      <c r="X75" s="2" t="inlineStr">
        <is>
          <t>professional secrecy</t>
        </is>
      </c>
      <c r="Y75" s="2" t="inlineStr">
        <is>
          <t>3</t>
        </is>
      </c>
      <c r="Z75" s="2" t="inlineStr">
        <is>
          <t/>
        </is>
      </c>
      <c r="AA75" t="inlineStr">
        <is>
          <t>Principle that confidential information obtained under an employment relationship or in the course of a professional activity must not be divulged.</t>
        </is>
      </c>
      <c r="AB75" s="2" t="inlineStr">
        <is>
          <t>secreto profesional|
deber de reserva|
sigilo profesional</t>
        </is>
      </c>
      <c r="AC75" s="2" t="inlineStr">
        <is>
          <t>4|
3|
3</t>
        </is>
      </c>
      <c r="AD75" s="2" t="inlineStr">
        <is>
          <t xml:space="preserve">|
|
</t>
        </is>
      </c>
      <c r="AE75" t="inlineStr">
        <is>
          <t>Reserva de lo que se conoce por razón del empleo u oficio. El deber de mantener la información confidencial aumenta si su difusión o publicación pueden ocasionar perjuicios a terceros o beneficios ilícitos, como en el caso del comercio de iniciados &lt;a href="/entry/result/1178153/all" id="ENTRY_TO_ENTRY_CONVERTER" target="_blank"&gt;IATE:1178153&lt;/a&gt; .</t>
        </is>
      </c>
      <c r="AF75" s="2" t="inlineStr">
        <is>
          <t>ametisaladus</t>
        </is>
      </c>
      <c r="AG75" s="2" t="inlineStr">
        <is>
          <t>3</t>
        </is>
      </c>
      <c r="AH75" s="2" t="inlineStr">
        <is>
          <t/>
        </is>
      </c>
      <c r="AI75" t="inlineStr">
        <is>
          <t>vt EN</t>
        </is>
      </c>
      <c r="AJ75" s="2" t="inlineStr">
        <is>
          <t>vaitiolovelvollisuus|
salassapitovelvollisuus</t>
        </is>
      </c>
      <c r="AK75" s="2" t="inlineStr">
        <is>
          <t>3|
3</t>
        </is>
      </c>
      <c r="AL75" s="2" t="inlineStr">
        <is>
          <t xml:space="preserve">|
</t>
        </is>
      </c>
      <c r="AM75" t="inlineStr">
        <is>
          <t>"velvollisuus olla paljastamatta asioita, joita on asemansa, toimensa tms. perusteella saanut tietää"</t>
        </is>
      </c>
      <c r="AN75" s="2" t="inlineStr">
        <is>
          <t>secret professionnel</t>
        </is>
      </c>
      <c r="AO75" s="2" t="inlineStr">
        <is>
          <t>3</t>
        </is>
      </c>
      <c r="AP75" s="2" t="inlineStr">
        <is>
          <t/>
        </is>
      </c>
      <c r="AQ75" t="inlineStr">
        <is>
          <t>obligation, pour les personnes qui auraient eu connaissance d'informations confidentielles dans l'exercice de leurs fonctions, de ne pas divulguer ces informations, à moins que la loi n'impose ou autorise la révélation du secret</t>
        </is>
      </c>
      <c r="AR75" s="2" t="inlineStr">
        <is>
          <t>rúndacht ghairmiúil|
rún gairmiúil</t>
        </is>
      </c>
      <c r="AS75" s="2" t="inlineStr">
        <is>
          <t>3|
3</t>
        </is>
      </c>
      <c r="AT75" s="2" t="inlineStr">
        <is>
          <t xml:space="preserve">|
</t>
        </is>
      </c>
      <c r="AU75" t="inlineStr">
        <is>
          <t/>
        </is>
      </c>
      <c r="AV75" s="2" t="inlineStr">
        <is>
          <t>čuvanje poslovne tajne</t>
        </is>
      </c>
      <c r="AW75" s="2" t="inlineStr">
        <is>
          <t>3</t>
        </is>
      </c>
      <c r="AX75" s="2" t="inlineStr">
        <is>
          <t/>
        </is>
      </c>
      <c r="AY75" t="inlineStr">
        <is>
          <t/>
        </is>
      </c>
      <c r="AZ75" s="2" t="inlineStr">
        <is>
          <t>szakmai titoktartás</t>
        </is>
      </c>
      <c r="BA75" s="2" t="inlineStr">
        <is>
          <t>3</t>
        </is>
      </c>
      <c r="BB75" s="2" t="inlineStr">
        <is>
          <t/>
        </is>
      </c>
      <c r="BC75" t="inlineStr">
        <is>
          <t/>
        </is>
      </c>
      <c r="BD75" s="2" t="inlineStr">
        <is>
          <t>segreto d'ufficio|
segreto professionale</t>
        </is>
      </c>
      <c r="BE75" s="2" t="inlineStr">
        <is>
          <t>3|
3</t>
        </is>
      </c>
      <c r="BF75" s="2" t="inlineStr">
        <is>
          <t xml:space="preserve">|
</t>
        </is>
      </c>
      <c r="BG75" t="inlineStr">
        <is>
          <t/>
        </is>
      </c>
      <c r="BH75" s="2" t="inlineStr">
        <is>
          <t>tarnybos paslaptis|
profesinė paslaptis|
tarnybinė paslaptis</t>
        </is>
      </c>
      <c r="BI75" s="2" t="inlineStr">
        <is>
          <t>3|
4|
3</t>
        </is>
      </c>
      <c r="BJ75" s="2" t="inlineStr">
        <is>
          <t xml:space="preserve">|
|
</t>
        </is>
      </c>
      <c r="BK75" t="inlineStr">
        <is>
          <t/>
        </is>
      </c>
      <c r="BL75" s="2" t="inlineStr">
        <is>
          <t>dienesta noslēpums</t>
        </is>
      </c>
      <c r="BM75" s="2" t="inlineStr">
        <is>
          <t>4</t>
        </is>
      </c>
      <c r="BN75" s="2" t="inlineStr">
        <is>
          <t/>
        </is>
      </c>
      <c r="BO75" t="inlineStr">
        <is>
          <t/>
        </is>
      </c>
      <c r="BP75" s="2" t="inlineStr">
        <is>
          <t>sigriet professjonali|
segretezza professjonali</t>
        </is>
      </c>
      <c r="BQ75" s="2" t="inlineStr">
        <is>
          <t>2|
3</t>
        </is>
      </c>
      <c r="BR75" s="2" t="inlineStr">
        <is>
          <t>|
preferred</t>
        </is>
      </c>
      <c r="BS75" t="inlineStr">
        <is>
          <t>Il-prinżipju li informazzjoni kunfidenzjali miksuba f'relazzjoni ta' impjieg jew matul attività professjonali m'għandhiex tiġi żvelata.</t>
        </is>
      </c>
      <c r="BT75" s="2" t="inlineStr">
        <is>
          <t>geheimhouding|
beroepsgeheim|
dienst- of beroepsgeheim</t>
        </is>
      </c>
      <c r="BU75" s="2" t="inlineStr">
        <is>
          <t>3|
3|
2</t>
        </is>
      </c>
      <c r="BV75" s="2" t="inlineStr">
        <is>
          <t xml:space="preserve">|
|
</t>
        </is>
      </c>
      <c r="BW75" t="inlineStr">
        <is>
          <t>"geheim dat een geheimhouder beroepshalve te weten is gekomen (zoals een vertrouwensman van patiënt of cliënt) en dat hij op grond van die bijzondere relatie verplicht is te bewaren; (...) geldt voor geestelijken, artsen, accountants en advocaten"</t>
        </is>
      </c>
      <c r="BX75" s="2" t="inlineStr">
        <is>
          <t>tajemnica służbowa|
tajemnica zawodowa</t>
        </is>
      </c>
      <c r="BY75" s="2" t="inlineStr">
        <is>
          <t>3|
3</t>
        </is>
      </c>
      <c r="BZ75" s="2" t="inlineStr">
        <is>
          <t>|
preferred</t>
        </is>
      </c>
      <c r="CA75" t="inlineStr">
        <is>
          <t>zasada, zgodnie z którą nie można ujawniać poufnych informacji uzyskanych w ramach wykonywania określonego zawodu</t>
        </is>
      </c>
      <c r="CB75" s="2" t="inlineStr">
        <is>
          <t>sigilo profissional|
segredo profissional</t>
        </is>
      </c>
      <c r="CC75" s="2" t="inlineStr">
        <is>
          <t>3|
3</t>
        </is>
      </c>
      <c r="CD75" s="2" t="inlineStr">
        <is>
          <t xml:space="preserve">|
</t>
        </is>
      </c>
      <c r="CE75" t="inlineStr">
        <is>
          <t>Obrigação, por razões éticas ou institucionais, de não divulgar factos e/ou informações, nomeadamente confidenciais, a que se teve acesso no exercício de uma actividade profissional, ou por motivos ligados à profissão.</t>
        </is>
      </c>
      <c r="CF75" s="2" t="inlineStr">
        <is>
          <t>secret profesional</t>
        </is>
      </c>
      <c r="CG75" s="2" t="inlineStr">
        <is>
          <t>4</t>
        </is>
      </c>
      <c r="CH75" s="2" t="inlineStr">
        <is>
          <t/>
        </is>
      </c>
      <c r="CI75" t="inlineStr">
        <is>
          <t/>
        </is>
      </c>
      <c r="CJ75" s="2" t="inlineStr">
        <is>
          <t>služobné tajomstvo</t>
        </is>
      </c>
      <c r="CK75" s="2" t="inlineStr">
        <is>
          <t>3</t>
        </is>
      </c>
      <c r="CL75" s="2" t="inlineStr">
        <is>
          <t/>
        </is>
      </c>
      <c r="CM75" t="inlineStr">
        <is>
          <t>zásada, podľa ktorej zamestnanec nesmie vyzradiť utajované skutočnosti, ktoré sa dozvedel pri výkone svojich úloh</t>
        </is>
      </c>
      <c r="CN75" s="2" t="inlineStr">
        <is>
          <t>poklicna skrivnost</t>
        </is>
      </c>
      <c r="CO75" s="2" t="inlineStr">
        <is>
          <t>3</t>
        </is>
      </c>
      <c r="CP75" s="2" t="inlineStr">
        <is>
          <t/>
        </is>
      </c>
      <c r="CQ75" t="inlineStr">
        <is>
          <t>Poklicne skrivnosti so opredeljene v različnih zakonih in posamezniki, ki opravljajo določen poklic, so tako zavezani k tajnosti podatkov, za katere so izvedeli pri opravljanju svojega poklica (zdravstvo, odvetništvo, novinarstvo).</t>
        </is>
      </c>
      <c r="CR75" s="2" t="inlineStr">
        <is>
          <t>tystnadsplikt|
sekretess</t>
        </is>
      </c>
      <c r="CS75" s="2" t="inlineStr">
        <is>
          <t>3|
3</t>
        </is>
      </c>
      <c r="CT75" s="2" t="inlineStr">
        <is>
          <t xml:space="preserve">|
</t>
        </is>
      </c>
      <c r="CU75" t="inlineStr">
        <is>
          <t/>
        </is>
      </c>
    </row>
    <row r="76">
      <c r="A76" s="1" t="str">
        <f>HYPERLINK("https://iate.europa.eu/entry/result/3589346/all", "3589346")</f>
        <v>3589346</v>
      </c>
      <c r="B76" t="inlineStr">
        <is>
          <t>LAW;SOCIAL QUESTIONS</t>
        </is>
      </c>
      <c r="C76" t="inlineStr">
        <is>
          <t>LAW|international law|public international law|territorial law|frontier|external border of the EU;SOCIAL QUESTIONS|health|illness|epidemic</t>
        </is>
      </c>
      <c r="D76" s="2" t="inlineStr">
        <is>
          <t>неналожително пътуване</t>
        </is>
      </c>
      <c r="E76" s="2" t="inlineStr">
        <is>
          <t>3</t>
        </is>
      </c>
      <c r="F76" s="2" t="inlineStr">
        <is>
          <t/>
        </is>
      </c>
      <c r="G76" t="inlineStr">
        <is>
          <t/>
        </is>
      </c>
      <c r="H76" s="2" t="inlineStr">
        <is>
          <t>cesta, jež není nezbytně nutná</t>
        </is>
      </c>
      <c r="I76" s="2" t="inlineStr">
        <is>
          <t>3</t>
        </is>
      </c>
      <c r="J76" s="2" t="inlineStr">
        <is>
          <t/>
        </is>
      </c>
      <c r="K76" t="inlineStr">
        <is>
          <t>cesta, kterou podniká jiná osoba než osoba s nezbytnou funkcí či potřebou</t>
        </is>
      </c>
      <c r="L76" s="2" t="inlineStr">
        <is>
          <t>ikkevæsentlige rejser</t>
        </is>
      </c>
      <c r="M76" s="2" t="inlineStr">
        <is>
          <t>3</t>
        </is>
      </c>
      <c r="N76" s="2" t="inlineStr">
        <is>
          <t/>
        </is>
      </c>
      <c r="O76" t="inlineStr">
        <is>
          <t>rejser, der foretages af andre end personer med et væsentligt behov eller en
væsentlig funktion som omhandlet i punkt 2 i Kommissionens vejledning om
gennemførelsen af de midlertidige restriktioner for ikkevæsentlige rejser til
EU</t>
        </is>
      </c>
      <c r="P76" s="2" t="inlineStr">
        <is>
          <t>nicht unbedingt notwendige Reisen</t>
        </is>
      </c>
      <c r="Q76" s="2" t="inlineStr">
        <is>
          <t>3</t>
        </is>
      </c>
      <c r="R76" s="2" t="inlineStr">
        <is>
          <t/>
        </is>
      </c>
      <c r="S76" t="inlineStr">
        <is>
          <t/>
        </is>
      </c>
      <c r="T76" s="2" t="inlineStr">
        <is>
          <t>μη αναγκαίο ταξίδι</t>
        </is>
      </c>
      <c r="U76" s="2" t="inlineStr">
        <is>
          <t>3</t>
        </is>
      </c>
      <c r="V76" s="2" t="inlineStr">
        <is>
          <t>preferred</t>
        </is>
      </c>
      <c r="W76" t="inlineStr">
        <is>
          <t>ταξίδι ατόμου που πραγματοποιείται για σκοπούς άλλους πλην αυτών που ορίζονται στο σημείο β) (2) των &lt;a href="https://eur-lex.europa.eu/legal-content/EL/TXT/?uri=CELEX:52020XC0330(02)" target="_blank"&gt;οδηγιών σχετικά με την εφαρμογή του προσωρινού περιορισμού των μη ουσιωδών μετακινήσεων προς την ΕΕ&lt;/a&gt;</t>
        </is>
      </c>
      <c r="X76" s="2" t="inlineStr">
        <is>
          <t>non-essential travel</t>
        </is>
      </c>
      <c r="Y76" s="2" t="inlineStr">
        <is>
          <t>3</t>
        </is>
      </c>
      <c r="Z76" s="2" t="inlineStr">
        <is>
          <t/>
        </is>
      </c>
      <c r="AA76" t="inlineStr">
        <is>
          <t>travel of persons other than those with
an essential function or need, as referred to in point 2 of the European Commission's &lt;a href="https://eur-lex.europa.eu/legal-content/EN/TXT/?uri=uriserv:OJ.CI.2020.102.01.0003.01.ENG&amp;amp;toc=OJ:C:2020:102I:FULL" target="_blank"&gt;Guidance on the implementation of the temporary restriction on non-essential travel to the EU&lt;/a&gt;</t>
        </is>
      </c>
      <c r="AB76" s="2" t="inlineStr">
        <is>
          <t>viaje no esencial</t>
        </is>
      </c>
      <c r="AC76" s="2" t="inlineStr">
        <is>
          <t>3</t>
        </is>
      </c>
      <c r="AD76" s="2" t="inlineStr">
        <is>
          <t/>
        </is>
      </c>
      <c r="AE76" t="inlineStr">
        <is>
          <t>Viaje
de una persona que no tiene una función o necesidad esencial, según el punto 2
de las Directrices sobre la aplicación de la restricción temporal de los viajes
no esenciales a la UE.</t>
        </is>
      </c>
      <c r="AF76" s="2" t="inlineStr">
        <is>
          <t>vältimatu vajaduseta reisimine|
mittehädavajalik reis|
mittehädavajalik reisimine</t>
        </is>
      </c>
      <c r="AG76" s="2" t="inlineStr">
        <is>
          <t>3|
3|
3</t>
        </is>
      </c>
      <c r="AH76" s="2" t="inlineStr">
        <is>
          <t xml:space="preserve">|
|
</t>
        </is>
      </c>
      <c r="AI76" t="inlineStr">
        <is>
          <t>muu reis kui see, mille eesmärk on olulise ülesande täitmine, või mis on
hädavajalik</t>
        </is>
      </c>
      <c r="AJ76" s="2" t="inlineStr">
        <is>
          <t>ei-välttämätön matkustaminen|
muu kuin välttämätön matkustaminen</t>
        </is>
      </c>
      <c r="AK76" s="2" t="inlineStr">
        <is>
          <t>3|
3</t>
        </is>
      </c>
      <c r="AL76" s="2" t="inlineStr">
        <is>
          <t xml:space="preserve">|
</t>
        </is>
      </c>
      <c r="AM76" t="inlineStr">
        <is>
          <t/>
        </is>
      </c>
      <c r="AN76" s="2" t="inlineStr">
        <is>
          <t>déplacement non essentiel</t>
        </is>
      </c>
      <c r="AO76" s="2" t="inlineStr">
        <is>
          <t>3</t>
        </is>
      </c>
      <c r="AP76" s="2" t="inlineStr">
        <is>
          <t/>
        </is>
      </c>
      <c r="AQ76" t="inlineStr">
        <is>
          <t>déplacement des personnes autres que celles ayant une fonction ou un besoin essentiel</t>
        </is>
      </c>
      <c r="AR76" s="2" t="inlineStr">
        <is>
          <t>taisteal neamhriachtanach</t>
        </is>
      </c>
      <c r="AS76" s="2" t="inlineStr">
        <is>
          <t>3</t>
        </is>
      </c>
      <c r="AT76" s="2" t="inlineStr">
        <is>
          <t/>
        </is>
      </c>
      <c r="AU76" t="inlineStr">
        <is>
          <t/>
        </is>
      </c>
      <c r="AV76" s="2" t="inlineStr">
        <is>
          <t>neobvezno putovanje</t>
        </is>
      </c>
      <c r="AW76" s="2" t="inlineStr">
        <is>
          <t>3</t>
        </is>
      </c>
      <c r="AX76" s="2" t="inlineStr">
        <is>
          <t/>
        </is>
      </c>
      <c r="AY76" t="inlineStr">
        <is>
          <t/>
        </is>
      </c>
      <c r="AZ76" s="2" t="inlineStr">
        <is>
          <t>nem alapvetően szükséges utazás</t>
        </is>
      </c>
      <c r="BA76" s="2" t="inlineStr">
        <is>
          <t>3</t>
        </is>
      </c>
      <c r="BB76" s="2" t="inlineStr">
        <is>
          <t/>
        </is>
      </c>
      <c r="BC76" t="inlineStr">
        <is>
          <t>olyan személyek utazása, akik nem tartoznak &lt;a href="https://eur-lex.europa.eu/legal-content/HU/TXT/?qid=1602762403565&amp;amp;uri=CELEX:52020XC0330(02)" target="_blank"&gt;az EU-ba irányuló, nem alapvető fontosságú utazások ideiglenes korlátozásának végrehajtásáról szóló iránymutatás&lt;/a&gt; 1.b) pontjának (2) bekezdésében említett azon személyek közé, akik alapvető feladatot látnak el, vagy akik
számára az utazás sürgetően szükséges</t>
        </is>
      </c>
      <c r="BD76" s="2" t="inlineStr">
        <is>
          <t>viaggio non indispensabile|
viaggio non essenziale|
spostamento non essenziale</t>
        </is>
      </c>
      <c r="BE76" s="2" t="inlineStr">
        <is>
          <t>2|
3|
3</t>
        </is>
      </c>
      <c r="BF76" s="2" t="inlineStr">
        <is>
          <t xml:space="preserve">|
preferred|
</t>
        </is>
      </c>
      <c r="BG76" t="inlineStr">
        <is>
          <t>viaggio di persone diverse da quelle aventi una funzione o una necessità
essenziale quali elencate nelle&lt;a href="https://eur-lex.europa.eu/legal-content/IT/TXT/?uri=CELEX%3A52020XC0330%2802%29" target="_blank"&gt; Linee guida concernenti l'attuazione della restrizione temporanea dei viaggi non essenziali verso l'UE&lt;/a&gt;</t>
        </is>
      </c>
      <c r="BH76" s="2" t="inlineStr">
        <is>
          <t>nebūtina kelionė</t>
        </is>
      </c>
      <c r="BI76" s="2" t="inlineStr">
        <is>
          <t>3</t>
        </is>
      </c>
      <c r="BJ76" s="2" t="inlineStr">
        <is>
          <t/>
        </is>
      </c>
      <c r="BK76" t="inlineStr">
        <is>
          <t/>
        </is>
      </c>
      <c r="BL76" s="2" t="inlineStr">
        <is>
          <t>nebūtisks ceļojums|
nebūtiska ceļošana</t>
        </is>
      </c>
      <c r="BM76" s="2" t="inlineStr">
        <is>
          <t>3|
3</t>
        </is>
      </c>
      <c r="BN76" s="2" t="inlineStr">
        <is>
          <t xml:space="preserve">|
</t>
        </is>
      </c>
      <c r="BO76" t="inlineStr">
        <is>
          <t>tādu personu ceļojumi, kuras nav personas, kas veic būtiskas funkcijas vai kurām ir būtiskas vajadzības saskaņā ar &lt;a href="https://eur-lex.europa.eu/legal-content/LV/TXT/?uri=CELEX:52020XC0330(02)" target="_blank"&gt;Komisijas Paziņojumu Covid-19 Norādes par to, kā īstenot pagaidu ierobežojumu nebūtiskiem ceļojumiem uz ES, par tranzīta kārtības atvieglināšanu ES pilsoņu repatriācijai un par ietekmi uz vīzu politiku 2020/C 102 I/02&lt;/a&gt;</t>
        </is>
      </c>
      <c r="BP76" s="2" t="inlineStr">
        <is>
          <t>vjaġġar mhux essenzjali</t>
        </is>
      </c>
      <c r="BQ76" s="2" t="inlineStr">
        <is>
          <t>3</t>
        </is>
      </c>
      <c r="BR76" s="2" t="inlineStr">
        <is>
          <t/>
        </is>
      </c>
      <c r="BS76" t="inlineStr">
        <is>
          <t>l-ivvjaġġar ta' persuni għajr ta' dawk b'funzjoni jew ħtieġa essenzjali, kif imsemmi fil-punt 2 tal-&lt;a href="https://eur-lex.europa.eu/legal-content/EN/TXT/?uri=CELEX:52020XC0330(02)" target="_blank"&gt;Gwida dwar l-implimentazzjoni tar-restrizzjoni temporanja fuq vjaġġar mhux essenzjali lejn l-UE, dwar il-faċilitazzjoni tal-arranġamenti ta’ tranżitu għar-ripatrijazzjoni taċ-ċittadini tal-UE, u dwar l-effetti fuq il-politika dwar il-viżi&lt;/a&gt;</t>
        </is>
      </c>
      <c r="BT76" s="2" t="inlineStr">
        <is>
          <t>niet-essentiële reis</t>
        </is>
      </c>
      <c r="BU76" s="2" t="inlineStr">
        <is>
          <t>3</t>
        </is>
      </c>
      <c r="BV76" s="2" t="inlineStr">
        <is>
          <t/>
        </is>
      </c>
      <c r="BW76" t="inlineStr">
        <is>
          <t>reis
 van personen die geen essentiële functie of behoefte (zoals opgelijst in punt
 2 van de Leidraad voor de uitvoering van de tijdelijke beperking van
 niet-essentiële reizen naar de EU, het faciliteren van doorreisregelingen
 voor de repatriëring van EU-burgers, en de gevolgen voor het visumbeleid)
 hebben</t>
        </is>
      </c>
      <c r="BX76" s="2" t="inlineStr">
        <is>
          <t>podróż inna niż niezbędna|
zbędne przemieszczanie się</t>
        </is>
      </c>
      <c r="BY76" s="2" t="inlineStr">
        <is>
          <t>3|
2</t>
        </is>
      </c>
      <c r="BZ76" s="2" t="inlineStr">
        <is>
          <t xml:space="preserve">preferred|
</t>
        </is>
      </c>
      <c r="CA76" t="inlineStr">
        <is>
          <t>przemieszczanie się podróżnego w celu innym niż do pracy w służbie zdrowia, straży granicznej, pracy sezonowej w rolnictwie, pracy w transporcie, w związku z wykonywaniem zadań w dyplomacji, organizacjach międzynarodowych, wojsku, pomocy humanitarnej, podróż w tranzycie, podróż w ważnych sprawach rodzinnych oraz podróż osób wymagających ochrony międzynarodowej lub ochrony z innych przyczyn humanitarnych, z poszanowaniem zasady non-refoulement</t>
        </is>
      </c>
      <c r="CB76" s="2" t="inlineStr">
        <is>
          <t>viagem não indispensável</t>
        </is>
      </c>
      <c r="CC76" s="2" t="inlineStr">
        <is>
          <t>3</t>
        </is>
      </c>
      <c r="CD76" s="2" t="inlineStr">
        <is>
          <t/>
        </is>
      </c>
      <c r="CE76" t="inlineStr">
        <is>
          <t/>
        </is>
      </c>
      <c r="CF76" s="2" t="inlineStr">
        <is>
          <t>călătorie neesențială</t>
        </is>
      </c>
      <c r="CG76" s="2" t="inlineStr">
        <is>
          <t>3</t>
        </is>
      </c>
      <c r="CH76" s="2" t="inlineStr">
        <is>
          <t/>
        </is>
      </c>
      <c r="CI76" t="inlineStr">
        <is>
          <t/>
        </is>
      </c>
      <c r="CJ76" s="2" t="inlineStr">
        <is>
          <t>cesta, ktorá nie je nevyhnutná</t>
        </is>
      </c>
      <c r="CK76" s="2" t="inlineStr">
        <is>
          <t>3</t>
        </is>
      </c>
      <c r="CL76" s="2" t="inlineStr">
        <is>
          <t/>
        </is>
      </c>
      <c r="CM76" t="inlineStr">
        <is>
          <t>cesta, ktorú podniká iná osoba, než je osoba s nevyhnutnou funkciou alebo potrebou</t>
        </is>
      </c>
      <c r="CN76" s="2" t="inlineStr">
        <is>
          <t>nenujno potovanje</t>
        </is>
      </c>
      <c r="CO76" s="2" t="inlineStr">
        <is>
          <t>3</t>
        </is>
      </c>
      <c r="CP76" s="2" t="inlineStr">
        <is>
          <t/>
        </is>
      </c>
      <c r="CQ76" t="inlineStr">
        <is>
          <t/>
        </is>
      </c>
      <c r="CR76" s="2" t="inlineStr">
        <is>
          <t>icke nödvändig resa</t>
        </is>
      </c>
      <c r="CS76" s="2" t="inlineStr">
        <is>
          <t>3</t>
        </is>
      </c>
      <c r="CT76" s="2" t="inlineStr">
        <is>
          <t/>
        </is>
      </c>
      <c r="CU76" t="inlineStr">
        <is>
          <t/>
        </is>
      </c>
    </row>
    <row r="77">
      <c r="A77" s="1" t="str">
        <f>HYPERLINK("https://iate.europa.eu/entry/result/1686971/all", "1686971")</f>
        <v>1686971</v>
      </c>
      <c r="B77" t="inlineStr">
        <is>
          <t>SOCIAL QUESTIONS</t>
        </is>
      </c>
      <c r="C77" t="inlineStr">
        <is>
          <t>SOCIAL QUESTIONS|health|pharmaceutical industry</t>
        </is>
      </c>
      <c r="D77" s="2" t="inlineStr">
        <is>
          <t>клинично изпитване</t>
        </is>
      </c>
      <c r="E77" s="2" t="inlineStr">
        <is>
          <t>3</t>
        </is>
      </c>
      <c r="F77" s="2" t="inlineStr">
        <is>
          <t/>
        </is>
      </c>
      <c r="G77" t="inlineStr">
        <is>
          <t>Клинично изследване [ &lt;a href="/entry/result/3543172/all" id="ENTRY_TO_ENTRY_CONVERTER" target="_blank"&gt;IATE:3543172&lt;/a&gt; ], което отговаря на някое от следните условия: а) изпитваните лекарствени продукти не са разрешени; б) съгласно протокола от клиничното изпитване, изпитваните лекарствени продукти не се използват в съответствие с условията на разрешението за търговия на засегнатата държава членка; в) решението за предписването на конкретна терапевтична стратегия на субекта се взема предварително и не попада в рамките на нормалната клинична практика на засегнатата държава членка; г) решението да се препишат изпитваните лекарствени продукти се взема заедно с решението за включване на субекта в клиничното изследване; д) в допълнение към нормалната клинична практика спрямо субектите се прилагат процедури за диагностика или мониторинг.</t>
        </is>
      </c>
      <c r="H77" s="2" t="inlineStr">
        <is>
          <t>klinické hodnocení</t>
        </is>
      </c>
      <c r="I77" s="2" t="inlineStr">
        <is>
          <t>3</t>
        </is>
      </c>
      <c r="J77" s="2" t="inlineStr">
        <is>
          <t/>
        </is>
      </c>
      <c r="K77" t="inlineStr">
        <is>
          <t>klinická studie [ &lt;a href="/entry/result/3543172/all" id="ENTRY_TO_ENTRY_CONVERTER" target="_blank"&gt;IATE:3543172&lt;/a&gt; ], která splňuje tyto podmínky: &lt;br&gt;a) o přiřazení konkrétní léčebné strategie subjektu hodnocení se rozhoduje předem a nespadá do běžné klinické praxe dotčeného státu; &lt;br&gt;b) rozhodnutí předepsat hodnocené léčivé přípravky se přijímá společně s rozhodnutím o zařazení subjektu hodnocení do klinické studie nebo &lt;br&gt;c) vedle běžné klinické praxe se na subjekty hodnocení použijí diagnostické či monitorovací postupy</t>
        </is>
      </c>
      <c r="L77" s="2" t="inlineStr">
        <is>
          <t>klinisk forsøg</t>
        </is>
      </c>
      <c r="M77" s="2" t="inlineStr">
        <is>
          <t>3</t>
        </is>
      </c>
      <c r="N77" s="2" t="inlineStr">
        <is>
          <t/>
        </is>
      </c>
      <c r="O77" t="inlineStr">
        <is>
          <t>klinisk undersøgelse, som opfylder en af følgende betingelser: &lt;br&gt;a) forsøgspersonens udpegelse til en bestemt terapeutisk strategi afgøres på forhånd og følger ikke normal klinisk praksis i den berørte medlemsstat, &lt;br&gt; b) beslutningen om at ordinere forsøgslægemidlet træffes sammen med beslutningen om at inddrage forsøgspersonen i den kliniske undersøgelse, eller,&lt;br&gt;c) der anvendes diagnose- eller kontrolprocedurer ud over normal klinisk praksis over for forsøgspersonerne</t>
        </is>
      </c>
      <c r="P77" s="2" t="inlineStr">
        <is>
          <t>klinische Prüfung</t>
        </is>
      </c>
      <c r="Q77" s="2" t="inlineStr">
        <is>
          <t>3</t>
        </is>
      </c>
      <c r="R77" s="2" t="inlineStr">
        <is>
          <t/>
        </is>
      </c>
      <c r="S77" t="inlineStr">
        <is>
          <t>klinische Studie [&lt;a href="/entry/result/3543172/all" id="ENTRY_TO_ENTRY_CONVERTER" target="_blank"&gt;IATE:3543172&lt;/a&gt;], die mindestens eine der folgenden Bedingungen erfüllt:&lt;br&gt;a) Der Prüfungsteilnehmer wird vorab einer bestimmten Behandlungsstrategie zugewiesen, die nicht der normalen klinischen Praxis des betroffenen Mitgliedstaats entspricht;&lt;br&gt;b) die Entscheidung, die Prüfpräparate zu verschreiben, wird zusammen mit der Entscheidung getroffen, den Prüfungsteilnehmer in die klinische Studie aufzunehmen, oder&lt;br&gt; c) an den Prüfungsteilnehmern werden diagnostische oder Überwachungsverfahren angewendet, die über die normale klinische Praxis hinausgehen</t>
        </is>
      </c>
      <c r="T77" s="2" t="inlineStr">
        <is>
          <t>κλινική δοκιμή</t>
        </is>
      </c>
      <c r="U77" s="2" t="inlineStr">
        <is>
          <t>3</t>
        </is>
      </c>
      <c r="V77" s="2" t="inlineStr">
        <is>
          <t/>
        </is>
      </c>
      <c r="W77" t="inlineStr">
        <is>
          <t>&lt;a href="https://iate.europa.eu/entry/result/3543172/el" target="_blank"&gt;κλινική μελέτη&lt;/a&gt; που πληροί οποιαδήποτε από τις ακόλουθες προϋποθέσεις:&lt;br&gt;α) η ένταξη του συμμετέχοντος σε μια συγκεκριμένη θεραπευτική στρατηγική προαποφασίζεται και δεν εμπίπτει στη συνήθη κλινική πρακτική του ενδιαφερόμενου κράτους μέλους, &lt;br&gt;β) η απόφαση για τη χορήγηση των υπό έρευνα φαρμάκων λαμβάνεται μαζί με την απόφαση να ενταχθεί ο συμμετέχων στην κλινική μελέτη, ή&lt;br&gt;γ) διαδικασίες διάγνωσης ή παρακολούθησης επιπλέον της συνήθους κλινικής πρακτικής εφαρμόζονται στους συμμετέχοντες</t>
        </is>
      </c>
      <c r="X77" s="2" t="inlineStr">
        <is>
          <t>clinical trial</t>
        </is>
      </c>
      <c r="Y77" s="2" t="inlineStr">
        <is>
          <t>3</t>
        </is>
      </c>
      <c r="Z77" s="2" t="inlineStr">
        <is>
          <t/>
        </is>
      </c>
      <c r="AA77" t="inlineStr">
        <is>
          <t>&lt;a href="https://iate.europa.eu/entry/result/3543172/en" target="_blank"&gt;clinical study&lt;/a&gt; which fulfils any of the following conditions:&lt;br&gt;(a) the assignment of the subject to a particular therapeutic strategy is decided in advance and does not fall within normal clinical practice of the country concerned;&lt;br&gt;(b) the decision to prescribe the investigational medicinal products is taken together with the decision to include the subject in the clinical study; or&lt;br&gt;(c) diagnostic or monitoring procedures in addition to normal clinical practice are applied to the subjects</t>
        </is>
      </c>
      <c r="AB77" s="2" t="inlineStr">
        <is>
          <t>ensayo clínico</t>
        </is>
      </c>
      <c r="AC77" s="2" t="inlineStr">
        <is>
          <t>3</t>
        </is>
      </c>
      <c r="AD77" s="2" t="inlineStr">
        <is>
          <t/>
        </is>
      </c>
      <c r="AE77" t="inlineStr">
        <is>
          <t>Estudio clínico [ &lt;a href="/entry/result/3543172/all" id="ENTRY_TO_ENTRY_CONVERTER" target="_blank"&gt;IATE:3543172&lt;/a&gt; ] que cumpla cualquiera de las siguientes condiciones:&lt;br&gt;a) se asigna de antemano al sujeto de ensayo a una estrategia terapéutica determinada, que no forma parte de la práctica clínica habitual del Estado miembro implicado;&lt;br&gt;b) la decisión de prescribir los medicamentos en investigación se toma junto con la de incluir al sujeto en el estudio clínico, o&lt;br&gt;c) se aplican procedimientos de diagnóstico o seguimiento a los sujetos de ensayo que van más allá de la práctica clínica habitual.</t>
        </is>
      </c>
      <c r="AF77" s="2" t="inlineStr">
        <is>
          <t>kliiniline uuring</t>
        </is>
      </c>
      <c r="AG77" s="2" t="inlineStr">
        <is>
          <t>3</t>
        </is>
      </c>
      <c r="AH77" s="2" t="inlineStr">
        <is>
          <t/>
        </is>
      </c>
      <c r="AI77" t="inlineStr">
        <is>
          <t>patsientidel läbiviidav uuring, millega selgitatakse välja ravimeetodite efektiivsus</t>
        </is>
      </c>
      <c r="AJ77" s="2" t="inlineStr">
        <is>
          <t>kliininen koe|
kliininen lääketutkimus</t>
        </is>
      </c>
      <c r="AK77" s="2" t="inlineStr">
        <is>
          <t>3|
3</t>
        </is>
      </c>
      <c r="AL77" s="2" t="inlineStr">
        <is>
          <t xml:space="preserve">|
</t>
        </is>
      </c>
      <c r="AM77" t="inlineStr">
        <is>
          <t>ihmiseen kohdistuva &lt;a href="https://iate.europa.eu/entry/result/1109179/fi" target="_blank"&gt;interventiotutkimus&lt;/a&gt;, jolla selvitetään lääkkeen vaikutuksia ihmisessä sekä lääkkeen imeytymistä, jakautumista, aineenvaihduntaa tai erittymistä ihmiselimistössä</t>
        </is>
      </c>
      <c r="AN77" s="2" t="inlineStr">
        <is>
          <t>essai clinique</t>
        </is>
      </c>
      <c r="AO77" s="2" t="inlineStr">
        <is>
          <t>3</t>
        </is>
      </c>
      <c r="AP77" s="2" t="inlineStr">
        <is>
          <t/>
        </is>
      </c>
      <c r="AQ77" t="inlineStr">
        <is>
          <t>étude clinique remplissant l'une des conditions suivantes:&lt;br&gt;a) l'affectation du participant à une stratégie thérapeutique en particulier est fixée à l'avance et ne relève pas de la pratique clinique normale de l'État membre concerné;&lt;br&gt;b) la décision de prescrire les médicaments expérimentaux est prise en même temps que la décision d'intégrer le participant à l'essai clinique; ou &lt;br&gt;c) outre la pratique clinique normale, des procédures de diagnostic ou de surveillance s'appliquent aux participants</t>
        </is>
      </c>
      <c r="AR77" s="2" t="inlineStr">
        <is>
          <t>triail chliniciúil</t>
        </is>
      </c>
      <c r="AS77" s="2" t="inlineStr">
        <is>
          <t>3</t>
        </is>
      </c>
      <c r="AT77" s="2" t="inlineStr">
        <is>
          <t/>
        </is>
      </c>
      <c r="AU77" t="inlineStr">
        <is>
          <t>staidéar cliniciúil a chomhlíonann aon cheann de na coinníollacha seo a leanas:&lt;br&gt; (a) déantar an cinneadh maidir leis an duine is ábhar a shannadh do straitéis theiripeach áirithe roimh ré agus ní thagann sé faoi ghnáthchleachtas cliniciúil an Bhallstáit lena mbaineann;&lt;br&gt; (b) déantar an cinneadh maidir le táirgí íocshláinte imscrúdaitheacha a ordú in éineacht leis an gcinneadh maidir leis an duine is ábhar a áireamh sa staidéar cliniciúil; nó&lt;br&gt; (c) déantar nósanna imeachta diagnóiseacha nó faireacháin sa bhreis ar an ngnáthchleachtas cliniciúil a chur i bhfeidhm maidir leis na daoine is ábhar</t>
        </is>
      </c>
      <c r="AV77" s="2" t="inlineStr">
        <is>
          <t>kliničko ispitivanje</t>
        </is>
      </c>
      <c r="AW77" s="2" t="inlineStr">
        <is>
          <t>3</t>
        </is>
      </c>
      <c r="AX77" s="2" t="inlineStr">
        <is>
          <t/>
        </is>
      </c>
      <c r="AY77" t="inlineStr">
        <is>
          <t>Klinička ispitivanja su znanstveno-medicinska ispitivanja koja se provode na zdravim ili bolesnim ispitanicima koji su dobrovoljno dali pristanak za sudjelovanje.</t>
        </is>
      </c>
      <c r="AZ77" s="2" t="inlineStr">
        <is>
          <t>klinikai vizsgálat</t>
        </is>
      </c>
      <c r="BA77" s="2" t="inlineStr">
        <is>
          <t>4</t>
        </is>
      </c>
      <c r="BB77" s="2" t="inlineStr">
        <is>
          <t/>
        </is>
      </c>
      <c r="BC77" t="inlineStr">
        <is>
          <t>az alábbi feltételek egyikének megfelelő klinikai kutatás [ &lt;a href="/entry/result/3543172/all" id="ENTRY_TO_ENTRY_CONVERTER" target="_blank"&gt;IATE:3543172&lt;/a&gt; ]:&lt;br&gt;a) a vizsgálati alanynak az adott terápiás stratégiába történő bevonása előzetes döntésen alapul, amely nem egyezik az érintett tagállam standard klinikai gyakorlatával;&lt;br&gt;b) a vizsgálati gyógyszerek felírásáról a vizsgálati alanynak a klinikai kutatásba történő felvételével egyidejűleg döntenek; vagy &lt;br&gt;c) a vizsgálati alanyok esetében a standard klinikai gyakorlat mellett további diagnosztikai vagy monitoring eljárásokat is alkalmaznak</t>
        </is>
      </c>
      <c r="BD77" s="2" t="inlineStr">
        <is>
          <t>sperimentazione clinica</t>
        </is>
      </c>
      <c r="BE77" s="2" t="inlineStr">
        <is>
          <t>3</t>
        </is>
      </c>
      <c r="BF77" s="2" t="inlineStr">
        <is>
          <t/>
        </is>
      </c>
      <c r="BG77" t="inlineStr">
        <is>
          <t>&lt;div&gt;&lt;a href="https://iate.europa.eu/entry/result/3543172/en-it" target="_blank"&gt;studio clinico&lt;/a&gt; che soddisfa una delle seguenti condizioni:&lt;/div&gt;&lt;div&gt;-
l'assegnazione del soggetto a una determinata strategia terapeutica è decisa
anticipatamente e non rientra nella normale pratica clinica;-&lt;/div&gt;&lt;div&gt; la decisione di
prescrivere i medicinali in fase di sperimentazione e la decisione di includere
il soggetto nella sperimentazione clinica sono prese nello stesso momento;&lt;/div&gt;&lt;div&gt;- ai
soggetti sono applicate procedure diagnostiche o di monitoraggio aggiuntive
rispetto alla normale pratica clinica&lt;/div&gt;</t>
        </is>
      </c>
      <c r="BH77" s="2" t="inlineStr">
        <is>
          <t>klinikinis tyrimas|
klinikinis vaisto tyrimas</t>
        </is>
      </c>
      <c r="BI77" s="2" t="inlineStr">
        <is>
          <t>3|
2</t>
        </is>
      </c>
      <c r="BJ77" s="2" t="inlineStr">
        <is>
          <t xml:space="preserve">|
</t>
        </is>
      </c>
      <c r="BK77" t="inlineStr">
        <is>
          <t>klinikinė studija [ &lt;a href="/entry/result/3543172/all" id="ENTRY_TO_ENTRY_CONVERTER" target="_blank"&gt;IATE:3543172&lt;/a&gt; ], kuri tenkina bet kurią iš šių sąlygų:&lt;br&gt;a) konkrečią gydymo strategiją tiriamajam asmeniui nuspręsta paskirti iš anksto ir tai nėra įprasta susijusios valstybės narės klinikinė praktika;&lt;br&gt; b) sprendimas išrašyti tiriamuosius vaistus priimamas kartu su sprendimu įtraukti asmenį į klinikinę studiją arba&lt;br&gt; c) be įprastų klinikinės praktikos procedūrų, tiriamiesiems asmenims taikomos diagnostikos ar stebėsenos procedūros</t>
        </is>
      </c>
      <c r="BL77" s="2" t="inlineStr">
        <is>
          <t>klīniska pārbaude|
klīniskā izpēte</t>
        </is>
      </c>
      <c r="BM77" s="2" t="inlineStr">
        <is>
          <t>3|
2</t>
        </is>
      </c>
      <c r="BN77" s="2" t="inlineStr">
        <is>
          <t xml:space="preserve">|
</t>
        </is>
      </c>
      <c r="BO77" t="inlineStr">
        <is>
          <t>klīnisks pētījums, kas atbilst vismaz vienam no šādiem nosacījumiem: &lt;br&gt;a) konkrētas terapeitiskās stratēģijas noteikšana pētāmajai personai tiek izlemta iepriekš un neatbilst attiecīgās dalībvalsts parastajai klīniskajai praksei; &lt;br&gt;b) lēmums parakstīt pētāmās zāles tiek pieņemts kopā ar lēmumu par pētāmās personas iekļaušanu klīniskajā pētījumā; vai &lt;br&gt;c) pētāmajām personām papildus parastai klīniskai praksei veic diagnostikas vai monitoringa procedūras</t>
        </is>
      </c>
      <c r="BP77" s="2" t="inlineStr">
        <is>
          <t>prova klinika</t>
        </is>
      </c>
      <c r="BQ77" s="2" t="inlineStr">
        <is>
          <t>3</t>
        </is>
      </c>
      <c r="BR77" s="2" t="inlineStr">
        <is>
          <t/>
        </is>
      </c>
      <c r="BS77" t="inlineStr">
        <is>
          <t/>
        </is>
      </c>
      <c r="BT77" s="2" t="inlineStr">
        <is>
          <t>klinische proef</t>
        </is>
      </c>
      <c r="BU77" s="2" t="inlineStr">
        <is>
          <t>3</t>
        </is>
      </c>
      <c r="BV77" s="2" t="inlineStr">
        <is>
          <t/>
        </is>
      </c>
      <c r="BW77" t="inlineStr">
        <is>
          <t>klinische studie die aan een of meer van de volgende voorwaarden voldoet:&lt;br&gt;a) de indeling van de proefpersoon bij een bepaalde therapeutische strategie wordt van tevoren bepaald en behoort niet tot de normale klinische praktijk van de betrokken lidstaat;&lt;br&gt;b) het besluit om de geneesmiddelen voor onderzoek voor te schrijven, wordt genomen samen met het besluit om de proefpersoon in de klinische studie op te nemen, of&lt;br&gt;c) aanvullende diagnostische of monitoringprocedures worden op de proefpersonen toegepast naast de normale klinische praktijk</t>
        </is>
      </c>
      <c r="BX77" s="2" t="inlineStr">
        <is>
          <t>badanie kliniczne</t>
        </is>
      </c>
      <c r="BY77" s="2" t="inlineStr">
        <is>
          <t>3</t>
        </is>
      </c>
      <c r="BZ77" s="2" t="inlineStr">
        <is>
          <t/>
        </is>
      </c>
      <c r="CA77" t="inlineStr">
        <is>
          <t>badanie biomedyczne spełniające którykolwiek z następujących warunków:&lt;br&gt;a) przydział uczestnika do danej strategii terapeutycznej ustalany jest z góry i odbywa się w sposób niestanowiący standardowej praktyki klinicznej zainteresowanego państwa członkowskiego;&lt;br&gt;b) decyzja o przepisaniu badanego produktu leczniczego jest podejmowana łącznie z decyzją o włączeniu uczestnika do badania biomedycznego; lub&lt;br&gt;c) oprócz standardowej praktyki klinicznej u uczestników wykonuje się dodatkowe procedury diagnostyczne lub procedury monitorowania</t>
        </is>
      </c>
      <c r="CB77" s="2" t="inlineStr">
        <is>
          <t>ensaio clínico</t>
        </is>
      </c>
      <c r="CC77" s="2" t="inlineStr">
        <is>
          <t>3</t>
        </is>
      </c>
      <c r="CD77" s="2" t="inlineStr">
        <is>
          <t/>
        </is>
      </c>
      <c r="CE77" t="inlineStr">
        <is>
          <t>Estudo clínico que satisfaz qualquer uma das seguintes condições:&lt;br&gt;a) A aplicação ao sujeito do ensaio de uma determinada estratégia terapêutica é decidida antecipadamente, não se inserindo na prática clínica normal no Estado-Membro em causa;&lt;br&gt;b) A decisão de prescrever o medicamento experimental é tomada ao mesmo tempo que a decisão de incluir o sujeito do ensaio no estudo clínico; ou&lt;br&gt;c) A aplicação ao sujeito do ensaio de procedimentos de diagnóstico ou de monitorização complementares em relação à prática clínica normal.</t>
        </is>
      </c>
      <c r="CF77" s="2" t="inlineStr">
        <is>
          <t>studiu clinic intervențional</t>
        </is>
      </c>
      <c r="CG77" s="2" t="inlineStr">
        <is>
          <t>3</t>
        </is>
      </c>
      <c r="CH77" s="2" t="inlineStr">
        <is>
          <t/>
        </is>
      </c>
      <c r="CI77" t="inlineStr">
        <is>
          <t>studiu clinic în care participanții primesc un tratament specific, conform planului de cercetare sau conform protocolului creat de investigatori</t>
        </is>
      </c>
      <c r="CJ77" s="2" t="inlineStr">
        <is>
          <t>klinické skúšanie (lieku)</t>
        </is>
      </c>
      <c r="CK77" s="2" t="inlineStr">
        <is>
          <t>3</t>
        </is>
      </c>
      <c r="CL77" s="2" t="inlineStr">
        <is>
          <t/>
        </is>
      </c>
      <c r="CM77" t="inlineStr">
        <is>
          <t>klinická štúdia, ktorá spĺňa ktorúkoľvek z týchto podmienok: &lt;br&gt;a) zaradenie účastníka do konkrétnej terapeutickej stratégie sa určuje vopred a nie je súčasťou bežnej klinickej praxe v príslušnom členskom štáte; &lt;br&gt;b) rozhodnutie predpísať skúšaný liek sa prijíma spolu s rozhodnutím o zaradení účastníka do klinickej štúdie alebo &lt;br&gt; c) účastník sa podrobuje okrem bežnej klinickej praxe ďalším diagnostickým alebo monitorovacím postupom</t>
        </is>
      </c>
      <c r="CN77" s="2" t="inlineStr">
        <is>
          <t>klinično preskušanje</t>
        </is>
      </c>
      <c r="CO77" s="2" t="inlineStr">
        <is>
          <t>3</t>
        </is>
      </c>
      <c r="CP77" s="2" t="inlineStr">
        <is>
          <t/>
        </is>
      </c>
      <c r="CQ77" t="inlineStr">
        <is>
          <t>raziskava na zdravih in bolnih ljudeh, ki ima namen odkriti ali potrditi klinične, farmakološke ali druge farmakodinamske in farmakokinetične učinke zdravila v preskušanju ali odkriti neželene učinke zdravila v preskušanju ali preučiti absorpcijo, porazdelitev, presnovo in izločanje zdravila v preskušanju, s ciljem dokazati njegovo varnost ali učinkovitost</t>
        </is>
      </c>
      <c r="CR77" s="2" t="inlineStr">
        <is>
          <t>klinisk prövning</t>
        </is>
      </c>
      <c r="CS77" s="2" t="inlineStr">
        <is>
          <t>3</t>
        </is>
      </c>
      <c r="CT77" s="2" t="inlineStr">
        <is>
          <t/>
        </is>
      </c>
      <c r="CU77" t="inlineStr">
        <is>
          <t>undersökning på friska försökspersoner eller på patienter med avsikten att studera effekterna, säkerheten och riskerna av en ännu inte dokumenterad behandlingsform, oftast av ett nytt läkemedel</t>
        </is>
      </c>
    </row>
    <row r="78">
      <c r="A78" s="1" t="str">
        <f>HYPERLINK("https://iate.europa.eu/entry/result/3593232/all", "3593232")</f>
        <v>3593232</v>
      </c>
      <c r="B78" t="inlineStr">
        <is>
          <t>SOCIAL QUESTIONS</t>
        </is>
      </c>
      <c r="C78" t="inlineStr">
        <is>
          <t>SOCIAL QUESTIONS|health|health policy|organisation of health care|medical device</t>
        </is>
      </c>
      <c r="D78" s="2" t="inlineStr">
        <is>
          <t>тест със самостоятелно вземане на намазка</t>
        </is>
      </c>
      <c r="E78" s="2" t="inlineStr">
        <is>
          <t>3</t>
        </is>
      </c>
      <c r="F78" s="2" t="inlineStr">
        <is>
          <t/>
        </is>
      </c>
      <c r="G78" t="inlineStr">
        <is>
          <t/>
        </is>
      </c>
      <c r="H78" t="inlineStr">
        <is>
          <t/>
        </is>
      </c>
      <c r="I78" t="inlineStr">
        <is>
          <t/>
        </is>
      </c>
      <c r="J78" t="inlineStr">
        <is>
          <t/>
        </is>
      </c>
      <c r="K78" t="inlineStr">
        <is>
          <t/>
        </is>
      </c>
      <c r="L78" s="2" t="inlineStr">
        <is>
          <t>selvpodningstest</t>
        </is>
      </c>
      <c r="M78" s="2" t="inlineStr">
        <is>
          <t>3</t>
        </is>
      </c>
      <c r="N78" s="2" t="inlineStr">
        <is>
          <t/>
        </is>
      </c>
      <c r="O78" t="inlineStr">
        <is>
          <t/>
        </is>
      </c>
      <c r="P78" s="2" t="inlineStr">
        <is>
          <t>Nasenabstrich-Selbsttest</t>
        </is>
      </c>
      <c r="Q78" s="2" t="inlineStr">
        <is>
          <t>3</t>
        </is>
      </c>
      <c r="R78" s="2" t="inlineStr">
        <is>
          <t/>
        </is>
      </c>
      <c r="S78" t="inlineStr">
        <is>
          <t/>
        </is>
      </c>
      <c r="T78" s="2" t="inlineStr">
        <is>
          <t>τεστ ιδίας λήψης επιχρίσματος|
τεστ αυτολήψης επιχρίσματος</t>
        </is>
      </c>
      <c r="U78" s="2" t="inlineStr">
        <is>
          <t>2|
2</t>
        </is>
      </c>
      <c r="V78" s="2" t="inlineStr">
        <is>
          <t>|
preferred</t>
        </is>
      </c>
      <c r="W78" t="inlineStr">
        <is>
          <t>τεστ κατά το οποίο ένα άτομο λαμβάνει ρινικό &lt;a href="https://iate.europa.eu/entry/result/3510249/en-el" target="_blank"&gt;επίχρισμα&lt;/a&gt; από τον εαυτό του, ώστε να εξαχθούν αποτελέσματα σχετικά με ενδεχόμενη λοίμωξη COVID-19</t>
        </is>
      </c>
      <c r="X78" s="2" t="inlineStr">
        <is>
          <t>self-swabbing test</t>
        </is>
      </c>
      <c r="Y78" s="2" t="inlineStr">
        <is>
          <t>3</t>
        </is>
      </c>
      <c r="Z78" s="2" t="inlineStr">
        <is>
          <t/>
        </is>
      </c>
      <c r="AA78" t="inlineStr">
        <is>
          <t>COVID-19 test performed by an individual collecting their own nasal swab</t>
        </is>
      </c>
      <c r="AB78" t="inlineStr">
        <is>
          <t/>
        </is>
      </c>
      <c r="AC78" t="inlineStr">
        <is>
          <t/>
        </is>
      </c>
      <c r="AD78" t="inlineStr">
        <is>
          <t/>
        </is>
      </c>
      <c r="AE78" t="inlineStr">
        <is>
          <t/>
        </is>
      </c>
      <c r="AF78" t="inlineStr">
        <is>
          <t/>
        </is>
      </c>
      <c r="AG78" t="inlineStr">
        <is>
          <t/>
        </is>
      </c>
      <c r="AH78" t="inlineStr">
        <is>
          <t/>
        </is>
      </c>
      <c r="AI78" t="inlineStr">
        <is>
          <t/>
        </is>
      </c>
      <c r="AJ78" s="2" t="inlineStr">
        <is>
          <t>itse tehtävä pyyhkäisynäytetesti</t>
        </is>
      </c>
      <c r="AK78" s="2" t="inlineStr">
        <is>
          <t>3</t>
        </is>
      </c>
      <c r="AL78" s="2" t="inlineStr">
        <is>
          <t/>
        </is>
      </c>
      <c r="AM78" t="inlineStr">
        <is>
          <t/>
        </is>
      </c>
      <c r="AN78" t="inlineStr">
        <is>
          <t/>
        </is>
      </c>
      <c r="AO78" t="inlineStr">
        <is>
          <t/>
        </is>
      </c>
      <c r="AP78" t="inlineStr">
        <is>
          <t/>
        </is>
      </c>
      <c r="AQ78" t="inlineStr">
        <is>
          <t/>
        </is>
      </c>
      <c r="AR78" s="2" t="inlineStr">
        <is>
          <t>tástáil féinmhapaireachta</t>
        </is>
      </c>
      <c r="AS78" s="2" t="inlineStr">
        <is>
          <t>3</t>
        </is>
      </c>
      <c r="AT78" s="2" t="inlineStr">
        <is>
          <t/>
        </is>
      </c>
      <c r="AU78" t="inlineStr">
        <is>
          <t/>
        </is>
      </c>
      <c r="AV78" t="inlineStr">
        <is>
          <t/>
        </is>
      </c>
      <c r="AW78" t="inlineStr">
        <is>
          <t/>
        </is>
      </c>
      <c r="AX78" t="inlineStr">
        <is>
          <t/>
        </is>
      </c>
      <c r="AY78" t="inlineStr">
        <is>
          <t/>
        </is>
      </c>
      <c r="AZ78" s="2" t="inlineStr">
        <is>
          <t>önmintavételes teszt</t>
        </is>
      </c>
      <c r="BA78" s="2" t="inlineStr">
        <is>
          <t>3</t>
        </is>
      </c>
      <c r="BB78" s="2" t="inlineStr">
        <is>
          <t/>
        </is>
      </c>
      <c r="BC78" t="inlineStr">
        <is>
          <t>bármilyen körülmények között, szaktudás nélkül a páciens által orrból vett mintából elvégezhető teszt</t>
        </is>
      </c>
      <c r="BD78" t="inlineStr">
        <is>
          <t/>
        </is>
      </c>
      <c r="BE78" t="inlineStr">
        <is>
          <t/>
        </is>
      </c>
      <c r="BF78" t="inlineStr">
        <is>
          <t/>
        </is>
      </c>
      <c r="BG78" t="inlineStr">
        <is>
          <t/>
        </is>
      </c>
      <c r="BH78" s="2" t="inlineStr">
        <is>
          <t>savarankiškai paimto tepinėlio savikontrolės testas</t>
        </is>
      </c>
      <c r="BI78" s="2" t="inlineStr">
        <is>
          <t>2</t>
        </is>
      </c>
      <c r="BJ78" s="2" t="inlineStr">
        <is>
          <t/>
        </is>
      </c>
      <c r="BK78" t="inlineStr">
        <is>
          <t/>
        </is>
      </c>
      <c r="BL78" s="2" t="inlineStr">
        <is>
          <t>pašuztriepes tests</t>
        </is>
      </c>
      <c r="BM78" s="2" t="inlineStr">
        <is>
          <t>2</t>
        </is>
      </c>
      <c r="BN78" s="2" t="inlineStr">
        <is>
          <t/>
        </is>
      </c>
      <c r="BO78" t="inlineStr">
        <is>
          <t/>
        </is>
      </c>
      <c r="BP78" s="2" t="inlineStr">
        <is>
          <t>test ta' self-swabbing</t>
        </is>
      </c>
      <c r="BQ78" s="2" t="inlineStr">
        <is>
          <t>2</t>
        </is>
      </c>
      <c r="BR78" s="2" t="inlineStr">
        <is>
          <t/>
        </is>
      </c>
      <c r="BS78" t="inlineStr">
        <is>
          <t>test li individwu jagħmel fuqu stess, billi jieħu swab tal-passaġġi nażali tiegħu, u li jagħtih riżultat għall-virus tal-COVID-19</t>
        </is>
      </c>
      <c r="BT78" s="2" t="inlineStr">
        <is>
          <t>zelfswabtest|
zelftest met een wattenstaafje</t>
        </is>
      </c>
      <c r="BU78" s="2" t="inlineStr">
        <is>
          <t>3|
2</t>
        </is>
      </c>
      <c r="BV78" s="2" t="inlineStr">
        <is>
          <t xml:space="preserve">|
</t>
        </is>
      </c>
      <c r="BW78" t="inlineStr">
        <is>
          <t>test
 voor individueel gebruik waarbij men met een wattenstaafje, ook wel swab of
 wisser genoemd, een uitstrijkje lichaamsvocht neemt en op een teststrip, ook
 wel testcassette genoemd, aanbrengt om te testen op de aanwezigheid van een
 bepaalde ziekte in het lichaam zonder de tussenkomst van een zorgverlener of
 laboratorium</t>
        </is>
      </c>
      <c r="BX78" s="2" t="inlineStr">
        <is>
          <t>test wymazowy do samodzielnego wykonania</t>
        </is>
      </c>
      <c r="BY78" s="2" t="inlineStr">
        <is>
          <t>3</t>
        </is>
      </c>
      <c r="BZ78" s="2" t="inlineStr">
        <is>
          <t/>
        </is>
      </c>
      <c r="CA78" t="inlineStr">
        <is>
          <t>test na obecność wirusa wykonywany przez badanego poprzez własnoręczne pobranie wymazu z nosa</t>
        </is>
      </c>
      <c r="CB78" s="2" t="inlineStr">
        <is>
          <t>autoteste por exsudado</t>
        </is>
      </c>
      <c r="CC78" s="2" t="inlineStr">
        <is>
          <t>3</t>
        </is>
      </c>
      <c r="CD78" s="2" t="inlineStr">
        <is>
          <t/>
        </is>
      </c>
      <c r="CE78" t="inlineStr">
        <is>
          <t>Autoteste de deteção do vírus COVID-19 realizado por pessoas que esfregam as suas próprias passagens nasais.</t>
        </is>
      </c>
      <c r="CF78" s="2" t="inlineStr">
        <is>
          <t>dispozitiv pentru autotestare prin recoltare cu tampon nazal</t>
        </is>
      </c>
      <c r="CG78" s="2" t="inlineStr">
        <is>
          <t>3</t>
        </is>
      </c>
      <c r="CH78" s="2" t="inlineStr">
        <is>
          <t/>
        </is>
      </c>
      <c r="CI78" t="inlineStr">
        <is>
          <t/>
        </is>
      </c>
      <c r="CJ78" s="2" t="inlineStr">
        <is>
          <t>samovýterový test</t>
        </is>
      </c>
      <c r="CK78" s="2" t="inlineStr">
        <is>
          <t>3</t>
        </is>
      </c>
      <c r="CL78" s="2" t="inlineStr">
        <is>
          <t/>
        </is>
      </c>
      <c r="CM78" t="inlineStr">
        <is>
          <t>test, ktorý jednotlivec vykonáva sám &lt;a href="https://iate.europa.eu/entry/result/3510249/sk" target="_blank"&gt;výterom&lt;/a&gt; svojich nosných dutín a ktorý poskytuje výsledok o prítomnosti vírusu spôsobujúceho ochorenie COVID-19</t>
        </is>
      </c>
      <c r="CN78" s="2" t="inlineStr">
        <is>
          <t>test za samoodvzem brisa</t>
        </is>
      </c>
      <c r="CO78" s="2" t="inlineStr">
        <is>
          <t>3</t>
        </is>
      </c>
      <c r="CP78" s="2" t="inlineStr">
        <is>
          <t/>
        </is>
      </c>
      <c r="CQ78" t="inlineStr">
        <is>
          <t/>
        </is>
      </c>
      <c r="CR78" t="inlineStr">
        <is>
          <t/>
        </is>
      </c>
      <c r="CS78" t="inlineStr">
        <is>
          <t/>
        </is>
      </c>
      <c r="CT78" t="inlineStr">
        <is>
          <t/>
        </is>
      </c>
      <c r="CU78" t="inlineStr">
        <is>
          <t/>
        </is>
      </c>
    </row>
    <row r="79">
      <c r="A79" s="1" t="str">
        <f>HYPERLINK("https://iate.europa.eu/entry/result/160302/all", "160302")</f>
        <v>160302</v>
      </c>
      <c r="B79" t="inlineStr">
        <is>
          <t>SOCIAL QUESTIONS</t>
        </is>
      </c>
      <c r="C79" t="inlineStr">
        <is>
          <t>SOCIAL QUESTIONS|health|health policy|organisation of health care|medical device</t>
        </is>
      </c>
      <c r="D79" t="inlineStr">
        <is>
          <t/>
        </is>
      </c>
      <c r="E79" t="inlineStr">
        <is>
          <t/>
        </is>
      </c>
      <c r="F79" t="inlineStr">
        <is>
          <t/>
        </is>
      </c>
      <c r="G79" t="inlineStr">
        <is>
          <t/>
        </is>
      </c>
      <c r="H79" s="2" t="inlineStr">
        <is>
          <t>samotest|
test pro sebetestování</t>
        </is>
      </c>
      <c r="I79" s="2" t="inlineStr">
        <is>
          <t>3|
3</t>
        </is>
      </c>
      <c r="J79" s="2" t="inlineStr">
        <is>
          <t xml:space="preserve">|
</t>
        </is>
      </c>
      <c r="K79" t="inlineStr">
        <is>
          <t>test, který je výrobcem určen k použití &lt;a href="https://iate.europa.eu/entry/result/909445/cs" target="_blank"&gt;laickou osobou&lt;/a&gt;</t>
        </is>
      </c>
      <c r="L79" s="2" t="inlineStr">
        <is>
          <t>selvtest</t>
        </is>
      </c>
      <c r="M79" s="2" t="inlineStr">
        <is>
          <t>3</t>
        </is>
      </c>
      <c r="N79" s="2" t="inlineStr">
        <is>
          <t/>
        </is>
      </c>
      <c r="O79" t="inlineStr">
        <is>
          <t>test, der af fabrikanten er beregnet til at blive anvendt af &lt;a href="https://iate.europa.eu/entry/result/909445/da" target="_blank"&gt;lægmænd&lt;/a&gt;</t>
        </is>
      </c>
      <c r="P79" s="2" t="inlineStr">
        <is>
          <t>Selbsttest</t>
        </is>
      </c>
      <c r="Q79" s="2" t="inlineStr">
        <is>
          <t>3</t>
        </is>
      </c>
      <c r="R79" s="2" t="inlineStr">
        <is>
          <t/>
        </is>
      </c>
      <c r="S79" t="inlineStr">
        <is>
          <t/>
        </is>
      </c>
      <c r="T79" s="2" t="inlineStr">
        <is>
          <t>εξέταση αυτοδιάγνωσης|
αυτοδιαγνωστικό τεστ|
δοκιμασία αυτοδιάγνωσης|
αυτοδιαγνωστική δοκιμασία|
τεστ αυτοδιάγνωσης</t>
        </is>
      </c>
      <c r="U79" s="2" t="inlineStr">
        <is>
          <t>3|
3|
3|
3|
3</t>
        </is>
      </c>
      <c r="V79" s="2" t="inlineStr">
        <is>
          <t xml:space="preserve">|
|
|
|
</t>
        </is>
      </c>
      <c r="W79" t="inlineStr">
        <is>
          <t>διαγνωστική εξέταση που δεν προορίζεται από τον κατασκευαστή για χρήση από επαγγελματίες του τομέα της υγείας αλλά προορίζεται για χρήση από &lt;a href="https://iate.europa.eu/entry/result/909445/el" target="_blank"&gt;μη ειδικούς&lt;/a&gt;</t>
        </is>
      </c>
      <c r="X79" s="2" t="inlineStr">
        <is>
          <t>self-test</t>
        </is>
      </c>
      <c r="Y79" s="2" t="inlineStr">
        <is>
          <t>3</t>
        </is>
      </c>
      <c r="Z79" s="2" t="inlineStr">
        <is>
          <t/>
        </is>
      </c>
      <c r="AA79" t="inlineStr">
        <is>
          <t>test intended by the manufacturer for use by &lt;a href="https://iate.europa.eu/entry/result/909445/all" target="_blank"&gt;lay users&lt;/a&gt;</t>
        </is>
      </c>
      <c r="AB79" s="2" t="inlineStr">
        <is>
          <t>autodiagnóstico</t>
        </is>
      </c>
      <c r="AC79" s="2" t="inlineStr">
        <is>
          <t>3</t>
        </is>
      </c>
      <c r="AD79" s="2" t="inlineStr">
        <is>
          <t/>
        </is>
      </c>
      <c r="AE79" t="inlineStr">
        <is>
          <t/>
        </is>
      </c>
      <c r="AF79" t="inlineStr">
        <is>
          <t/>
        </is>
      </c>
      <c r="AG79" t="inlineStr">
        <is>
          <t/>
        </is>
      </c>
      <c r="AH79" t="inlineStr">
        <is>
          <t/>
        </is>
      </c>
      <c r="AI79" t="inlineStr">
        <is>
          <t/>
        </is>
      </c>
      <c r="AJ79" s="2" t="inlineStr">
        <is>
          <t>kotitesti</t>
        </is>
      </c>
      <c r="AK79" s="2" t="inlineStr">
        <is>
          <t>3</t>
        </is>
      </c>
      <c r="AL79" s="2" t="inlineStr">
        <is>
          <t/>
        </is>
      </c>
      <c r="AM79" t="inlineStr">
        <is>
          <t/>
        </is>
      </c>
      <c r="AN79" s="2" t="inlineStr">
        <is>
          <t>autotest|
autotest de dépistage</t>
        </is>
      </c>
      <c r="AO79" s="2" t="inlineStr">
        <is>
          <t>3|
3</t>
        </is>
      </c>
      <c r="AP79" s="2" t="inlineStr">
        <is>
          <t xml:space="preserve">|
</t>
        </is>
      </c>
      <c r="AQ79" t="inlineStr">
        <is>
          <t>test destiné à un usage par des &lt;a href="https://iate.europa.eu/entry/result/909445/fr" target="_blank"&gt;utilisateurs profanes&lt;/a&gt;</t>
        </is>
      </c>
      <c r="AR79" s="2" t="inlineStr">
        <is>
          <t>féintástáil</t>
        </is>
      </c>
      <c r="AS79" s="2" t="inlineStr">
        <is>
          <t>3</t>
        </is>
      </c>
      <c r="AT79" s="2" t="inlineStr">
        <is>
          <t/>
        </is>
      </c>
      <c r="AU79" t="inlineStr">
        <is>
          <t/>
        </is>
      </c>
      <c r="AV79" s="2" t="inlineStr">
        <is>
          <t>test za samotestiranje</t>
        </is>
      </c>
      <c r="AW79" s="2" t="inlineStr">
        <is>
          <t>3</t>
        </is>
      </c>
      <c r="AX79" s="2" t="inlineStr">
        <is>
          <t/>
        </is>
      </c>
      <c r="AY79" t="inlineStr">
        <is>
          <t>samotest namijenjen laicima i proizveden tako da ga svatko može provesti bez pomoći zdravstvenih radnika i izvan zdravstvene ustanove</t>
        </is>
      </c>
      <c r="AZ79" s="2" t="inlineStr">
        <is>
          <t>önellenőrzésre szolgáló teszt|
önteszt</t>
        </is>
      </c>
      <c r="BA79" s="2" t="inlineStr">
        <is>
          <t>3|
3</t>
        </is>
      </c>
      <c r="BB79" s="2" t="inlineStr">
        <is>
          <t xml:space="preserve">|
</t>
        </is>
      </c>
      <c r="BC79" t="inlineStr">
        <is>
          <t>laikus felhasználók általi önellenőrzési célú használatra szánt teszt</t>
        </is>
      </c>
      <c r="BD79" s="2" t="inlineStr">
        <is>
          <t>test autodiagnostico</t>
        </is>
      </c>
      <c r="BE79" s="2" t="inlineStr">
        <is>
          <t>3</t>
        </is>
      </c>
      <c r="BF79" s="2" t="inlineStr">
        <is>
          <t/>
        </is>
      </c>
      <c r="BG79" t="inlineStr">
        <is>
          <t>test che in base alle indicazioni del fabbricante è destinato agli
&lt;a href="https://iate.europa.eu/entry/result/909445/en-it" target="_blank"&gt;utilizzatori profani&lt;/a&gt;</t>
        </is>
      </c>
      <c r="BH79" s="2" t="inlineStr">
        <is>
          <t>savikontrolės testas</t>
        </is>
      </c>
      <c r="BI79" s="2" t="inlineStr">
        <is>
          <t>3</t>
        </is>
      </c>
      <c r="BJ79" s="2" t="inlineStr">
        <is>
          <t/>
        </is>
      </c>
      <c r="BK79" t="inlineStr">
        <is>
          <t/>
        </is>
      </c>
      <c r="BL79" s="2" t="inlineStr">
        <is>
          <t>paštests</t>
        </is>
      </c>
      <c r="BM79" s="2" t="inlineStr">
        <is>
          <t>3</t>
        </is>
      </c>
      <c r="BN79" s="2" t="inlineStr">
        <is>
          <t/>
        </is>
      </c>
      <c r="BO79" t="inlineStr">
        <is>
          <t/>
        </is>
      </c>
      <c r="BP79" s="2" t="inlineStr">
        <is>
          <t>awtotest</t>
        </is>
      </c>
      <c r="BQ79" s="2" t="inlineStr">
        <is>
          <t>3</t>
        </is>
      </c>
      <c r="BR79" s="2" t="inlineStr">
        <is>
          <t/>
        </is>
      </c>
      <c r="BS79" t="inlineStr">
        <is>
          <t>test maħsub mill-manifattur għall-użu minn utenti mhux esperti [ &lt;a href="/entry/result/909445/all" id="ENTRY_TO_ENTRY_CONVERTER" target="_blank"&gt;IATE:909445&lt;/a&gt; ]</t>
        </is>
      </c>
      <c r="BT79" s="2" t="inlineStr">
        <is>
          <t>zelftest</t>
        </is>
      </c>
      <c r="BU79" s="2" t="inlineStr">
        <is>
          <t>3</t>
        </is>
      </c>
      <c r="BV79" s="2" t="inlineStr">
        <is>
          <t/>
        </is>
      </c>
      <c r="BW79" t="inlineStr">
        <is>
          <t/>
        </is>
      </c>
      <c r="BX79" s="2" t="inlineStr">
        <is>
          <t>test do samokontroli|
test do samodzielnego wykonania</t>
        </is>
      </c>
      <c r="BY79" s="2" t="inlineStr">
        <is>
          <t>3|
3</t>
        </is>
      </c>
      <c r="BZ79" s="2" t="inlineStr">
        <is>
          <t xml:space="preserve">|
</t>
        </is>
      </c>
      <c r="CA79" t="inlineStr">
        <is>
          <t>test przeznaczony do stosowania przez &lt;a href="https://iate.europa.eu/entry/result/909445/pl" target="_blank"&gt;użytkowników nieprofesjonalnych&lt;/a&gt;</t>
        </is>
      </c>
      <c r="CB79" s="2" t="inlineStr">
        <is>
          <t>autoteste|
autodiagnóstico</t>
        </is>
      </c>
      <c r="CC79" s="2" t="inlineStr">
        <is>
          <t>3|
3</t>
        </is>
      </c>
      <c r="CD79" s="2" t="inlineStr">
        <is>
          <t xml:space="preserve">|
</t>
        </is>
      </c>
      <c r="CE79" t="inlineStr">
        <is>
          <t/>
        </is>
      </c>
      <c r="CF79" s="2" t="inlineStr">
        <is>
          <t>test autoadministrabil|
autotest</t>
        </is>
      </c>
      <c r="CG79" s="2" t="inlineStr">
        <is>
          <t>3|
3</t>
        </is>
      </c>
      <c r="CH79" s="2" t="inlineStr">
        <is>
          <t xml:space="preserve">|
</t>
        </is>
      </c>
      <c r="CI79" t="inlineStr">
        <is>
          <t/>
        </is>
      </c>
      <c r="CJ79" t="inlineStr">
        <is>
          <t/>
        </is>
      </c>
      <c r="CK79" t="inlineStr">
        <is>
          <t/>
        </is>
      </c>
      <c r="CL79" t="inlineStr">
        <is>
          <t/>
        </is>
      </c>
      <c r="CM79" t="inlineStr">
        <is>
          <t/>
        </is>
      </c>
      <c r="CN79" s="2" t="inlineStr">
        <is>
          <t>samotest|
komplet za samotestiranje</t>
        </is>
      </c>
      <c r="CO79" s="2" t="inlineStr">
        <is>
          <t>3|
2</t>
        </is>
      </c>
      <c r="CP79" s="2" t="inlineStr">
        <is>
          <t xml:space="preserve">|
</t>
        </is>
      </c>
      <c r="CQ79" t="inlineStr">
        <is>
          <t/>
        </is>
      </c>
      <c r="CR79" s="2" t="inlineStr">
        <is>
          <t>självtest</t>
        </is>
      </c>
      <c r="CS79" s="2" t="inlineStr">
        <is>
          <t>3</t>
        </is>
      </c>
      <c r="CT79" s="2" t="inlineStr">
        <is>
          <t/>
        </is>
      </c>
      <c r="CU79" t="inlineStr">
        <is>
          <t/>
        </is>
      </c>
    </row>
    <row r="80">
      <c r="A80" s="1" t="str">
        <f>HYPERLINK("https://iate.europa.eu/entry/result/3589469/all", "3589469")</f>
        <v>3589469</v>
      </c>
      <c r="B80" t="inlineStr">
        <is>
          <t>SOCIAL QUESTIONS</t>
        </is>
      </c>
      <c r="C80" t="inlineStr">
        <is>
          <t>SOCIAL QUESTIONS|health|pharmaceutical industry;SOCIAL QUESTIONS|health|health policy|organisation of health care|medical device</t>
        </is>
      </c>
      <c r="D80" t="inlineStr">
        <is>
          <t/>
        </is>
      </c>
      <c r="E80" t="inlineStr">
        <is>
          <t/>
        </is>
      </c>
      <c r="F80" t="inlineStr">
        <is>
          <t/>
        </is>
      </c>
      <c r="G80" t="inlineStr">
        <is>
          <t/>
        </is>
      </c>
      <c r="H80" s="2" t="inlineStr">
        <is>
          <t>testovací souprava|
testovací sada</t>
        </is>
      </c>
      <c r="I80" s="2" t="inlineStr">
        <is>
          <t>3|
3</t>
        </is>
      </c>
      <c r="J80" s="2" t="inlineStr">
        <is>
          <t xml:space="preserve">|
</t>
        </is>
      </c>
      <c r="K80" t="inlineStr">
        <is>
          <t/>
        </is>
      </c>
      <c r="L80" s="2" t="inlineStr">
        <is>
          <t>testkit</t>
        </is>
      </c>
      <c r="M80" s="2" t="inlineStr">
        <is>
          <t>3</t>
        </is>
      </c>
      <c r="N80" s="2" t="inlineStr">
        <is>
          <t/>
        </is>
      </c>
      <c r="O80" t="inlineStr">
        <is>
          <t/>
        </is>
      </c>
      <c r="P80" s="2" t="inlineStr">
        <is>
          <t>Test-Kit</t>
        </is>
      </c>
      <c r="Q80" s="2" t="inlineStr">
        <is>
          <t>3</t>
        </is>
      </c>
      <c r="R80" s="2" t="inlineStr">
        <is>
          <t/>
        </is>
      </c>
      <c r="S80" t="inlineStr">
        <is>
          <t/>
        </is>
      </c>
      <c r="T80" s="2" t="inlineStr">
        <is>
          <t>σύνολo έτοιμων αντιδραστηρίων (κιτ)</t>
        </is>
      </c>
      <c r="U80" s="2" t="inlineStr">
        <is>
          <t>3</t>
        </is>
      </c>
      <c r="V80" s="2" t="inlineStr">
        <is>
          <t/>
        </is>
      </c>
      <c r="W80" t="inlineStr">
        <is>
          <t/>
        </is>
      </c>
      <c r="X80" s="2" t="inlineStr">
        <is>
          <t>testing kit|
test kit</t>
        </is>
      </c>
      <c r="Y80" s="2" t="inlineStr">
        <is>
          <t>3|
3</t>
        </is>
      </c>
      <c r="Z80" s="2" t="inlineStr">
        <is>
          <t xml:space="preserve">|
</t>
        </is>
      </c>
      <c r="AA80" t="inlineStr">
        <is>
          <t>in vitro diagnostic device that consists of reagents or articles, or any combination of these, and that is intended to be used to conduct a specific test</t>
        </is>
      </c>
      <c r="AB80" t="inlineStr">
        <is>
          <t/>
        </is>
      </c>
      <c r="AC80" t="inlineStr">
        <is>
          <t/>
        </is>
      </c>
      <c r="AD80" t="inlineStr">
        <is>
          <t/>
        </is>
      </c>
      <c r="AE80" t="inlineStr">
        <is>
          <t/>
        </is>
      </c>
      <c r="AF80" s="2" t="inlineStr">
        <is>
          <t>proovivõtukomplekt</t>
        </is>
      </c>
      <c r="AG80" s="2" t="inlineStr">
        <is>
          <t>3</t>
        </is>
      </c>
      <c r="AH80" s="2" t="inlineStr">
        <is>
          <t/>
        </is>
      </c>
      <c r="AI80" t="inlineStr">
        <is>
          <t>vahendite kogum sülje, uriini vm proovimaterjali kogumiseks</t>
        </is>
      </c>
      <c r="AJ80" s="2" t="inlineStr">
        <is>
          <t>testaussarja|
testipakkaus</t>
        </is>
      </c>
      <c r="AK80" s="2" t="inlineStr">
        <is>
          <t>3|
3</t>
        </is>
      </c>
      <c r="AL80" s="2" t="inlineStr">
        <is>
          <t xml:space="preserve">|
</t>
        </is>
      </c>
      <c r="AM80" t="inlineStr">
        <is>
          <t/>
        </is>
      </c>
      <c r="AN80" t="inlineStr">
        <is>
          <t/>
        </is>
      </c>
      <c r="AO80" t="inlineStr">
        <is>
          <t/>
        </is>
      </c>
      <c r="AP80" t="inlineStr">
        <is>
          <t/>
        </is>
      </c>
      <c r="AQ80" t="inlineStr">
        <is>
          <t/>
        </is>
      </c>
      <c r="AR80" s="2" t="inlineStr">
        <is>
          <t>fearas tástála</t>
        </is>
      </c>
      <c r="AS80" s="2" t="inlineStr">
        <is>
          <t>3</t>
        </is>
      </c>
      <c r="AT80" s="2" t="inlineStr">
        <is>
          <t/>
        </is>
      </c>
      <c r="AU80" t="inlineStr">
        <is>
          <t/>
        </is>
      </c>
      <c r="AV80" t="inlineStr">
        <is>
          <t/>
        </is>
      </c>
      <c r="AW80" t="inlineStr">
        <is>
          <t/>
        </is>
      </c>
      <c r="AX80" t="inlineStr">
        <is>
          <t/>
        </is>
      </c>
      <c r="AY80" t="inlineStr">
        <is>
          <t/>
        </is>
      </c>
      <c r="AZ80" t="inlineStr">
        <is>
          <t/>
        </is>
      </c>
      <c r="BA80" t="inlineStr">
        <is>
          <t/>
        </is>
      </c>
      <c r="BB80" t="inlineStr">
        <is>
          <t/>
        </is>
      </c>
      <c r="BC80" t="inlineStr">
        <is>
          <t/>
        </is>
      </c>
      <c r="BD80" s="2" t="inlineStr">
        <is>
          <t>kit per i test|
kit di analisi|
kit per test</t>
        </is>
      </c>
      <c r="BE80" s="2" t="inlineStr">
        <is>
          <t>3|
3|
3</t>
        </is>
      </c>
      <c r="BF80" s="2" t="inlineStr">
        <is>
          <t xml:space="preserve">|
|
</t>
        </is>
      </c>
      <c r="BG80" t="inlineStr">
        <is>
          <t>confezione
contenente i reagenti e altri elementi per effettuare un test</t>
        </is>
      </c>
      <c r="BH80" s="2" t="inlineStr">
        <is>
          <t>testo rinkinys</t>
        </is>
      </c>
      <c r="BI80" s="2" t="inlineStr">
        <is>
          <t>3</t>
        </is>
      </c>
      <c r="BJ80" s="2" t="inlineStr">
        <is>
          <t/>
        </is>
      </c>
      <c r="BK80" t="inlineStr">
        <is>
          <t/>
        </is>
      </c>
      <c r="BL80" s="2" t="inlineStr">
        <is>
          <t>testēšanas komplekts</t>
        </is>
      </c>
      <c r="BM80" s="2" t="inlineStr">
        <is>
          <t>3</t>
        </is>
      </c>
      <c r="BN80" s="2" t="inlineStr">
        <is>
          <t/>
        </is>
      </c>
      <c r="BO80" t="inlineStr">
        <is>
          <t/>
        </is>
      </c>
      <c r="BP80" s="2" t="inlineStr">
        <is>
          <t>kit għall-ittestjar</t>
        </is>
      </c>
      <c r="BQ80" s="2" t="inlineStr">
        <is>
          <t>3</t>
        </is>
      </c>
      <c r="BR80" s="2" t="inlineStr">
        <is>
          <t/>
        </is>
      </c>
      <c r="BS80" t="inlineStr">
        <is>
          <t/>
        </is>
      </c>
      <c r="BT80" s="2" t="inlineStr">
        <is>
          <t>testkit</t>
        </is>
      </c>
      <c r="BU80" s="2" t="inlineStr">
        <is>
          <t>3</t>
        </is>
      </c>
      <c r="BV80" s="2" t="inlineStr">
        <is>
          <t/>
        </is>
      </c>
      <c r="BW80" t="inlineStr">
        <is>
          <t>pakket
 met de belangrijkste componenten die nodig zijn om op analytische wijze de
 aanwezigheid van een of meerdere specifieke stoffen te bepalen</t>
        </is>
      </c>
      <c r="BX80" s="2" t="inlineStr">
        <is>
          <t>zestaw do testów</t>
        </is>
      </c>
      <c r="BY80" s="2" t="inlineStr">
        <is>
          <t>3</t>
        </is>
      </c>
      <c r="BZ80" s="2" t="inlineStr">
        <is>
          <t/>
        </is>
      </c>
      <c r="CA80" t="inlineStr">
        <is>
          <t/>
        </is>
      </c>
      <c r="CB80" s="2" t="inlineStr">
        <is>
          <t>&lt;i&gt;kit &lt;/i&gt;de teste</t>
        </is>
      </c>
      <c r="CC80" s="2" t="inlineStr">
        <is>
          <t>3</t>
        </is>
      </c>
      <c r="CD80" s="2" t="inlineStr">
        <is>
          <t/>
        </is>
      </c>
      <c r="CE80" t="inlineStr">
        <is>
          <t/>
        </is>
      </c>
      <c r="CF80" s="2" t="inlineStr">
        <is>
          <t>trusă de testare</t>
        </is>
      </c>
      <c r="CG80" s="2" t="inlineStr">
        <is>
          <t>3</t>
        </is>
      </c>
      <c r="CH80" s="2" t="inlineStr">
        <is>
          <t/>
        </is>
      </c>
      <c r="CI80" t="inlineStr">
        <is>
          <t/>
        </is>
      </c>
      <c r="CJ80" t="inlineStr">
        <is>
          <t/>
        </is>
      </c>
      <c r="CK80" t="inlineStr">
        <is>
          <t/>
        </is>
      </c>
      <c r="CL80" t="inlineStr">
        <is>
          <t/>
        </is>
      </c>
      <c r="CM80" t="inlineStr">
        <is>
          <t/>
        </is>
      </c>
      <c r="CN80" s="2" t="inlineStr">
        <is>
          <t>komplet za testiranje</t>
        </is>
      </c>
      <c r="CO80" s="2" t="inlineStr">
        <is>
          <t>3</t>
        </is>
      </c>
      <c r="CP80" s="2" t="inlineStr">
        <is>
          <t/>
        </is>
      </c>
      <c r="CQ80" t="inlineStr">
        <is>
          <t/>
        </is>
      </c>
      <c r="CR80" s="2" t="inlineStr">
        <is>
          <t>testkit</t>
        </is>
      </c>
      <c r="CS80" s="2" t="inlineStr">
        <is>
          <t>3</t>
        </is>
      </c>
      <c r="CT80" s="2" t="inlineStr">
        <is>
          <t/>
        </is>
      </c>
      <c r="CU80" t="inlineStr">
        <is>
          <t/>
        </is>
      </c>
    </row>
    <row r="81">
      <c r="A81" s="1" t="str">
        <f>HYPERLINK("https://iate.europa.eu/entry/result/3593298/all", "3593298")</f>
        <v>3593298</v>
      </c>
      <c r="B81" t="inlineStr">
        <is>
          <t>SOCIAL QUESTIONS</t>
        </is>
      </c>
      <c r="C81" t="inlineStr">
        <is>
          <t>SOCIAL QUESTIONS|health|health policy|organisation of health care|medical device</t>
        </is>
      </c>
      <c r="D81" s="2" t="inlineStr">
        <is>
          <t>комплект за самостоятелно вземане на намазка</t>
        </is>
      </c>
      <c r="E81" s="2" t="inlineStr">
        <is>
          <t>3</t>
        </is>
      </c>
      <c r="F81" s="2" t="inlineStr">
        <is>
          <t/>
        </is>
      </c>
      <c r="G81" t="inlineStr">
        <is>
          <t/>
        </is>
      </c>
      <c r="H81" s="2" t="inlineStr">
        <is>
          <t>samostěrová sada</t>
        </is>
      </c>
      <c r="I81" s="2" t="inlineStr">
        <is>
          <t>2</t>
        </is>
      </c>
      <c r="J81" s="2" t="inlineStr">
        <is>
          <t/>
        </is>
      </c>
      <c r="K81" t="inlineStr">
        <is>
          <t/>
        </is>
      </c>
      <c r="L81" s="2" t="inlineStr">
        <is>
          <t>selvpodningskit</t>
        </is>
      </c>
      <c r="M81" s="2" t="inlineStr">
        <is>
          <t>3</t>
        </is>
      </c>
      <c r="N81" s="2" t="inlineStr">
        <is>
          <t/>
        </is>
      </c>
      <c r="O81" t="inlineStr">
        <is>
          <t>&lt;a href="https://iate.europa.eu/entry/result/3589469/da" target="_blank"&gt;testkit&lt;/a&gt;, hvormed der kan udføres en &lt;a href="https://iate.europa.eu/entry/result/3593232/da" target="_blank"&gt;selvpodningstest&lt;/a&gt;</t>
        </is>
      </c>
      <c r="P81" t="inlineStr">
        <is>
          <t/>
        </is>
      </c>
      <c r="Q81" t="inlineStr">
        <is>
          <t/>
        </is>
      </c>
      <c r="R81" t="inlineStr">
        <is>
          <t/>
        </is>
      </c>
      <c r="S81" t="inlineStr">
        <is>
          <t/>
        </is>
      </c>
      <c r="T81" s="2" t="inlineStr">
        <is>
          <t>κιτ αυτολήψης επιχρίσματος|
κιτ ιδίας λήψης επιχρίσματος</t>
        </is>
      </c>
      <c r="U81" s="2" t="inlineStr">
        <is>
          <t>2|
3</t>
        </is>
      </c>
      <c r="V81" s="2" t="inlineStr">
        <is>
          <t xml:space="preserve">preferred|
</t>
        </is>
      </c>
      <c r="W81" t="inlineStr">
        <is>
          <t>κιτ με το οποίο μπορεί να πραγματοποιηθεί &lt;a href="https://iate.europa.eu/entry/result/3593232/en-el" target="_blank"&gt;τεστ ιδίας λήψης επιχρίσματος&lt;/a&gt;</t>
        </is>
      </c>
      <c r="X81" s="2" t="inlineStr">
        <is>
          <t>self-swabbing kit</t>
        </is>
      </c>
      <c r="Y81" s="2" t="inlineStr">
        <is>
          <t>3</t>
        </is>
      </c>
      <c r="Z81" s="2" t="inlineStr">
        <is>
          <t/>
        </is>
      </c>
      <c r="AA81" t="inlineStr">
        <is>
          <t>&lt;a href="https://iate.europa.eu/entry/result/3589469/en" target="_blank"&gt;test kit&lt;/a&gt; with which a &lt;a href="https://iate.europa.eu/entry/result/3593232/en" target="_blank"&gt;self-swabbing test&lt;/a&gt; can be performed</t>
        </is>
      </c>
      <c r="AB81" s="2" t="inlineStr">
        <is>
          <t>kit de autodiagnóstico de frotis con hisopo</t>
        </is>
      </c>
      <c r="AC81" s="2" t="inlineStr">
        <is>
          <t>3</t>
        </is>
      </c>
      <c r="AD81" s="2" t="inlineStr">
        <is>
          <t/>
        </is>
      </c>
      <c r="AE81" t="inlineStr">
        <is>
          <t>Kit para pruebas
autoadministradas de evaluación cualitativa de antígenos de virus en
muestras de hisopos.</t>
        </is>
      </c>
      <c r="AF81" s="2" t="inlineStr">
        <is>
          <t>ninaneelukaape võtmise komplekt|
kodus kasutamiseks mõeldud proovivõtukomplekt</t>
        </is>
      </c>
      <c r="AG81" s="2" t="inlineStr">
        <is>
          <t>3|
3</t>
        </is>
      </c>
      <c r="AH81" s="2" t="inlineStr">
        <is>
          <t xml:space="preserve">|
</t>
        </is>
      </c>
      <c r="AI81" t="inlineStr">
        <is>
          <t>koduseks kasutamiseks mõeldud ninaneelukaape &lt;i&gt;proovivõtukomplekt &lt;/i&gt;&lt;a href="/entry/result/3589468/all" id="ENTRY_TO_ENTRY_CONVERTER" target="_blank"&gt;IATE:3589468&lt;/a&gt;</t>
        </is>
      </c>
      <c r="AJ81" t="inlineStr">
        <is>
          <t/>
        </is>
      </c>
      <c r="AK81" t="inlineStr">
        <is>
          <t/>
        </is>
      </c>
      <c r="AL81" t="inlineStr">
        <is>
          <t/>
        </is>
      </c>
      <c r="AM81" t="inlineStr">
        <is>
          <t/>
        </is>
      </c>
      <c r="AN81" s="2" t="inlineStr">
        <is>
          <t>kit d'autoprélèvement</t>
        </is>
      </c>
      <c r="AO81" s="2" t="inlineStr">
        <is>
          <t>3</t>
        </is>
      </c>
      <c r="AP81" s="2" t="inlineStr">
        <is>
          <t/>
        </is>
      </c>
      <c r="AQ81" t="inlineStr">
        <is>
          <t>ensemble du matériel permettant à une personne de
réaliser un autoprélèvement qui est ensuite analysé par un professionnel en vue
du diagnostic éventuel de la COVID-19 chez la personne ayant effectué
l’autoprélèvement</t>
        </is>
      </c>
      <c r="AR81" s="2" t="inlineStr">
        <is>
          <t>fearas féinmhapaireachta</t>
        </is>
      </c>
      <c r="AS81" s="2" t="inlineStr">
        <is>
          <t>3</t>
        </is>
      </c>
      <c r="AT81" s="2" t="inlineStr">
        <is>
          <t/>
        </is>
      </c>
      <c r="AU81" t="inlineStr">
        <is>
          <t/>
        </is>
      </c>
      <c r="AV81" s="2" t="inlineStr">
        <is>
          <t>komplet za samostalno uzimanje brisa</t>
        </is>
      </c>
      <c r="AW81" s="2" t="inlineStr">
        <is>
          <t>3</t>
        </is>
      </c>
      <c r="AX81" s="2" t="inlineStr">
        <is>
          <t/>
        </is>
      </c>
      <c r="AY81" t="inlineStr">
        <is>
          <t/>
        </is>
      </c>
      <c r="AZ81" t="inlineStr">
        <is>
          <t/>
        </is>
      </c>
      <c r="BA81" t="inlineStr">
        <is>
          <t/>
        </is>
      </c>
      <c r="BB81" t="inlineStr">
        <is>
          <t/>
        </is>
      </c>
      <c r="BC81" t="inlineStr">
        <is>
          <t/>
        </is>
      </c>
      <c r="BD81" s="2" t="inlineStr">
        <is>
          <t>kit di tamponi autodiagnostici</t>
        </is>
      </c>
      <c r="BE81" s="2" t="inlineStr">
        <is>
          <t>3</t>
        </is>
      </c>
      <c r="BF81" s="2" t="inlineStr">
        <is>
          <t/>
        </is>
      </c>
      <c r="BG81" t="inlineStr">
        <is>
          <t>kit di tamponi antigenici rapidi nasali in autodiagnosi</t>
        </is>
      </c>
      <c r="BH81" s="2" t="inlineStr">
        <is>
          <t>savarankiško tepinėlio paėmimo rinkinys</t>
        </is>
      </c>
      <c r="BI81" s="2" t="inlineStr">
        <is>
          <t>2</t>
        </is>
      </c>
      <c r="BJ81" s="2" t="inlineStr">
        <is>
          <t/>
        </is>
      </c>
      <c r="BK81" t="inlineStr">
        <is>
          <t/>
        </is>
      </c>
      <c r="BL81" s="2" t="inlineStr">
        <is>
          <t>pašuztriepes komplekts</t>
        </is>
      </c>
      <c r="BM81" s="2" t="inlineStr">
        <is>
          <t>2</t>
        </is>
      </c>
      <c r="BN81" s="2" t="inlineStr">
        <is>
          <t/>
        </is>
      </c>
      <c r="BO81" t="inlineStr">
        <is>
          <t/>
        </is>
      </c>
      <c r="BP81" s="2" t="inlineStr">
        <is>
          <t>kit għas-self-swabbing</t>
        </is>
      </c>
      <c r="BQ81" s="2" t="inlineStr">
        <is>
          <t>3</t>
        </is>
      </c>
      <c r="BR81" s="2" t="inlineStr">
        <is>
          <t/>
        </is>
      </c>
      <c r="BS81" t="inlineStr">
        <is>
          <t>&lt;a href="https://iate.europa.eu/entry/result/3589469/en" target="_blank"&gt;kit għall-ittestjar&lt;/a&gt; li bih ikun jista' jsir &lt;a href="https://iate.europa.eu/entry/result/3593232/en" target="_blank"&gt;test ta' self-swabbing&lt;/a&gt;</t>
        </is>
      </c>
      <c r="BT81" t="inlineStr">
        <is>
          <t/>
        </is>
      </c>
      <c r="BU81" t="inlineStr">
        <is>
          <t/>
        </is>
      </c>
      <c r="BV81" t="inlineStr">
        <is>
          <t/>
        </is>
      </c>
      <c r="BW81" t="inlineStr">
        <is>
          <t/>
        </is>
      </c>
      <c r="BX81" s="2" t="inlineStr">
        <is>
          <t>zestaw do samodzielnego pobrania wymazu</t>
        </is>
      </c>
      <c r="BY81" s="2" t="inlineStr">
        <is>
          <t>3</t>
        </is>
      </c>
      <c r="BZ81" s="2" t="inlineStr">
        <is>
          <t/>
        </is>
      </c>
      <c r="CA81" t="inlineStr">
        <is>
          <t/>
        </is>
      </c>
      <c r="CB81" s="2" t="inlineStr">
        <is>
          <t>&lt;i&gt;kit&lt;/i&gt; de autoteste de exsudado</t>
        </is>
      </c>
      <c r="CC81" s="2" t="inlineStr">
        <is>
          <t>3</t>
        </is>
      </c>
      <c r="CD81" s="2" t="inlineStr">
        <is>
          <t/>
        </is>
      </c>
      <c r="CE81" t="inlineStr">
        <is>
          <t>Equipamento com o qual pode ser feito um teste de diagnóstico pela própria pessoa por meio da introdução de uma zaragatoa nas cavidades nasais ou na garganta.</t>
        </is>
      </c>
      <c r="CF81" s="2" t="inlineStr">
        <is>
          <t>kit pentru autotestare prin recoltare cu tampon nazal</t>
        </is>
      </c>
      <c r="CG81" s="2" t="inlineStr">
        <is>
          <t>3</t>
        </is>
      </c>
      <c r="CH81" s="2" t="inlineStr">
        <is>
          <t/>
        </is>
      </c>
      <c r="CI81" t="inlineStr">
        <is>
          <t/>
        </is>
      </c>
      <c r="CJ81" s="2" t="inlineStr">
        <is>
          <t>samovýterová súprava</t>
        </is>
      </c>
      <c r="CK81" s="2" t="inlineStr">
        <is>
          <t>3</t>
        </is>
      </c>
      <c r="CL81" s="2" t="inlineStr">
        <is>
          <t/>
        </is>
      </c>
      <c r="CM81" t="inlineStr">
        <is>
          <t>&lt;a href="https://iate.europa.eu/entry/result/3589469/sk" target="_blank"&gt;testovacia súprava&lt;/a&gt;, pomocou ktoru možno vykonať &lt;a href="https://iate.europa.eu/entry/result/3593232/sk" target="_blank"&gt;samovýterový test&lt;/a&gt;</t>
        </is>
      </c>
      <c r="CN81" s="2" t="inlineStr">
        <is>
          <t>komplet za samodovzem brisa</t>
        </is>
      </c>
      <c r="CO81" s="2" t="inlineStr">
        <is>
          <t>3</t>
        </is>
      </c>
      <c r="CP81" s="2" t="inlineStr">
        <is>
          <t/>
        </is>
      </c>
      <c r="CQ81" t="inlineStr">
        <is>
          <t/>
        </is>
      </c>
      <c r="CR81" s="2" t="inlineStr">
        <is>
          <t>självtopsningskit</t>
        </is>
      </c>
      <c r="CS81" s="2" t="inlineStr">
        <is>
          <t>3</t>
        </is>
      </c>
      <c r="CT81" s="2" t="inlineStr">
        <is>
          <t/>
        </is>
      </c>
      <c r="CU81" t="inlineStr">
        <is>
          <t/>
        </is>
      </c>
    </row>
    <row r="82">
      <c r="A82" s="1" t="str">
        <f>HYPERLINK("https://iate.europa.eu/entry/result/3593259/all", "3593259")</f>
        <v>3593259</v>
      </c>
      <c r="B82" t="inlineStr">
        <is>
          <t>SCIENCE</t>
        </is>
      </c>
      <c r="C82" t="inlineStr">
        <is>
          <t>SCIENCE|natural and applied sciences|life sciences|biology</t>
        </is>
      </c>
      <c r="D82" s="2" t="inlineStr">
        <is>
          <t>бърз антигенен тест за самотестване</t>
        </is>
      </c>
      <c r="E82" s="2" t="inlineStr">
        <is>
          <t>3</t>
        </is>
      </c>
      <c r="F82" s="2" t="inlineStr">
        <is>
          <t/>
        </is>
      </c>
      <c r="G82" t="inlineStr">
        <is>
          <t/>
        </is>
      </c>
      <c r="H82" s="2" t="inlineStr">
        <is>
          <t>rychlý antigenní samotest</t>
        </is>
      </c>
      <c r="I82" s="2" t="inlineStr">
        <is>
          <t>3</t>
        </is>
      </c>
      <c r="J82" s="2" t="inlineStr">
        <is>
          <t/>
        </is>
      </c>
      <c r="K82" t="inlineStr">
        <is>
          <t/>
        </is>
      </c>
      <c r="L82" s="2" t="inlineStr">
        <is>
          <t>hurtig antigenselvtest</t>
        </is>
      </c>
      <c r="M82" s="2" t="inlineStr">
        <is>
          <t>3</t>
        </is>
      </c>
      <c r="N82" s="2" t="inlineStr">
        <is>
          <t/>
        </is>
      </c>
      <c r="O82" t="inlineStr">
        <is>
          <t/>
        </is>
      </c>
      <c r="P82" s="2" t="inlineStr">
        <is>
          <t>Antigen-Selbstschnelltest</t>
        </is>
      </c>
      <c r="Q82" s="2" t="inlineStr">
        <is>
          <t>3</t>
        </is>
      </c>
      <c r="R82" s="2" t="inlineStr">
        <is>
          <t/>
        </is>
      </c>
      <c r="S82" t="inlineStr">
        <is>
          <t/>
        </is>
      </c>
      <c r="T82" s="2" t="inlineStr">
        <is>
          <t>ταχεία αυτοδιαγνωστική δοκιμασία αντιγόνων</t>
        </is>
      </c>
      <c r="U82" s="2" t="inlineStr">
        <is>
          <t>3</t>
        </is>
      </c>
      <c r="V82" s="2" t="inlineStr">
        <is>
          <t/>
        </is>
      </c>
      <c r="W82" t="inlineStr">
        <is>
          <t>διαγνωστική και/ή ποσοτική δοκιμασία που βασίζεται στην αντίδραση αντιγόνων-αντισωμάτων και μπορεί να πραγματοποιηθεί απλά και γρήγορα χωρίς τη χρήση ειδικού εξοπλισμού</t>
        </is>
      </c>
      <c r="X82" s="2" t="inlineStr">
        <is>
          <t>rapid antigen self-test|
Covid-19 rapid antigen self-test</t>
        </is>
      </c>
      <c r="Y82" s="2" t="inlineStr">
        <is>
          <t>3|
1</t>
        </is>
      </c>
      <c r="Z82" s="2" t="inlineStr">
        <is>
          <t xml:space="preserve">|
</t>
        </is>
      </c>
      <c r="AA82" t="inlineStr">
        <is>
          <t>diagnostic and/or quantitative test based on antigen-antibody reaction that can be performed simply and quickly without the use of specific equipment</t>
        </is>
      </c>
      <c r="AB82" s="2" t="inlineStr">
        <is>
          <t>prueba rápida de antígenos de autodiagnóstico</t>
        </is>
      </c>
      <c r="AC82" s="2" t="inlineStr">
        <is>
          <t>3</t>
        </is>
      </c>
      <c r="AD82" s="2" t="inlineStr">
        <is>
          <t/>
        </is>
      </c>
      <c r="AE82" t="inlineStr">
        <is>
          <t>Cualquier prueba diagnóstica o cuantitativa basada en una reacción antígeno-anticuerpo que se pueda realizar de manera rápida y sencilla sin necesidad de utilizar un equipo específico.</t>
        </is>
      </c>
      <c r="AF82" s="2" t="inlineStr">
        <is>
          <t>enesetestimiseks mõeldud antigeeni kiirtest|
kodus kasutatav antigeeni kiirtest</t>
        </is>
      </c>
      <c r="AG82" s="2" t="inlineStr">
        <is>
          <t>2|
2</t>
        </is>
      </c>
      <c r="AH82" s="2" t="inlineStr">
        <is>
          <t xml:space="preserve">|
</t>
        </is>
      </c>
      <c r="AI82" t="inlineStr">
        <is>
          <t>antigeenide määramiseks mõeldud kiirtest, mida on võimalik läbi viia kodustes tingimustes, eraldi seadmeid kasutamata ning mille kasutusjuhend on tavakasutajale arusaadav</t>
        </is>
      </c>
      <c r="AJ82" s="2" t="inlineStr">
        <is>
          <t>itse tehtävä pika-antigeenitesti</t>
        </is>
      </c>
      <c r="AK82" s="2" t="inlineStr">
        <is>
          <t>3</t>
        </is>
      </c>
      <c r="AL82" s="2" t="inlineStr">
        <is>
          <t/>
        </is>
      </c>
      <c r="AM82" t="inlineStr">
        <is>
          <t/>
        </is>
      </c>
      <c r="AN82" s="2" t="inlineStr">
        <is>
          <t>autotest antigénique</t>
        </is>
      </c>
      <c r="AO82" s="2" t="inlineStr">
        <is>
          <t>3</t>
        </is>
      </c>
      <c r="AP82" s="2" t="inlineStr">
        <is>
          <t/>
        </is>
      </c>
      <c r="AQ82" t="inlineStr">
        <is>
          <t>autotest qui permet à une personne de détecter en
moins de 30 minutes, par voie nasale, la présence d'&lt;a href="https://iate.europa.eu/entry/result/1503455/fr" target="_blank"&gt;antigènes&lt;/a&gt; que produit le virus &lt;a href="https://iate.europa.eu/entry/result/3588006/fr" target="_blank"&gt;SARS-CoV-2&lt;/a&gt; causant la &lt;a href="https://iate.europa.eu/entry/result/3588486/fr" target="_blank"&gt;COVID-19&lt;/a&gt;</t>
        </is>
      </c>
      <c r="AR82" s="2" t="inlineStr">
        <is>
          <t>féin-mhearthástáil antaiginí</t>
        </is>
      </c>
      <c r="AS82" s="2" t="inlineStr">
        <is>
          <t>3</t>
        </is>
      </c>
      <c r="AT82" s="2" t="inlineStr">
        <is>
          <t/>
        </is>
      </c>
      <c r="AU82" t="inlineStr">
        <is>
          <t/>
        </is>
      </c>
      <c r="AV82" s="2" t="inlineStr">
        <is>
          <t>brzi antigenski samotest</t>
        </is>
      </c>
      <c r="AW82" s="2" t="inlineStr">
        <is>
          <t>3</t>
        </is>
      </c>
      <c r="AX82" s="2" t="inlineStr">
        <is>
          <t/>
        </is>
      </c>
      <c r="AY82" t="inlineStr">
        <is>
          <t/>
        </is>
      </c>
      <c r="AZ82" s="2" t="inlineStr">
        <is>
          <t>öntesztelésre alkalmas antigén gyorsteszt</t>
        </is>
      </c>
      <c r="BA82" s="2" t="inlineStr">
        <is>
          <t>3</t>
        </is>
      </c>
      <c r="BB82" s="2" t="inlineStr">
        <is>
          <t/>
        </is>
      </c>
      <c r="BC82" t="inlineStr">
        <is>
          <t/>
        </is>
      </c>
      <c r="BD82" s="2" t="inlineStr">
        <is>
          <t>test antigenico rapido autodiagnostico</t>
        </is>
      </c>
      <c r="BE82" s="2" t="inlineStr">
        <is>
          <t>3</t>
        </is>
      </c>
      <c r="BF82" s="2" t="inlineStr">
        <is>
          <t/>
        </is>
      </c>
      <c r="BG82" t="inlineStr">
        <is>
          <t>tipologia di test
autodiagnostico basata sulla ricerca di proteine virali (antigeni) in campioni respiratori
del paziente, con tempi di risposta molto brevi (circa 15 minuti), ma con
sensibilità e specificità inferiori a quelle dei test molecolari</t>
        </is>
      </c>
      <c r="BH82" s="2" t="inlineStr">
        <is>
          <t>greitasis antigenų savikontrolės testas</t>
        </is>
      </c>
      <c r="BI82" s="2" t="inlineStr">
        <is>
          <t>3</t>
        </is>
      </c>
      <c r="BJ82" s="2" t="inlineStr">
        <is>
          <t/>
        </is>
      </c>
      <c r="BK82" t="inlineStr">
        <is>
          <t/>
        </is>
      </c>
      <c r="BL82" s="2" t="inlineStr">
        <is>
          <t>ātrais antigēna paštests|
ātrais paštests antigēna noteikšanai</t>
        </is>
      </c>
      <c r="BM82" s="2" t="inlineStr">
        <is>
          <t>2|
2</t>
        </is>
      </c>
      <c r="BN82" s="2" t="inlineStr">
        <is>
          <t xml:space="preserve">|
</t>
        </is>
      </c>
      <c r="BO82" t="inlineStr">
        <is>
          <t/>
        </is>
      </c>
      <c r="BP82" s="2" t="inlineStr">
        <is>
          <t>awtotest rapidu tal-antiġeni</t>
        </is>
      </c>
      <c r="BQ82" s="2" t="inlineStr">
        <is>
          <t>3</t>
        </is>
      </c>
      <c r="BR82" s="2" t="inlineStr">
        <is>
          <t/>
        </is>
      </c>
      <c r="BS82" t="inlineStr">
        <is>
          <t>kwalunkwe test dijanjostiku u/jew kwantitattiv ibbażat fuq reazzjoni bejn antiġene u antikorp li jista' jitwettaq faċilment mingħajr l-użu ta' tagħmir speċifiku</t>
        </is>
      </c>
      <c r="BT82" s="2" t="inlineStr">
        <is>
          <t>snelle antigeenzelftest</t>
        </is>
      </c>
      <c r="BU82" s="2" t="inlineStr">
        <is>
          <t>3</t>
        </is>
      </c>
      <c r="BV82" s="2" t="inlineStr">
        <is>
          <t/>
        </is>
      </c>
      <c r="BW82" t="inlineStr">
        <is>
          <t>test
 voor individueel gebruik waarmee men snel en eenvoudig kan nagaan of er al
 dan niet bepaalde viruseiwitten, ook wel antigenen genoemd, in het lichaam
 aanwezig zijn zonder de tussenkomst van een zorgverlener of laboratorium</t>
        </is>
      </c>
      <c r="BX82" s="2" t="inlineStr">
        <is>
          <t>szybki test antygenowy do samodzielnego wykonania</t>
        </is>
      </c>
      <c r="BY82" s="2" t="inlineStr">
        <is>
          <t>3</t>
        </is>
      </c>
      <c r="BZ82" s="2" t="inlineStr">
        <is>
          <t/>
        </is>
      </c>
      <c r="CA82" t="inlineStr">
        <is>
          <t/>
        </is>
      </c>
      <c r="CB82" s="2" t="inlineStr">
        <is>
          <t>autoteste rápido de antigénios</t>
        </is>
      </c>
      <c r="CC82" s="2" t="inlineStr">
        <is>
          <t>3</t>
        </is>
      </c>
      <c r="CD82" s="2" t="inlineStr">
        <is>
          <t/>
        </is>
      </c>
      <c r="CE82" t="inlineStr">
        <is>
          <t>Teste de diagnóstico e/ou quantitativo baseado na reação de anticorpos antigénios que pode ser realizado de forma simples e rápida sem a utilização de equipamento específico.</t>
        </is>
      </c>
      <c r="CF82" s="2" t="inlineStr">
        <is>
          <t>test antigenic rapid pentru autotestare</t>
        </is>
      </c>
      <c r="CG82" s="2" t="inlineStr">
        <is>
          <t>3</t>
        </is>
      </c>
      <c r="CH82" s="2" t="inlineStr">
        <is>
          <t/>
        </is>
      </c>
      <c r="CI82" t="inlineStr">
        <is>
          <t/>
        </is>
      </c>
      <c r="CJ82" s="2" t="inlineStr">
        <is>
          <t>rýchly antigénový samotest</t>
        </is>
      </c>
      <c r="CK82" s="2" t="inlineStr">
        <is>
          <t>3</t>
        </is>
      </c>
      <c r="CL82" s="2" t="inlineStr">
        <is>
          <t/>
        </is>
      </c>
      <c r="CM82" t="inlineStr">
        <is>
          <t>diagnostický, prípadne kvantitatívny test založený na reakcii antigénu na protilátku, ktorý je možné vykonať jednoducho a rýchlo a bez použitia osobitného vybavenia</t>
        </is>
      </c>
      <c r="CN82" s="2" t="inlineStr">
        <is>
          <t>hitri antigenski samotest</t>
        </is>
      </c>
      <c r="CO82" s="2" t="inlineStr">
        <is>
          <t>3</t>
        </is>
      </c>
      <c r="CP82" s="2" t="inlineStr">
        <is>
          <t/>
        </is>
      </c>
      <c r="CQ82" t="inlineStr">
        <is>
          <t/>
        </is>
      </c>
      <c r="CR82" s="2" t="inlineStr">
        <is>
          <t>självtest|
självtest för covid-19</t>
        </is>
      </c>
      <c r="CS82" s="2" t="inlineStr">
        <is>
          <t>3|
3</t>
        </is>
      </c>
      <c r="CT82" s="2" t="inlineStr">
        <is>
          <t xml:space="preserve">|
</t>
        </is>
      </c>
      <c r="CU82" t="inlineStr">
        <is>
          <t/>
        </is>
      </c>
    </row>
    <row r="83">
      <c r="A83" s="1" t="str">
        <f>HYPERLINK("https://iate.europa.eu/entry/result/3593233/all", "3593233")</f>
        <v>3593233</v>
      </c>
      <c r="B83" t="inlineStr">
        <is>
          <t>SOCIAL QUESTIONS</t>
        </is>
      </c>
      <c r="C83" t="inlineStr">
        <is>
          <t>SOCIAL QUESTIONS|health|health policy|organisation of health care|medical device</t>
        </is>
      </c>
      <c r="D83" s="2" t="inlineStr">
        <is>
          <t>комплект за самотестване за COVID-19</t>
        </is>
      </c>
      <c r="E83" s="2" t="inlineStr">
        <is>
          <t>3</t>
        </is>
      </c>
      <c r="F83" s="2" t="inlineStr">
        <is>
          <t/>
        </is>
      </c>
      <c r="G83" t="inlineStr">
        <is>
          <t/>
        </is>
      </c>
      <c r="H83" s="2" t="inlineStr">
        <is>
          <t>samotestovací sada na covid-19|
samotestovací sada na koronavirus|
samotestovací sada na COVID-19|
testovací sada na covid-19|
testovací sada na COVID-19</t>
        </is>
      </c>
      <c r="I83" s="2" t="inlineStr">
        <is>
          <t>3|
3|
3|
3|
3</t>
        </is>
      </c>
      <c r="J83" s="2" t="inlineStr">
        <is>
          <t xml:space="preserve">|
|
|
|
</t>
        </is>
      </c>
      <c r="K83" t="inlineStr">
        <is>
          <t/>
        </is>
      </c>
      <c r="L83" s="2" t="inlineStr">
        <is>
          <t>selvtestkit for covid-19</t>
        </is>
      </c>
      <c r="M83" s="2" t="inlineStr">
        <is>
          <t>3</t>
        </is>
      </c>
      <c r="N83" s="2" t="inlineStr">
        <is>
          <t/>
        </is>
      </c>
      <c r="O83" t="inlineStr">
        <is>
          <t/>
        </is>
      </c>
      <c r="P83" s="2" t="inlineStr">
        <is>
          <t>Covid-19-Selbsttest-Kit</t>
        </is>
      </c>
      <c r="Q83" s="2" t="inlineStr">
        <is>
          <t>3</t>
        </is>
      </c>
      <c r="R83" s="2" t="inlineStr">
        <is>
          <t/>
        </is>
      </c>
      <c r="S83" t="inlineStr">
        <is>
          <t/>
        </is>
      </c>
      <c r="T83" s="2" t="inlineStr">
        <is>
          <t>κιτ αυτοδιαγνωστικού τεστ COVID-19|
κιτ αυτοδιαγνωστικής δοκιμασίας ελέγχου COVID-19</t>
        </is>
      </c>
      <c r="U83" s="2" t="inlineStr">
        <is>
          <t>2|
2</t>
        </is>
      </c>
      <c r="V83" s="2" t="inlineStr">
        <is>
          <t xml:space="preserve">|
</t>
        </is>
      </c>
      <c r="W83" t="inlineStr">
        <is>
          <t/>
        </is>
      </c>
      <c r="X83" s="2" t="inlineStr">
        <is>
          <t>coronavirus self test kit|
COVID-19 self-test kit|
COVID-19 self-testing kit</t>
        </is>
      </c>
      <c r="Y83" s="2" t="inlineStr">
        <is>
          <t>1|
3|
3</t>
        </is>
      </c>
      <c r="Z83" s="2" t="inlineStr">
        <is>
          <t xml:space="preserve">|
|
</t>
        </is>
      </c>
      <c r="AA83" t="inlineStr">
        <is>
          <t>&lt;a href="https://iate.europa.eu/entry/result/896984/en" target="_blank"&gt;self-test kit&lt;/a&gt; used to test for COVID-19</t>
        </is>
      </c>
      <c r="AB83" s="2" t="inlineStr">
        <is>
          <t>kit de autodiagnóstico de la COVID-19</t>
        </is>
      </c>
      <c r="AC83" s="2" t="inlineStr">
        <is>
          <t>3</t>
        </is>
      </c>
      <c r="AD83" s="2" t="inlineStr">
        <is>
          <t/>
        </is>
      </c>
      <c r="AE83" t="inlineStr">
        <is>
          <t/>
        </is>
      </c>
      <c r="AF83" s="2" t="inlineStr">
        <is>
          <t>COVID-19 enesetestimiseks mõeldud komplekt</t>
        </is>
      </c>
      <c r="AG83" s="2" t="inlineStr">
        <is>
          <t>3</t>
        </is>
      </c>
      <c r="AH83" s="2" t="inlineStr">
        <is>
          <t/>
        </is>
      </c>
      <c r="AI83" t="inlineStr">
        <is>
          <t/>
        </is>
      </c>
      <c r="AJ83" s="2" t="inlineStr">
        <is>
          <t>koronaviruksen kotitestipakkaus|
covid-19-testipakkaus|
covid-19-kotitestipakkaus</t>
        </is>
      </c>
      <c r="AK83" s="2" t="inlineStr">
        <is>
          <t>3|
3|
3</t>
        </is>
      </c>
      <c r="AL83" s="2" t="inlineStr">
        <is>
          <t xml:space="preserve">|
|
</t>
        </is>
      </c>
      <c r="AM83" t="inlineStr">
        <is>
          <t/>
        </is>
      </c>
      <c r="AN83" s="2" t="inlineStr">
        <is>
          <t>kit d'autotest pour la COVID-19|
kit d'autodépistage de la COVID-19</t>
        </is>
      </c>
      <c r="AO83" s="2" t="inlineStr">
        <is>
          <t>3|
3</t>
        </is>
      </c>
      <c r="AP83" s="2" t="inlineStr">
        <is>
          <t xml:space="preserve">|
</t>
        </is>
      </c>
      <c r="AQ83" t="inlineStr">
        <is>
          <t>ensemble du matériel qui permet à une personne de
réaliser par elle-même toutes les étapes dépistage de la &lt;a href="https://iate.europa.eu/entry/result/3588486/fr" target="_blank"&gt;COVID-19&lt;/a&gt; (prélèvement, réalisation du test et interprétation du résultat)</t>
        </is>
      </c>
      <c r="AR83" s="2" t="inlineStr">
        <is>
          <t>fearas tástála COVID-19|
fearas féintástála COVID-19</t>
        </is>
      </c>
      <c r="AS83" s="2" t="inlineStr">
        <is>
          <t>3|
3</t>
        </is>
      </c>
      <c r="AT83" s="2" t="inlineStr">
        <is>
          <t xml:space="preserve">|
</t>
        </is>
      </c>
      <c r="AU83" t="inlineStr">
        <is>
          <t/>
        </is>
      </c>
      <c r="AV83" s="2" t="inlineStr">
        <is>
          <t>komplet za samotestiranje na COVID-19</t>
        </is>
      </c>
      <c r="AW83" s="2" t="inlineStr">
        <is>
          <t>3</t>
        </is>
      </c>
      <c r="AX83" s="2" t="inlineStr">
        <is>
          <t/>
        </is>
      </c>
      <c r="AY83" t="inlineStr">
        <is>
          <t/>
        </is>
      </c>
      <c r="AZ83" s="2" t="inlineStr">
        <is>
          <t>öntesztelésre alkalmas tesztkészlet</t>
        </is>
      </c>
      <c r="BA83" s="2" t="inlineStr">
        <is>
          <t>3</t>
        </is>
      </c>
      <c r="BB83" s="2" t="inlineStr">
        <is>
          <t/>
        </is>
      </c>
      <c r="BC83" t="inlineStr">
        <is>
          <t/>
        </is>
      </c>
      <c r="BD83" s="2" t="inlineStr">
        <is>
          <t>kit di test autodiagnostico per la COVID-19</t>
        </is>
      </c>
      <c r="BE83" s="2" t="inlineStr">
        <is>
          <t>3</t>
        </is>
      </c>
      <c r="BF83" s="2" t="inlineStr">
        <is>
          <t/>
        </is>
      </c>
      <c r="BG83" t="inlineStr">
        <is>
          <t/>
        </is>
      </c>
      <c r="BH83" s="2" t="inlineStr">
        <is>
          <t>savikontrolės COVID-19 testo rinkinys</t>
        </is>
      </c>
      <c r="BI83" s="2" t="inlineStr">
        <is>
          <t>3</t>
        </is>
      </c>
      <c r="BJ83" s="2" t="inlineStr">
        <is>
          <t/>
        </is>
      </c>
      <c r="BK83" t="inlineStr">
        <is>
          <t/>
        </is>
      </c>
      <c r="BL83" s="2" t="inlineStr">
        <is>
          <t>Covid-19 paštestēšanas komplekts</t>
        </is>
      </c>
      <c r="BM83" s="2" t="inlineStr">
        <is>
          <t>2</t>
        </is>
      </c>
      <c r="BN83" s="2" t="inlineStr">
        <is>
          <t/>
        </is>
      </c>
      <c r="BO83" t="inlineStr">
        <is>
          <t/>
        </is>
      </c>
      <c r="BP83" s="2" t="inlineStr">
        <is>
          <t>kit għall-awtottestjar għall-COVID-19|
kit għall-ittestjar għall-COVID-19</t>
        </is>
      </c>
      <c r="BQ83" s="2" t="inlineStr">
        <is>
          <t>3|
3</t>
        </is>
      </c>
      <c r="BR83" s="2" t="inlineStr">
        <is>
          <t xml:space="preserve">|
</t>
        </is>
      </c>
      <c r="BS83" t="inlineStr">
        <is>
          <t/>
        </is>
      </c>
      <c r="BT83" s="2" t="inlineStr">
        <is>
          <t>zelftestkit voor COVID-19|
COVID-19-zelftestkit|
coronazelftestkit</t>
        </is>
      </c>
      <c r="BU83" s="2" t="inlineStr">
        <is>
          <t>3|
3|
3</t>
        </is>
      </c>
      <c r="BV83" s="2" t="inlineStr">
        <is>
          <t xml:space="preserve">|
|
</t>
        </is>
      </c>
      <c r="BW83" t="inlineStr">
        <is>
          <t>pakket
 met alle benodigdheden om een zelftest voor COVID-19 af te nemen zonder de
 tussenkomst van een zorgverlener of laboratorium</t>
        </is>
      </c>
      <c r="BX83" s="2" t="inlineStr">
        <is>
          <t>zestaw do samodzielnego wykonania testu na COVID-19</t>
        </is>
      </c>
      <c r="BY83" s="2" t="inlineStr">
        <is>
          <t>2</t>
        </is>
      </c>
      <c r="BZ83" s="2" t="inlineStr">
        <is>
          <t/>
        </is>
      </c>
      <c r="CA83" t="inlineStr">
        <is>
          <t/>
        </is>
      </c>
      <c r="CB83" s="2" t="inlineStr">
        <is>
          <t>equipamento de teste de autodiagnóstico COVID-19</t>
        </is>
      </c>
      <c r="CC83" s="2" t="inlineStr">
        <is>
          <t>3</t>
        </is>
      </c>
      <c r="CD83" s="2" t="inlineStr">
        <is>
          <t/>
        </is>
      </c>
      <c r="CE83" t="inlineStr">
        <is>
          <t/>
        </is>
      </c>
      <c r="CF83" s="2" t="inlineStr">
        <is>
          <t>kit de autotestare pentru COVID-19</t>
        </is>
      </c>
      <c r="CG83" s="2" t="inlineStr">
        <is>
          <t>3</t>
        </is>
      </c>
      <c r="CH83" s="2" t="inlineStr">
        <is>
          <t/>
        </is>
      </c>
      <c r="CI83" t="inlineStr">
        <is>
          <t/>
        </is>
      </c>
      <c r="CJ83" s="2" t="inlineStr">
        <is>
          <t>samotestovacia súprava na ochorenie COVID-19|
testovacia súprava na COVID-19|
samotestovacia súprava na koronavírus</t>
        </is>
      </c>
      <c r="CK83" s="2" t="inlineStr">
        <is>
          <t>3|
3|
2</t>
        </is>
      </c>
      <c r="CL83" s="2" t="inlineStr">
        <is>
          <t xml:space="preserve">|
|
</t>
        </is>
      </c>
      <c r="CM83" t="inlineStr">
        <is>
          <t>&lt;a href="https://iate.europa.eu/entry/result/3589469/sk" target="_blank"&gt;testovacia súprava&lt;/a&gt;, pomocou ktorej možno vykonať samotest na ochorenie COVID-19</t>
        </is>
      </c>
      <c r="CN83" s="2" t="inlineStr">
        <is>
          <t>komplet za samotestiranje na COVID-19|
komplet za testiranje na COVID-19</t>
        </is>
      </c>
      <c r="CO83" s="2" t="inlineStr">
        <is>
          <t>3|
3</t>
        </is>
      </c>
      <c r="CP83" s="2" t="inlineStr">
        <is>
          <t xml:space="preserve">|
</t>
        </is>
      </c>
      <c r="CQ83" t="inlineStr">
        <is>
          <t/>
        </is>
      </c>
      <c r="CR83" s="2" t="inlineStr">
        <is>
          <t>covid-19 självtestkit</t>
        </is>
      </c>
      <c r="CS83" s="2" t="inlineStr">
        <is>
          <t>3</t>
        </is>
      </c>
      <c r="CT83" s="2" t="inlineStr">
        <is>
          <t/>
        </is>
      </c>
      <c r="CU83" t="inlineStr">
        <is>
          <t/>
        </is>
      </c>
    </row>
    <row r="84">
      <c r="A84" s="1" t="str">
        <f>HYPERLINK("https://iate.europa.eu/entry/result/3500877/all", "3500877")</f>
        <v>3500877</v>
      </c>
      <c r="B84" t="inlineStr">
        <is>
          <t>EDUCATION AND COMMUNICATIONS</t>
        </is>
      </c>
      <c r="C84" t="inlineStr">
        <is>
          <t>EDUCATION AND COMMUNICATIONS|communications|communications systems;EDUCATION AND COMMUNICATIONS|information technology and data processing</t>
        </is>
      </c>
      <c r="D84" s="2" t="inlineStr">
        <is>
          <t>удостоверение за публичен ключ</t>
        </is>
      </c>
      <c r="E84" s="2" t="inlineStr">
        <is>
          <t>3</t>
        </is>
      </c>
      <c r="F84" s="2" t="inlineStr">
        <is>
          <t/>
        </is>
      </c>
      <c r="G84" t="inlineStr">
        <is>
          <t/>
        </is>
      </c>
      <c r="H84" s="2" t="inlineStr">
        <is>
          <t>certifikát veřejného klíče</t>
        </is>
      </c>
      <c r="I84" s="2" t="inlineStr">
        <is>
          <t>3</t>
        </is>
      </c>
      <c r="J84" s="2" t="inlineStr">
        <is>
          <t/>
        </is>
      </c>
      <c r="K84" t="inlineStr">
        <is>
          <t/>
        </is>
      </c>
      <c r="L84" s="2" t="inlineStr">
        <is>
          <t>offentligt certifikat|
certifikat|
offentligt nøglecertifikat</t>
        </is>
      </c>
      <c r="M84" s="2" t="inlineStr">
        <is>
          <t>3|
3|
3</t>
        </is>
      </c>
      <c r="N84" s="2" t="inlineStr">
        <is>
          <t xml:space="preserve">|
|
</t>
        </is>
      </c>
      <c r="O84" t="inlineStr">
        <is>
          <t/>
        </is>
      </c>
      <c r="P84" s="2" t="inlineStr">
        <is>
          <t>Public-Key-Zertifikat</t>
        </is>
      </c>
      <c r="Q84" s="2" t="inlineStr">
        <is>
          <t>3</t>
        </is>
      </c>
      <c r="R84" s="2" t="inlineStr">
        <is>
          <t/>
        </is>
      </c>
      <c r="S84" t="inlineStr">
        <is>
          <t>&lt;a href="https://iate.europa.eu/entry/result/3527118/de" target="_blank"&gt;digitales Zertifikat&lt;/a&gt; das zusätzlich die Zuordnung des Kommunikationsteilnehmers zu einem öffentlichen Schlüssel bestätigt</t>
        </is>
      </c>
      <c r="T84" s="2" t="inlineStr">
        <is>
          <t>πιστοποιητικό δημόσιου κλειδιού</t>
        </is>
      </c>
      <c r="U84" s="2" t="inlineStr">
        <is>
          <t>3</t>
        </is>
      </c>
      <c r="V84" s="2" t="inlineStr">
        <is>
          <t/>
        </is>
      </c>
      <c r="W84" t="inlineStr">
        <is>
          <t/>
        </is>
      </c>
      <c r="X84" s="2" t="inlineStr">
        <is>
          <t>public key infrastructure certificate|
PKI certificate|
public key certificate</t>
        </is>
      </c>
      <c r="Y84" s="2" t="inlineStr">
        <is>
          <t>3|
2|
3</t>
        </is>
      </c>
      <c r="Z84" s="2" t="inlineStr">
        <is>
          <t xml:space="preserve">|
|
</t>
        </is>
      </c>
      <c r="AA84" t="inlineStr">
        <is>
          <t>cryptographic document utilized by computers to verify the identity of a named party when communicating over the Internet or other network.</t>
        </is>
      </c>
      <c r="AB84" s="2" t="inlineStr">
        <is>
          <t>certificado de clave pública</t>
        </is>
      </c>
      <c r="AC84" s="2" t="inlineStr">
        <is>
          <t>3</t>
        </is>
      </c>
      <c r="AD84" s="2" t="inlineStr">
        <is>
          <t/>
        </is>
      </c>
      <c r="AE84" t="inlineStr">
        <is>
          <t>Clave pública &lt;a href="/entry/result/1484716/all" id="ENTRY_TO_ENTRY_CONVERTER" target="_blank"&gt;IATE:1484716&lt;/a&gt; de un usuario, junto con alguna otra información, hecha infalsificable por firma digital &lt;a href="/entry/result/1484729/all" id="ENTRY_TO_ENTRY_CONVERTER" target="_blank"&gt;IATE:1484729&lt;/a&gt; con la clave privada &lt;a href="/entry/result/1484717/all" id="ENTRY_TO_ENTRY_CONVERTER" target="_blank"&gt;IATE:1484717&lt;/a&gt; de la autoridad de certificación &lt;a href="/entry/result/1484736/all" id="ENTRY_TO_ENTRY_CONVERTER" target="_blank"&gt;IATE:1484736&lt;/a&gt; que la emitió.</t>
        </is>
      </c>
      <c r="AF84" s="2" t="inlineStr">
        <is>
          <t>digitaalsertifikaat</t>
        </is>
      </c>
      <c r="AG84" s="2" t="inlineStr">
        <is>
          <t>3</t>
        </is>
      </c>
      <c r="AH84" s="2" t="inlineStr">
        <is>
          <t/>
        </is>
      </c>
      <c r="AI84" t="inlineStr">
        <is>
          <t>elektrooniline dokument (fail), mis seob kasutaja avaliku võtme kasutajat identifitseerivate andmetega</t>
        </is>
      </c>
      <c r="AJ84" s="2" t="inlineStr">
        <is>
          <t>julkisen avaimen varmenne</t>
        </is>
      </c>
      <c r="AK84" s="2" t="inlineStr">
        <is>
          <t>3</t>
        </is>
      </c>
      <c r="AL84" s="2" t="inlineStr">
        <is>
          <t/>
        </is>
      </c>
      <c r="AM84" t="inlineStr">
        <is>
          <t>julkisen avaimen järjestelmässä varmentajan omalla yksityisellä avaimellaan allekirjoittama tieto, joka sisältää käyttäjän julkista avainta ja käyttäjää itseään koskevaa informaatiota</t>
        </is>
      </c>
      <c r="AN84" s="2" t="inlineStr">
        <is>
          <t>certificat de clé publique</t>
        </is>
      </c>
      <c r="AO84" s="2" t="inlineStr">
        <is>
          <t>3</t>
        </is>
      </c>
      <c r="AP84" s="2" t="inlineStr">
        <is>
          <t/>
        </is>
      </c>
      <c r="AQ84" t="inlineStr">
        <is>
          <t>ensemble des données émises par une autorité de certification (tiers de confiance) qui permet de réaliser des services de sécurité (confidentialité, authentification, intégrité)</t>
        </is>
      </c>
      <c r="AR84" s="2" t="inlineStr">
        <is>
          <t>deimhniú eochrach poiblí</t>
        </is>
      </c>
      <c r="AS84" s="2" t="inlineStr">
        <is>
          <t>3</t>
        </is>
      </c>
      <c r="AT84" s="2" t="inlineStr">
        <is>
          <t/>
        </is>
      </c>
      <c r="AU84" t="inlineStr">
        <is>
          <t/>
        </is>
      </c>
      <c r="AV84" t="inlineStr">
        <is>
          <t/>
        </is>
      </c>
      <c r="AW84" t="inlineStr">
        <is>
          <t/>
        </is>
      </c>
      <c r="AX84" t="inlineStr">
        <is>
          <t/>
        </is>
      </c>
      <c r="AY84" t="inlineStr">
        <is>
          <t/>
        </is>
      </c>
      <c r="AZ84" s="2" t="inlineStr">
        <is>
          <t>nyilvánoskulcs-tanúsítvány</t>
        </is>
      </c>
      <c r="BA84" s="2" t="inlineStr">
        <is>
          <t>3</t>
        </is>
      </c>
      <c r="BB84" s="2" t="inlineStr">
        <is>
          <t/>
        </is>
      </c>
      <c r="BC84" t="inlineStr">
        <is>
          <t>olyan dokumentum, ami digitális
aláírás segítségével egy fizikai azonossághoz kapcsol egy nyilvános kulcsot</t>
        </is>
      </c>
      <c r="BD84" s="2" t="inlineStr">
        <is>
          <t>certificato a chiave pubblica</t>
        </is>
      </c>
      <c r="BE84" s="2" t="inlineStr">
        <is>
          <t>3</t>
        </is>
      </c>
      <c r="BF84" s="2" t="inlineStr">
        <is>
          <t/>
        </is>
      </c>
      <c r="BG84" t="inlineStr">
        <is>
          <t>documento crittografico che assicura l’identità di una persona o un’identità nelle comunicazioni in rete o telematiche</t>
        </is>
      </c>
      <c r="BH84" s="2" t="inlineStr">
        <is>
          <t>viešojo rakto sertifikatas|
viešojo rakto pažymėjimas</t>
        </is>
      </c>
      <c r="BI84" s="2" t="inlineStr">
        <is>
          <t>3|
2</t>
        </is>
      </c>
      <c r="BJ84" s="2" t="inlineStr">
        <is>
          <t xml:space="preserve">|
</t>
        </is>
      </c>
      <c r="BK84" t="inlineStr">
        <is>
          <t>elektroninis dokumentas, naudojamas viešojo rakto ir jo savininko sąsajai pagrįsti</t>
        </is>
      </c>
      <c r="BL84" s="2" t="inlineStr">
        <is>
          <t>publiskās atslēgas sertifikāts</t>
        </is>
      </c>
      <c r="BM84" s="2" t="inlineStr">
        <is>
          <t>2</t>
        </is>
      </c>
      <c r="BN84" s="2" t="inlineStr">
        <is>
          <t/>
        </is>
      </c>
      <c r="BO84" t="inlineStr">
        <is>
          <t/>
        </is>
      </c>
      <c r="BP84" s="2" t="inlineStr">
        <is>
          <t>ċertifikat tal-kjavi pubblika</t>
        </is>
      </c>
      <c r="BQ84" s="2" t="inlineStr">
        <is>
          <t>3</t>
        </is>
      </c>
      <c r="BR84" s="2" t="inlineStr">
        <is>
          <t/>
        </is>
      </c>
      <c r="BS84" t="inlineStr">
        <is>
          <t>dokument kriptografiku użat mill-kompjuters biex tiġi vverifikata l-identità ta' parti msemmija meta ssir komunikazzjoni fuq l-Internet jew network ieħor</t>
        </is>
      </c>
      <c r="BT84" s="2" t="inlineStr">
        <is>
          <t>digitaal certificaat|
PKI-certificaat</t>
        </is>
      </c>
      <c r="BU84" s="2" t="inlineStr">
        <is>
          <t>3|
3</t>
        </is>
      </c>
      <c r="BV84" s="2" t="inlineStr">
        <is>
          <t xml:space="preserve">|
</t>
        </is>
      </c>
      <c r="BW84" t="inlineStr">
        <is>
          <t>door
 een certificeringsautoriteit uitgegeven elektronisch bestand dat een openbare
 sleutel verbindt aan de identiteit van de intekenaar op een certificaat</t>
        </is>
      </c>
      <c r="BX84" s="2" t="inlineStr">
        <is>
          <t>certyfikat klucza publicznego</t>
        </is>
      </c>
      <c r="BY84" s="2" t="inlineStr">
        <is>
          <t>3</t>
        </is>
      </c>
      <c r="BZ84" s="2" t="inlineStr">
        <is>
          <t/>
        </is>
      </c>
      <c r="CA84" t="inlineStr">
        <is>
          <t>elektroniczne zaświadczenie, wystawione przez podmiot świadczący usługi certyfikacyjne (centrum certyfikacji), zawierające dane służące do weryfikacji podpisu elektronicznego</t>
        </is>
      </c>
      <c r="CB84" s="2" t="inlineStr">
        <is>
          <t>certificado digital</t>
        </is>
      </c>
      <c r="CC84" s="2" t="inlineStr">
        <is>
          <t>4</t>
        </is>
      </c>
      <c r="CD84" s="2" t="inlineStr">
        <is>
          <t/>
        </is>
      </c>
      <c r="CE84" t="inlineStr">
        <is>
          <t>Declaração assinada digitalmente por uma entidade certificadora contendo, no mínimo, o nome dessa autoridade, o nome do assinante para quem o certificado é emitido, a chave pública do assinante, o algoritmo criptográfico com o qual a chave pública listada no certificado será usada e o número de série do certificado.</t>
        </is>
      </c>
      <c r="CF84" s="2" t="inlineStr">
        <is>
          <t>certificat de cheie publică</t>
        </is>
      </c>
      <c r="CG84" s="2" t="inlineStr">
        <is>
          <t>3</t>
        </is>
      </c>
      <c r="CH84" s="2" t="inlineStr">
        <is>
          <t/>
        </is>
      </c>
      <c r="CI84" t="inlineStr">
        <is>
          <t>structură de date care conţine cel puţin numele sau identificatorul unei autorităţi de certificare, identificatorul unui abonat, &lt;a href="https://iate.europa.eu/entry/result/1484716" target="_blank"&gt;cheia publică&lt;/a&gt; a acestuia, perioada de validitate, numărul serial şi cel asignat de către autoritatea de certificare</t>
        </is>
      </c>
      <c r="CJ84" s="2" t="inlineStr">
        <is>
          <t>certifikát verejného kľúča</t>
        </is>
      </c>
      <c r="CK84" s="2" t="inlineStr">
        <is>
          <t>3</t>
        </is>
      </c>
      <c r="CL84" s="2" t="inlineStr">
        <is>
          <t/>
        </is>
      </c>
      <c r="CM84" t="inlineStr">
        <is>
          <t>dokument, ktorým vydavateľ potvrdzuje identitu držiteľa daného certifikátu a spája ho s verejným kľúčom uvedeným v certifikáte, čím umožňuje použiť verejný kľúč z certifikátu na overenie totožnosti držiteľa certifikátu</t>
        </is>
      </c>
      <c r="CN84" s="2" t="inlineStr">
        <is>
          <t>potrdilo javnega ključa</t>
        </is>
      </c>
      <c r="CO84" s="2" t="inlineStr">
        <is>
          <t>3</t>
        </is>
      </c>
      <c r="CP84" s="2" t="inlineStr">
        <is>
          <t/>
        </is>
      </c>
      <c r="CQ84" t="inlineStr">
        <is>
          <t>digitalni dokument, ki potrjuje povezavo med javnim ključem in osebo ali institucijo ali strežnikom</t>
        </is>
      </c>
      <c r="CR84" s="2" t="inlineStr">
        <is>
          <t>certifikat för öppen nyckel</t>
        </is>
      </c>
      <c r="CS84" s="2" t="inlineStr">
        <is>
          <t>2</t>
        </is>
      </c>
      <c r="CT84" s="2" t="inlineStr">
        <is>
          <t/>
        </is>
      </c>
      <c r="CU84" t="inlineStr">
        <is>
          <t/>
        </is>
      </c>
    </row>
    <row r="85">
      <c r="A85" s="1" t="str">
        <f>HYPERLINK("https://iate.europa.eu/entry/result/2246752/all", "2246752")</f>
        <v>2246752</v>
      </c>
      <c r="B85" t="inlineStr">
        <is>
          <t>SOCIAL QUESTIONS</t>
        </is>
      </c>
      <c r="C85" t="inlineStr">
        <is>
          <t>SOCIAL QUESTIONS|migration</t>
        </is>
      </c>
      <c r="D85" s="2" t="inlineStr">
        <is>
          <t>система за автоматизиран граничен контрол|
автоматизиран граничен контрол</t>
        </is>
      </c>
      <c r="E85" s="2" t="inlineStr">
        <is>
          <t>3|
4</t>
        </is>
      </c>
      <c r="F85" s="2" t="inlineStr">
        <is>
          <t xml:space="preserve">|
</t>
        </is>
      </c>
      <c r="G85" t="inlineStr">
        <is>
          <t/>
        </is>
      </c>
      <c r="H85" s="2" t="inlineStr">
        <is>
          <t>automatizovaná hraniční kontrola|
systém automatizované hraniční kontroly</t>
        </is>
      </c>
      <c r="I85" s="2" t="inlineStr">
        <is>
          <t>2|
2</t>
        </is>
      </c>
      <c r="J85" s="2" t="inlineStr">
        <is>
          <t xml:space="preserve">|
</t>
        </is>
      </c>
      <c r="K85" t="inlineStr">
        <is>
          <t>imigrační kontrolní systém umožňující automatickou identifikaci cestujících a ověřování pravosti cestovních dokladů</t>
        </is>
      </c>
      <c r="L85" s="2" t="inlineStr">
        <is>
          <t>automatiseret grænsekontrol|
automatisk grænsekontrolsystem</t>
        </is>
      </c>
      <c r="M85" s="2" t="inlineStr">
        <is>
          <t>3|
3</t>
        </is>
      </c>
      <c r="N85" s="2" t="inlineStr">
        <is>
          <t xml:space="preserve">|
</t>
        </is>
      </c>
      <c r="O85" t="inlineStr">
        <is>
          <t/>
        </is>
      </c>
      <c r="P85" s="2" t="inlineStr">
        <is>
          <t>automatisches Grenzkontrollsystem</t>
        </is>
      </c>
      <c r="Q85" s="2" t="inlineStr">
        <is>
          <t>3</t>
        </is>
      </c>
      <c r="R85" s="2" t="inlineStr">
        <is>
          <t/>
        </is>
      </c>
      <c r="S85" t="inlineStr">
        <is>
          <t/>
        </is>
      </c>
      <c r="T85" s="2" t="inlineStr">
        <is>
          <t>αυτοματοποιημένος συνοριακός έλεγχος</t>
        </is>
      </c>
      <c r="U85" s="2" t="inlineStr">
        <is>
          <t>3</t>
        </is>
      </c>
      <c r="V85" s="2" t="inlineStr">
        <is>
          <t/>
        </is>
      </c>
      <c r="W85" t="inlineStr">
        <is>
          <t/>
        </is>
      </c>
      <c r="X85" s="2" t="inlineStr">
        <is>
          <t>automated border control system|
Automatic border control|
ABC|
automated border control</t>
        </is>
      </c>
      <c r="Y85" s="2" t="inlineStr">
        <is>
          <t>3|
1|
3|
3</t>
        </is>
      </c>
      <c r="Z85" s="2" t="inlineStr">
        <is>
          <t xml:space="preserve">|
|
|
</t>
        </is>
      </c>
      <c r="AA85" t="inlineStr">
        <is>
          <t>immigration control system in which the identification of travellers and the authentication of their travel documents are carried out automatically</t>
        </is>
      </c>
      <c r="AB85" s="2" t="inlineStr">
        <is>
          <t>procedimiento automatizado de control fronterizo</t>
        </is>
      </c>
      <c r="AC85" s="2" t="inlineStr">
        <is>
          <t>3</t>
        </is>
      </c>
      <c r="AD85" s="2" t="inlineStr">
        <is>
          <t/>
        </is>
      </c>
      <c r="AE85" t="inlineStr">
        <is>
          <t>Sistema de control de inmigración en el que la identificación de los viajeros y la autenticacion de sus documentos de viaje se producen de forma automática.</t>
        </is>
      </c>
      <c r="AF85" s="2" t="inlineStr">
        <is>
          <t>automaatne piirikontrollisüsteem|
automatiseeritud piirikontrollisüsteem</t>
        </is>
      </c>
      <c r="AG85" s="2" t="inlineStr">
        <is>
          <t>3|
3</t>
        </is>
      </c>
      <c r="AH85" s="2" t="inlineStr">
        <is>
          <t xml:space="preserve">preferred|
</t>
        </is>
      </c>
      <c r="AI85" t="inlineStr">
        <is>
          <t>reisija isiku kindlakstegemise süsteem, mille puhul automaatne passilugeja kontrollib tehniliselt passi turvaelemente, loeb masinloetavat ala ja veendub reisija dokumendi autentsuses, võrreldes reisija tegelikku näokujutist (või sõrmejälgi) kiibile (või mõnikord andmebaasi) salvestatuga</t>
        </is>
      </c>
      <c r="AJ85" s="2" t="inlineStr">
        <is>
          <t>automatisoitu rajatarkastusjärjestelmä|
automatisoitu rajavalvonta|
automaattinen rajatarkastusjärjestelmä|
automaattinen rajatarkastus</t>
        </is>
      </c>
      <c r="AK85" s="2" t="inlineStr">
        <is>
          <t>2|
3|
3|
3</t>
        </is>
      </c>
      <c r="AL85" s="2" t="inlineStr">
        <is>
          <t xml:space="preserve">|
|
preferred|
</t>
        </is>
      </c>
      <c r="AM85" t="inlineStr">
        <is>
          <t>järjestelmä, joka mahdollistaa automatisoidun rajanylityksen ja joka koostuu itsepalvelujärjestelmästä ja automaattiportista</t>
        </is>
      </c>
      <c r="AN85" s="2" t="inlineStr">
        <is>
          <t>procédure automatisée de contrôle aux frontières|
contrôle automatisé aux frontières</t>
        </is>
      </c>
      <c r="AO85" s="2" t="inlineStr">
        <is>
          <t>3|
3</t>
        </is>
      </c>
      <c r="AP85" s="2" t="inlineStr">
        <is>
          <t xml:space="preserve">|
</t>
        </is>
      </c>
      <c r="AQ85" t="inlineStr">
        <is>
          <t/>
        </is>
      </c>
      <c r="AR85" s="2" t="inlineStr">
        <is>
          <t>rialú uathoibrithe teorann</t>
        </is>
      </c>
      <c r="AS85" s="2" t="inlineStr">
        <is>
          <t>3</t>
        </is>
      </c>
      <c r="AT85" s="2" t="inlineStr">
        <is>
          <t/>
        </is>
      </c>
      <c r="AU85" t="inlineStr">
        <is>
          <t/>
        </is>
      </c>
      <c r="AV85" s="2" t="inlineStr">
        <is>
          <t>sustav automatizirane granične kontrole</t>
        </is>
      </c>
      <c r="AW85" s="2" t="inlineStr">
        <is>
          <t>3</t>
        </is>
      </c>
      <c r="AX85" s="2" t="inlineStr">
        <is>
          <t/>
        </is>
      </c>
      <c r="AY85" t="inlineStr">
        <is>
          <t>imigracijski sustav kontrole pri čemu se identifikacija putnika i autentikacija njihovih putnih dokumenata obavlja automatski</t>
        </is>
      </c>
      <c r="AZ85" s="2" t="inlineStr">
        <is>
          <t>automatizált határellenőrzési rendszer|
automatizált határellenőrzés</t>
        </is>
      </c>
      <c r="BA85" s="2" t="inlineStr">
        <is>
          <t>3|
4</t>
        </is>
      </c>
      <c r="BB85" s="2" t="inlineStr">
        <is>
          <t xml:space="preserve">|
</t>
        </is>
      </c>
      <c r="BC85" t="inlineStr">
        <is>
          <t>az utazók és úti okmányaik automata kapukkal, határőrök beavatkozása nélkül végzett ellenőrzése</t>
        </is>
      </c>
      <c r="BD85" s="2" t="inlineStr">
        <is>
          <t>ABC|
controllo automatizzato alle frontiere|
controllo di frontiera automatizzato|
sistema di controllo automatizzato alle frontiere</t>
        </is>
      </c>
      <c r="BE85" s="2" t="inlineStr">
        <is>
          <t>3|
3|
3|
3</t>
        </is>
      </c>
      <c r="BF85" s="2" t="inlineStr">
        <is>
          <t xml:space="preserve">|
|
|
</t>
        </is>
      </c>
      <c r="BG85" t="inlineStr">
        <is>
          <t>verifica automatica di documenti di viaggio, impronte digitali, immagini del volto o riconoscimento dell’iride dei cittadini dell'Unione europea effettuata ai confini degli Stati membri, senza alcun intervento delle guardie di frontiera che si limitano a monitorare il processo</t>
        </is>
      </c>
      <c r="BH85" s="2" t="inlineStr">
        <is>
          <t>automatizuota sienų kontrolė|
automatizuotos sienų kontrolės sistema</t>
        </is>
      </c>
      <c r="BI85" s="2" t="inlineStr">
        <is>
          <t>3|
3</t>
        </is>
      </c>
      <c r="BJ85" s="2" t="inlineStr">
        <is>
          <t xml:space="preserve">|
</t>
        </is>
      </c>
      <c r="BK85" t="inlineStr">
        <is>
          <t>sistema, kuri suteikia automatizuoto sienos kirtimo galimybę ir kurią sudaro savitarnos sistema ir e. vartai</t>
        </is>
      </c>
      <c r="BL85" s="2" t="inlineStr">
        <is>
          <t>automatizētā robežkontroles sistēma</t>
        </is>
      </c>
      <c r="BM85" s="2" t="inlineStr">
        <is>
          <t>3</t>
        </is>
      </c>
      <c r="BN85" s="2" t="inlineStr">
        <is>
          <t/>
        </is>
      </c>
      <c r="BO85" t="inlineStr">
        <is>
          <t>imigrācijas kontroles sistēma, kurā ceļotāju identifikācija un ceļošanas dokumentu pārbaude notiek automatizēti</t>
        </is>
      </c>
      <c r="BP85" s="2" t="inlineStr">
        <is>
          <t>sistema ta' Kontroll Awtomatizzat tal-Fruntieri</t>
        </is>
      </c>
      <c r="BQ85" s="2" t="inlineStr">
        <is>
          <t>3</t>
        </is>
      </c>
      <c r="BR85" s="2" t="inlineStr">
        <is>
          <t/>
        </is>
      </c>
      <c r="BS85" t="inlineStr">
        <is>
          <t/>
        </is>
      </c>
      <c r="BT85" s="2" t="inlineStr">
        <is>
          <t>systeem voor automatische grenscontrole|
automatische grenscontrole</t>
        </is>
      </c>
      <c r="BU85" s="2" t="inlineStr">
        <is>
          <t>3|
3</t>
        </is>
      </c>
      <c r="BV85" s="2" t="inlineStr">
        <is>
          <t xml:space="preserve">|
</t>
        </is>
      </c>
      <c r="BW85" t="inlineStr">
        <is>
          <t/>
        </is>
      </c>
      <c r="BX85" s="2" t="inlineStr">
        <is>
          <t>automatyczna kontrola graniczna|
zautomatyzowana kontrola graniczna|
zautomatyzowany system kontroli granicznej|
system automatycznej kontroli granicznej</t>
        </is>
      </c>
      <c r="BY85" s="2" t="inlineStr">
        <is>
          <t>2|
3|
3|
2</t>
        </is>
      </c>
      <c r="BZ85" s="2" t="inlineStr">
        <is>
          <t xml:space="preserve">|
preferred|
preferred|
</t>
        </is>
      </c>
      <c r="CA85" t="inlineStr">
        <is>
          <t/>
        </is>
      </c>
      <c r="CB85" s="2" t="inlineStr">
        <is>
          <t>sistema de controlo automatizado nas fronteiras|
controlo automático de fronteiras|
sistema automatizado de controlo nas fronteiras</t>
        </is>
      </c>
      <c r="CC85" s="2" t="inlineStr">
        <is>
          <t>3|
3|
3</t>
        </is>
      </c>
      <c r="CD85" s="2" t="inlineStr">
        <is>
          <t xml:space="preserve">|
|
</t>
        </is>
      </c>
      <c r="CE85" t="inlineStr">
        <is>
          <t/>
        </is>
      </c>
      <c r="CF85" s="2" t="inlineStr">
        <is>
          <t>sistem de control automat la frontieră</t>
        </is>
      </c>
      <c r="CG85" s="2" t="inlineStr">
        <is>
          <t>3</t>
        </is>
      </c>
      <c r="CH85" s="2" t="inlineStr">
        <is>
          <t/>
        </is>
      </c>
      <c r="CI85" t="inlineStr">
        <is>
          <t/>
        </is>
      </c>
      <c r="CJ85" s="2" t="inlineStr">
        <is>
          <t>automatizovaný systém hraničnej kontroly</t>
        </is>
      </c>
      <c r="CK85" s="2" t="inlineStr">
        <is>
          <t>3</t>
        </is>
      </c>
      <c r="CL85" s="2" t="inlineStr">
        <is>
          <t/>
        </is>
      </c>
      <c r="CM85" t="inlineStr">
        <is>
          <t>imigračný kontrolný systém, ktorý umožňuje automatickú identifikáciu cestujúcich a overovanie pravosti ich cestovných dokladov</t>
        </is>
      </c>
      <c r="CN85" s="2" t="inlineStr">
        <is>
          <t>avtomatizirani mejni nadzor|
avtomatizirani sistem mejnega nadzora</t>
        </is>
      </c>
      <c r="CO85" s="2" t="inlineStr">
        <is>
          <t>3|
3</t>
        </is>
      </c>
      <c r="CP85" s="2" t="inlineStr">
        <is>
          <t xml:space="preserve">|
</t>
        </is>
      </c>
      <c r="CQ85" t="inlineStr">
        <is>
          <t/>
        </is>
      </c>
      <c r="CR85" s="2" t="inlineStr">
        <is>
          <t>system för automatiserad gränskontroll</t>
        </is>
      </c>
      <c r="CS85" s="2" t="inlineStr">
        <is>
          <t>3</t>
        </is>
      </c>
      <c r="CT85" s="2" t="inlineStr">
        <is>
          <t/>
        </is>
      </c>
      <c r="CU85" t="inlineStr">
        <is>
          <t>ett system som möjliggör automatiserad gränspassage och som består av ett självbetjäningssystem och en elektronisk spärr</t>
        </is>
      </c>
    </row>
    <row r="86">
      <c r="A86" s="1" t="str">
        <f>HYPERLINK("https://iate.europa.eu/entry/result/757640/all", "757640")</f>
        <v>757640</v>
      </c>
      <c r="B86" t="inlineStr">
        <is>
          <t>TRANSPORT;SOCIAL QUESTIONS;TRADE</t>
        </is>
      </c>
      <c r="C86" t="inlineStr">
        <is>
          <t>TRANSPORT;SOCIAL QUESTIONS|social affairs|leisure|tourism;TRANSPORT|land transport|land transport;SOCIAL QUESTIONS|migration;TRADE</t>
        </is>
      </c>
      <c r="D86" s="2" t="inlineStr">
        <is>
          <t>граничен пункт|
пункт за излизане</t>
        </is>
      </c>
      <c r="E86" s="2" t="inlineStr">
        <is>
          <t>3|
3</t>
        </is>
      </c>
      <c r="F86" s="2" t="inlineStr">
        <is>
          <t xml:space="preserve">|
</t>
        </is>
      </c>
      <c r="G86" t="inlineStr">
        <is>
          <t/>
        </is>
      </c>
      <c r="H86" s="2" t="inlineStr">
        <is>
          <t>hraniční přechod|
přechod</t>
        </is>
      </c>
      <c r="I86" s="2" t="inlineStr">
        <is>
          <t>3|
3</t>
        </is>
      </c>
      <c r="J86" s="2" t="inlineStr">
        <is>
          <t xml:space="preserve">|
</t>
        </is>
      </c>
      <c r="K86" t="inlineStr">
        <is>
          <t>místo, na němž se osoby, vozidla a zboží mohou přesunout z jednoho státu či území na druhé</t>
        </is>
      </c>
      <c r="L86" s="2" t="inlineStr">
        <is>
          <t>grænseovergang</t>
        </is>
      </c>
      <c r="M86" s="2" t="inlineStr">
        <is>
          <t>3</t>
        </is>
      </c>
      <c r="N86" s="2" t="inlineStr">
        <is>
          <t/>
        </is>
      </c>
      <c r="O86" t="inlineStr">
        <is>
          <t>sted, hvor personer, køretøjer og varer kan passere grænsen mellem to lande/områder</t>
        </is>
      </c>
      <c r="P86" s="2" t="inlineStr">
        <is>
          <t>Grenzübergang|
Grenzübergangsstelle|
Grenzübergangsort</t>
        </is>
      </c>
      <c r="Q86" s="2" t="inlineStr">
        <is>
          <t>3|
3|
2</t>
        </is>
      </c>
      <c r="R86" s="2" t="inlineStr">
        <is>
          <t xml:space="preserve">|
|
</t>
        </is>
      </c>
      <c r="S86" t="inlineStr">
        <is>
          <t>Ort, an dem Personen, Fahrzeuge oder Waren von einem Staat oder Gebiet in einen anderen/ein anderes übertreten können</t>
        </is>
      </c>
      <c r="T86" s="2" t="inlineStr">
        <is>
          <t>συνοριακό σημείο διέλευσης|
σημείο διέλευσης</t>
        </is>
      </c>
      <c r="U86" s="2" t="inlineStr">
        <is>
          <t>3|
3</t>
        </is>
      </c>
      <c r="V86" s="2" t="inlineStr">
        <is>
          <t xml:space="preserve">|
</t>
        </is>
      </c>
      <c r="W86" t="inlineStr">
        <is>
          <t>σημείο από το οποίο πρόσωπα, οχήματα και αγαθά μπορούν να περνούν από ενα κράτος ή έδαφος σε άλλο</t>
        </is>
      </c>
      <c r="X86" s="2" t="inlineStr">
        <is>
          <t>border crossing point|
crossing point|
frontier crossing point|
border crossing</t>
        </is>
      </c>
      <c r="Y86" s="2" t="inlineStr">
        <is>
          <t>3|
3|
1|
3</t>
        </is>
      </c>
      <c r="Z86" s="2" t="inlineStr">
        <is>
          <t xml:space="preserve">|
|
|
</t>
        </is>
      </c>
      <c r="AA86" t="inlineStr">
        <is>
          <t>place at which persons, vehicles and goods can cross from one state or territory into another</t>
        </is>
      </c>
      <c r="AB86" s="2" t="inlineStr">
        <is>
          <t>paso fronterizo</t>
        </is>
      </c>
      <c r="AC86" s="2" t="inlineStr">
        <is>
          <t>3</t>
        </is>
      </c>
      <c r="AD86" s="2" t="inlineStr">
        <is>
          <t/>
        </is>
      </c>
      <c r="AE86" t="inlineStr">
        <is>
          <t>Todo paso habilitado por las autoridades competentes para cruzar las fronteras entre dos países o territorios.</t>
        </is>
      </c>
      <c r="AF86" s="2" t="inlineStr">
        <is>
          <t>piiripunkt|
piiriületuspunkt</t>
        </is>
      </c>
      <c r="AG86" s="2" t="inlineStr">
        <is>
          <t>3|
3</t>
        </is>
      </c>
      <c r="AH86" s="2" t="inlineStr">
        <is>
          <t xml:space="preserve">|
</t>
        </is>
      </c>
      <c r="AI86" t="inlineStr">
        <is>
          <t>koht, kus riiki saabuvad või riigist lahkuvad isikud ja transpordivahendid võivad riigipiiri ületada ning riiki toodav või riigist väljaviidav kaup võidakse üle riigipiiri toimetada</t>
        </is>
      </c>
      <c r="AJ86" s="2" t="inlineStr">
        <is>
          <t>rajanylityspaikka</t>
        </is>
      </c>
      <c r="AK86" s="2" t="inlineStr">
        <is>
          <t>3</t>
        </is>
      </c>
      <c r="AL86" s="2" t="inlineStr">
        <is>
          <t/>
        </is>
      </c>
      <c r="AM86" t="inlineStr">
        <is>
          <t>paikka, jossa henkilöt, ajoneuvot ja tavarat voivat ylittää valtioiden tai alueiden välisen rajan</t>
        </is>
      </c>
      <c r="AN86" s="2" t="inlineStr">
        <is>
          <t>point de passage à la frontière|
point de passage|
point de franchissement de la frontière</t>
        </is>
      </c>
      <c r="AO86" s="2" t="inlineStr">
        <is>
          <t>3|
3|
2</t>
        </is>
      </c>
      <c r="AP86" s="2" t="inlineStr">
        <is>
          <t xml:space="preserve">|
|
</t>
        </is>
      </c>
      <c r="AQ86" t="inlineStr">
        <is>
          <t>lieu où les personnes, les véhicules et les biens peuvent traverser la frontière entre deux pays</t>
        </is>
      </c>
      <c r="AR86" s="2" t="inlineStr">
        <is>
          <t>pointe trasnaithe|
pointe trasnaithe teorann</t>
        </is>
      </c>
      <c r="AS86" s="2" t="inlineStr">
        <is>
          <t>3|
3</t>
        </is>
      </c>
      <c r="AT86" s="2" t="inlineStr">
        <is>
          <t xml:space="preserve">|
</t>
        </is>
      </c>
      <c r="AU86" t="inlineStr">
        <is>
          <t/>
        </is>
      </c>
      <c r="AV86" s="2" t="inlineStr">
        <is>
          <t>granični prijelaz</t>
        </is>
      </c>
      <c r="AW86" s="2" t="inlineStr">
        <is>
          <t>3</t>
        </is>
      </c>
      <c r="AX86" s="2" t="inlineStr">
        <is>
          <t/>
        </is>
      </c>
      <c r="AY86" t="inlineStr">
        <is>
          <t/>
        </is>
      </c>
      <c r="AZ86" s="2" t="inlineStr">
        <is>
          <t>átkelőhely|
határátkelő|
határátkelőhely</t>
        </is>
      </c>
      <c r="BA86" s="2" t="inlineStr">
        <is>
          <t>3|
3|
3</t>
        </is>
      </c>
      <c r="BB86" s="2" t="inlineStr">
        <is>
          <t xml:space="preserve">|
|
</t>
        </is>
      </c>
      <c r="BC86" t="inlineStr">
        <is>
          <t>az a helyszín, ahol személyek, járművek és áruk egy adott állam területéről egy másik állam területére léphetnek</t>
        </is>
      </c>
      <c r="BD86" s="2" t="inlineStr">
        <is>
          <t>valico|
valico di frontiera</t>
        </is>
      </c>
      <c r="BE86" s="2" t="inlineStr">
        <is>
          <t>3|
3</t>
        </is>
      </c>
      <c r="BF86" s="2" t="inlineStr">
        <is>
          <t xml:space="preserve">|
</t>
        </is>
      </c>
      <c r="BG86" t="inlineStr">
        <is>
          <t>luogo in cui persone, veicoli e merci possono transitare dal territorio di uno Stato al territorio di un altro Stato</t>
        </is>
      </c>
      <c r="BH86" s="2" t="inlineStr">
        <is>
          <t>sienos perėjimo punktas|
perėjimo punktas</t>
        </is>
      </c>
      <c r="BI86" s="2" t="inlineStr">
        <is>
          <t>3|
3</t>
        </is>
      </c>
      <c r="BJ86" s="2" t="inlineStr">
        <is>
          <t xml:space="preserve">|
</t>
        </is>
      </c>
      <c r="BK86" t="inlineStr">
        <is>
          <t>vieta, kurioje žmonės, transporto priemonės ir prekės gali kirsti sieną ir patekti iš vienos valstybės teritorijos į kitos valstybės teritoriją</t>
        </is>
      </c>
      <c r="BL86" s="2" t="inlineStr">
        <is>
          <t>robežšķērsošanas vieta|
šķērsošanas punkts|
šķērsošanas vieta</t>
        </is>
      </c>
      <c r="BM86" s="2" t="inlineStr">
        <is>
          <t>3|
2|
3</t>
        </is>
      </c>
      <c r="BN86" s="2" t="inlineStr">
        <is>
          <t>|
|
preferred</t>
        </is>
      </c>
      <c r="BO86" t="inlineStr">
        <is>
          <t>vieta, kuru šķērsojot personas, transportlīdzekļi un preces var nonākt no vienas valsts vai teritorijas citā</t>
        </is>
      </c>
      <c r="BP86" s="2" t="inlineStr">
        <is>
          <t>punt ta' qsim tal-fruntiera|
punt ta' qsim|
qsim tal-fruntiera</t>
        </is>
      </c>
      <c r="BQ86" s="2" t="inlineStr">
        <is>
          <t>3|
3|
2</t>
        </is>
      </c>
      <c r="BR86" s="2" t="inlineStr">
        <is>
          <t xml:space="preserve">|
|
</t>
        </is>
      </c>
      <c r="BS86" t="inlineStr">
        <is>
          <t>post fejn il-persuni, vetturi u oġġetti jaqsmu minn stat jew territorju għall-ieħor</t>
        </is>
      </c>
      <c r="BT86" s="2" t="inlineStr">
        <is>
          <t>grensovergang|
plaats van grensoverschrijding|
overgang</t>
        </is>
      </c>
      <c r="BU86" s="2" t="inlineStr">
        <is>
          <t>3|
2|
3</t>
        </is>
      </c>
      <c r="BV86" s="2" t="inlineStr">
        <is>
          <t xml:space="preserve">|
|
</t>
        </is>
      </c>
      <c r="BW86" t="inlineStr">
        <is>
          <t>plaats waar personen, voertuigen en goederen de grens tussen 2 staten kunnen oversteken</t>
        </is>
      </c>
      <c r="BX86" s="2" t="inlineStr">
        <is>
          <t>przejście graniczne</t>
        </is>
      </c>
      <c r="BY86" s="2" t="inlineStr">
        <is>
          <t>3</t>
        </is>
      </c>
      <c r="BZ86" s="2" t="inlineStr">
        <is>
          <t/>
        </is>
      </c>
      <c r="CA86" t="inlineStr">
        <is>
          <t>ustalone na drodze umów międzypaństwowych miejsce na granicy pomiędzy państwami służące do jej przekraczania zarówno przez podróżnych, jak i pojazdy</t>
        </is>
      </c>
      <c r="CB86" s="2" t="inlineStr">
        <is>
          <t>ponto de passagem fronteiriço|
ponto de passagem de fronteira|
lugar de passagem na fronteira|
ponto de passagem</t>
        </is>
      </c>
      <c r="CC86" s="2" t="inlineStr">
        <is>
          <t>2|
3|
2|
2</t>
        </is>
      </c>
      <c r="CD86" s="2" t="inlineStr">
        <is>
          <t xml:space="preserve">|
|
|
</t>
        </is>
      </c>
      <c r="CE86" t="inlineStr">
        <is>
          <t>local onde pessoas, veículos e mercadorias podem atravessar a fronteira entre dois países</t>
        </is>
      </c>
      <c r="CF86" s="2" t="inlineStr">
        <is>
          <t>punct de trecere|
punct de trecere a frontierei</t>
        </is>
      </c>
      <c r="CG86" s="2" t="inlineStr">
        <is>
          <t>3|
3</t>
        </is>
      </c>
      <c r="CH86" s="2" t="inlineStr">
        <is>
          <t xml:space="preserve">|
</t>
        </is>
      </c>
      <c r="CI86" t="inlineStr">
        <is>
          <t>loc organizat și autorizat de trecere dintr-o țară în altă</t>
        </is>
      </c>
      <c r="CJ86" s="2" t="inlineStr">
        <is>
          <t>hraničný priechod</t>
        </is>
      </c>
      <c r="CK86" s="2" t="inlineStr">
        <is>
          <t>3</t>
        </is>
      </c>
      <c r="CL86" s="2" t="inlineStr">
        <is>
          <t/>
        </is>
      </c>
      <c r="CM86" t="inlineStr">
        <is>
          <t>miesto na štátnej hranici, cez ktorý je možný pohyb alebo doprava v jednom alebo v oboch smeroch</t>
        </is>
      </c>
      <c r="CN86" s="2" t="inlineStr">
        <is>
          <t>mejni prehod</t>
        </is>
      </c>
      <c r="CO86" s="2" t="inlineStr">
        <is>
          <t>3</t>
        </is>
      </c>
      <c r="CP86" s="2" t="inlineStr">
        <is>
          <t/>
        </is>
      </c>
      <c r="CQ86" t="inlineStr">
        <is>
          <t>kraj, na katerem lahko državno mejo prehajajo osebe, vozila in blago; državna meja so kopenska in morska meja ter letališča in pristanišča, preko katerih poteka mednarodni promet</t>
        </is>
      </c>
      <c r="CR86" s="2" t="inlineStr">
        <is>
          <t>gränsövergång|
gränsövergångsställe</t>
        </is>
      </c>
      <c r="CS86" s="2" t="inlineStr">
        <is>
          <t>3|
3</t>
        </is>
      </c>
      <c r="CT86" s="2" t="inlineStr">
        <is>
          <t xml:space="preserve">|
</t>
        </is>
      </c>
      <c r="CU86" t="inlineStr">
        <is>
          <t>ställe där man kan passera en nationsgräns</t>
        </is>
      </c>
    </row>
    <row r="87">
      <c r="A87" s="1" t="str">
        <f>HYPERLINK("https://iate.europa.eu/entry/result/932915/all", "932915")</f>
        <v>932915</v>
      </c>
      <c r="B87" t="inlineStr">
        <is>
          <t>POLITICS;INTERNATIONAL RELATIONS</t>
        </is>
      </c>
      <c r="C87" t="inlineStr">
        <is>
          <t>POLITICS|politics and public safety|public safety;INTERNATIONAL RELATIONS|defence</t>
        </is>
      </c>
      <c r="D87" s="2" t="inlineStr">
        <is>
          <t>критична инфраструктура</t>
        </is>
      </c>
      <c r="E87" s="2" t="inlineStr">
        <is>
          <t>3</t>
        </is>
      </c>
      <c r="F87" s="2" t="inlineStr">
        <is>
          <t/>
        </is>
      </c>
      <c r="G87" t="inlineStr">
        <is>
          <t/>
        </is>
      </c>
      <c r="H87" s="2" t="inlineStr">
        <is>
          <t>kritická infrastruktura</t>
        </is>
      </c>
      <c r="I87" s="2" t="inlineStr">
        <is>
          <t>3</t>
        </is>
      </c>
      <c r="J87" s="2" t="inlineStr">
        <is>
          <t/>
        </is>
      </c>
      <c r="K87" t="inlineStr">
        <is>
          <t>Výrobní i nevýrobní systémy, jejichž nefunkčnost by měla vážné dopady na bezpečnost, ekonomiku a zachování nezbytného rozsahu dalších základních funkcí státu při krizových situacích.</t>
        </is>
      </c>
      <c r="L87" s="2" t="inlineStr">
        <is>
          <t>kritisk infrastruktur</t>
        </is>
      </c>
      <c r="M87" s="2" t="inlineStr">
        <is>
          <t>4</t>
        </is>
      </c>
      <c r="N87" s="2" t="inlineStr">
        <is>
          <t/>
        </is>
      </c>
      <c r="O87" t="inlineStr">
        <is>
          <t>"Danmarks kritiske infrastruktur – det vil sige de samfundsstrukturer, som er afgørende for, at nationen kan fungere på alle niveauer. Den kritiske infrastruktur omfatter mange forskellige områder fra energi- og vandforsyning og kommunikation til sygehusvæsen, finanssektor og centraladministration."</t>
        </is>
      </c>
      <c r="P87" s="2" t="inlineStr">
        <is>
          <t>kritische Infrastruktur</t>
        </is>
      </c>
      <c r="Q87" s="2" t="inlineStr">
        <is>
          <t>3</t>
        </is>
      </c>
      <c r="R87" s="2" t="inlineStr">
        <is>
          <t/>
        </is>
      </c>
      <c r="S87" t="inlineStr">
        <is>
          <t>Einrichtung oder Organisation mit wichtiger Bedeutung für das staatliche Gemeinwesen, bei deren Ausfall oder Beeinträchtigung nachhaltig wirkende Versorgungsengpässe, erhebliche Störungen der öffentlichen Sicherheit oder andere dramatische Folgen eintreten würden</t>
        </is>
      </c>
      <c r="T87" s="2" t="inlineStr">
        <is>
          <t>υποδομή ζωτικής σημασίας|
κρίσιμη υποδομή</t>
        </is>
      </c>
      <c r="U87" s="2" t="inlineStr">
        <is>
          <t>3|
3</t>
        </is>
      </c>
      <c r="V87" s="2" t="inlineStr">
        <is>
          <t xml:space="preserve">|
</t>
        </is>
      </c>
      <c r="W87" t="inlineStr">
        <is>
          <t/>
        </is>
      </c>
      <c r="X87" s="2" t="inlineStr">
        <is>
          <t>critical infrastructure</t>
        </is>
      </c>
      <c r="Y87" s="2" t="inlineStr">
        <is>
          <t>3</t>
        </is>
      </c>
      <c r="Z87" s="2" t="inlineStr">
        <is>
          <t/>
        </is>
      </c>
      <c r="AA87" t="inlineStr">
        <is>
          <t>those physical and information technology facilities, networks, services and assets which, if disrupted or destroyed, would have a serious impact on the health, safety, security or economic well-being of citizens or the effective functioning of governments in the Member States</t>
        </is>
      </c>
      <c r="AB87" s="2" t="inlineStr">
        <is>
          <t>infraestructura crítica|
infraestructura vital|
infraestructura básica</t>
        </is>
      </c>
      <c r="AC87" s="2" t="inlineStr">
        <is>
          <t>3|
3|
2</t>
        </is>
      </c>
      <c r="AD87" s="2" t="inlineStr">
        <is>
          <t xml:space="preserve">|
|
</t>
        </is>
      </c>
      <c r="AE87" t="inlineStr">
        <is>
          <t>Infraestructuras estratégicas cuyo funcionamiento es indispensable y no permite soluciones alternativas, por lo que su perturbación o destrucción tendría un grave impacto sobre los servicios esenciales.</t>
        </is>
      </c>
      <c r="AF87" s="2" t="inlineStr">
        <is>
          <t>elutähtis taristu|
elutähtis infrastruktuur</t>
        </is>
      </c>
      <c r="AG87" s="2" t="inlineStr">
        <is>
          <t>3|
3</t>
        </is>
      </c>
      <c r="AH87" s="2" t="inlineStr">
        <is>
          <t xml:space="preserve">|
</t>
        </is>
      </c>
      <c r="AI87" t="inlineStr">
        <is>
          <t>ELi liikmesriikides asuv vara, süsteem või nende osa, mis on hädavajalikud eluliselt tähtsate ühiskondlike toimingute, tervishoiu, turvalisuse, julgeoleku, inimeste majandusliku ja sotsiaalse heaolu toimimiseks ning mille kahjustada saamine või hävimine mõjutaks nimetatud toimingute toimimishäire tulemusena oluliselt liikmesriiki</t>
        </is>
      </c>
      <c r="AJ87" s="2" t="inlineStr">
        <is>
          <t>kriittinen infrastruktuuri|
elintärkeät toiminnot|
elintärkeä infrastruktuuri</t>
        </is>
      </c>
      <c r="AK87" s="2" t="inlineStr">
        <is>
          <t>3|
2|
2</t>
        </is>
      </c>
      <c r="AL87" s="2" t="inlineStr">
        <is>
          <t xml:space="preserve">preferred|
|
</t>
        </is>
      </c>
      <c r="AM87" t="inlineStr">
        <is>
          <t>"rakenteet ja toiminnot, jotka ovat välttämättömiä yhteiskunnan jatkuvalle toiminnalle"</t>
        </is>
      </c>
      <c r="AN87" s="2" t="inlineStr">
        <is>
          <t>infrastructure critique</t>
        </is>
      </c>
      <c r="AO87" s="2" t="inlineStr">
        <is>
          <t>3</t>
        </is>
      </c>
      <c r="AP87" s="2" t="inlineStr">
        <is>
          <t/>
        </is>
      </c>
      <c r="AQ87" t="inlineStr">
        <is>
          <t>point, système ou partie de celui-ci, situé dans les États membres, qui est indispensable au maintien des fonctions vitales de la société, de la santé, de la sûreté, de la sécurité et du bien-être économique ou social des citoyens, et dont l’arrêt ou la destruction aurait un impact significatif dans un État membre du fait de la défaillance de ces fonctions</t>
        </is>
      </c>
      <c r="AR87" s="2" t="inlineStr">
        <is>
          <t>bonneagar criticiúil</t>
        </is>
      </c>
      <c r="AS87" s="2" t="inlineStr">
        <is>
          <t>3</t>
        </is>
      </c>
      <c r="AT87" s="2" t="inlineStr">
        <is>
          <t/>
        </is>
      </c>
      <c r="AU87" t="inlineStr">
        <is>
          <t/>
        </is>
      </c>
      <c r="AV87" s="2" t="inlineStr">
        <is>
          <t>ključna infrastruktura|
kritična infrastruktura</t>
        </is>
      </c>
      <c r="AW87" s="2" t="inlineStr">
        <is>
          <t>3|
3</t>
        </is>
      </c>
      <c r="AX87" s="2" t="inlineStr">
        <is>
          <t>|
admitted</t>
        </is>
      </c>
      <c r="AY87" t="inlineStr">
        <is>
          <t>imovina, sustav ili njihov dio koji se nalazi u državama članicama i neophodan je za održavanje vitalnih društvenih funkcija, zdravlja, sigurnosti, zaštite, gospodarske i socijalne dobrobiti ljudi, čiji bi poremećaj rada ili čije bi uništenje, kao posljedica neuspjelog održavanja tih funkcija, moglo imati znatan učinak u državi članici</t>
        </is>
      </c>
      <c r="AZ87" s="2" t="inlineStr">
        <is>
          <t>kritikus infrastruktúra</t>
        </is>
      </c>
      <c r="BA87" s="2" t="inlineStr">
        <is>
          <t>4</t>
        </is>
      </c>
      <c r="BB87" s="2" t="inlineStr">
        <is>
          <t/>
        </is>
      </c>
      <c r="BC87" t="inlineStr">
        <is>
          <t>A tagállamokban található azon eszközök, rendszerek vagy ezek részei, amelyek elengedhetetlenek a létfontosságú társadalmi feladatok ellátásához, az egészségügyhöz, a biztonsághoz, az emberek gazdasági és szociális jólétéhez, valamint amelyek megzavarása vagy megsemmisítése e feladatok folyamatos ellátásának hiánya miatt jelentős következményekkel járna valamely tagállamban.</t>
        </is>
      </c>
      <c r="BD87" s="2" t="inlineStr">
        <is>
          <t>infrastruttura critica</t>
        </is>
      </c>
      <c r="BE87" s="2" t="inlineStr">
        <is>
          <t>4</t>
        </is>
      </c>
      <c r="BF87" s="2" t="inlineStr">
        <is>
          <t/>
        </is>
      </c>
      <c r="BG87" t="inlineStr">
        <is>
          <t>strutture o parti di esse che sono essenziali per il mantenimento delle funzioni cruciali della società</t>
        </is>
      </c>
      <c r="BH87" s="2" t="inlineStr">
        <is>
          <t>ypatingos svarbos infrastruktūros objektas</t>
        </is>
      </c>
      <c r="BI87" s="2" t="inlineStr">
        <is>
          <t>3</t>
        </is>
      </c>
      <c r="BJ87" s="2" t="inlineStr">
        <is>
          <t/>
        </is>
      </c>
      <c r="BK87" t="inlineStr">
        <is>
          <t>turtas, sistema ar jų dalis, esantys valstybėse narėse, kurie yra ypač svarbūs esminėms visuomeninėms funkcijoms, žmonių sveikatai, saugai, saugumui, ekonominei ar socialinei gerovei palaikyti, ir kurių veikimo sutrikdymas ar sunaikinimas, dėl šių funkcijų nepalaikymo turėtų didelį poveikį valstybei narei</t>
        </is>
      </c>
      <c r="BL87" s="2" t="inlineStr">
        <is>
          <t>kritiskā infrastruktūra</t>
        </is>
      </c>
      <c r="BM87" s="2" t="inlineStr">
        <is>
          <t>4</t>
        </is>
      </c>
      <c r="BN87" s="2" t="inlineStr">
        <is>
          <t/>
        </is>
      </c>
      <c r="BO87" t="inlineStr">
        <is>
          <t>Dalībvalstīs izvietoti objekti, sistēmas vai to daļas, kuras ir būtiskas, lai nodrošinātu svarīgu sabiedrības funkciju darbību, cilvēku veselības aizsardzību, drošumu, drošību, cilvēku ekonomisko vai sociālo labklājību, un kuru darbības traucējumi vai iznīcināšana būtiski ietekmētu attiecīgo dalībvalsti, jo tā nespētu turpmāk nodrošināt šo funkciju īstenošanu.</t>
        </is>
      </c>
      <c r="BP87" s="2" t="inlineStr">
        <is>
          <t>infrastruttura kritika</t>
        </is>
      </c>
      <c r="BQ87" s="2" t="inlineStr">
        <is>
          <t>3</t>
        </is>
      </c>
      <c r="BR87" s="2" t="inlineStr">
        <is>
          <t/>
        </is>
      </c>
      <c r="BS87" t="inlineStr">
        <is>
          <t>"assi, sistema jew parti minnhom li jinsabu fl-Istati Membri essenzjali għall-manteniment ta’ funzjonijiet vitali tas-soċjetà, is-saħħa, is-sigurtà, is-sikurezza, il-benessere ekonomiku jew soċjali tal-poplu u li t-tfixkil jew il-qerda tagħhom ikollu impatt sinifikanti fi Stat Membru bħala riżultat tal-falliment biex jinżammu dawk il-funzjonijiet"</t>
        </is>
      </c>
      <c r="BT87" s="2" t="inlineStr">
        <is>
          <t>kritieke infrastructuur|
kritieke voorzieningen</t>
        </is>
      </c>
      <c r="BU87" s="2" t="inlineStr">
        <is>
          <t>3|
2</t>
        </is>
      </c>
      <c r="BV87" s="2" t="inlineStr">
        <is>
          <t xml:space="preserve">|
</t>
        </is>
      </c>
      <c r="BW87" t="inlineStr">
        <is>
          <t>"een voorziening, systeem of een deel daarvan op het grondgebied van de lidstaten dat van essentieel belang is voor het behoud van vitale maatschappelijke functies, de gezondheid, de veiligheid, de beveiliging, de economische welvaart of het maatschappelijk welzijn, waarvan de verstoring of vernietiging in een lidstaat aanzienlijke gevolgen zou hebben doordat die functies ontregeld zouden raken"</t>
        </is>
      </c>
      <c r="BX87" s="2" t="inlineStr">
        <is>
          <t>infrastruktura krytyczna</t>
        </is>
      </c>
      <c r="BY87" s="2" t="inlineStr">
        <is>
          <t>3</t>
        </is>
      </c>
      <c r="BZ87" s="2" t="inlineStr">
        <is>
          <t/>
        </is>
      </c>
      <c r="CA87" t="inlineStr">
        <is>
          <t>systemy oraz wchodzące w ich skład powiązane ze sobą funkcjonalnie obiekty, w tym obiekty budowlane, urządzenia, instalacje, usługi kluczowe dla bezpieczeństwa państwa i jego obywateli oraz służące zapewnieniu sprawnego funkcjonowania organów administracji publicznej, a także instytucji i przedsiębiorców</t>
        </is>
      </c>
      <c r="CB87" s="2" t="inlineStr">
        <is>
          <t>infraestrutura crítica</t>
        </is>
      </c>
      <c r="CC87" s="2" t="inlineStr">
        <is>
          <t>3</t>
        </is>
      </c>
      <c r="CD87" s="2" t="inlineStr">
        <is>
          <t/>
        </is>
      </c>
      <c r="CE87" t="inlineStr">
        <is>
          <t>Sistema, instalação, rede ou bem de importância crucial para o regular funcionamento da vida coletiva e cuja rotura ou destruição é suscetível de ter um impacto grave na saúde, na segurança e no bem-estar da população de um país. São exemplos de infraestruturas críticas as infraestruturas de saúde (p. ex. hospitais), de abastecimento de água ou de eletricidade, de transportes (p. ex. aeroportos, estações ferroviárias), de produção de energia (p. ex. centrais nucleares), de telecomunicações, de radiodifusão ou as infraestruturas ligadas aos serviços essenciais da administração pública.</t>
        </is>
      </c>
      <c r="CF87" s="2" t="inlineStr">
        <is>
          <t>infrastructură critică</t>
        </is>
      </c>
      <c r="CG87" s="2" t="inlineStr">
        <is>
          <t>4</t>
        </is>
      </c>
      <c r="CH87" s="2" t="inlineStr">
        <is>
          <t/>
        </is>
      </c>
      <c r="CI87" t="inlineStr">
        <is>
          <t/>
        </is>
      </c>
      <c r="CJ87" s="2" t="inlineStr">
        <is>
          <t>kritická infraštruktúra</t>
        </is>
      </c>
      <c r="CK87" s="2" t="inlineStr">
        <is>
          <t>4</t>
        </is>
      </c>
      <c r="CL87" s="2" t="inlineStr">
        <is>
          <t/>
        </is>
      </c>
      <c r="CM87" t="inlineStr">
        <is>
          <t>zložka, systém alebo ich časť nachádzajúca sa v členských štátoch, ktorá je nevyhnutná pre zachovanie základných funkcií spoločnosti, zdravia, ochrany, bezpečnosti, kvality života obyvateľov z ekonomického a sociálneho hľadiska, a ktorej narušenie alebo zničenie by malo závažné dôsledky v členskom štáte z dôvodu nemožnosti zachovať tieto funkcie</t>
        </is>
      </c>
      <c r="CN87" s="2" t="inlineStr">
        <is>
          <t>kritična infrastruktura</t>
        </is>
      </c>
      <c r="CO87" s="2" t="inlineStr">
        <is>
          <t>3</t>
        </is>
      </c>
      <c r="CP87" s="2" t="inlineStr">
        <is>
          <t/>
        </is>
      </c>
      <c r="CQ87" t="inlineStr">
        <is>
          <t>"(...) infrastruktura, katere uničenje ali motnje delovanja bi lahko vplivale na zdravje, varnost ali ekonomsko počutje državljanov ali delovanje vlade. V kritično infrastrukturo sodijo:&lt;br&gt;– energetske postaje in omrežja (elektro omrežje, naftna in plinska podjetja, rafinerije in distribucijski sistem),&lt;br&gt;– komunikacijska in informacijska infrastruktura,&lt;br&gt;– finančne ustanove, &lt;br&gt;– zdravstvene organizacije, reševalne postaje, laboratoriji in raziskovalni inštituti,&lt;br&gt;– prehrambeni obrati, vodovodno omrežje in drugo."</t>
        </is>
      </c>
      <c r="CR87" s="2" t="inlineStr">
        <is>
          <t>kritisk infrastruktur</t>
        </is>
      </c>
      <c r="CS87" s="2" t="inlineStr">
        <is>
          <t>3</t>
        </is>
      </c>
      <c r="CT87" s="2" t="inlineStr">
        <is>
          <t/>
        </is>
      </c>
      <c r="CU87" t="inlineStr">
        <is>
          <t>"Kartläggningsarbetet har visat att det internationellt använda begreppet, kritisk infrastruktur (critical infrastructure), framförallt avser de verksamheter eller infrastrukturer som är nödvändiga att skydda på grund av att ett bortfall av dessa kan leda till allvarliga kriser."</t>
        </is>
      </c>
    </row>
    <row r="88">
      <c r="A88" s="1" t="str">
        <f>HYPERLINK("https://iate.europa.eu/entry/result/3592561/all", "3592561")</f>
        <v>3592561</v>
      </c>
      <c r="B88" t="inlineStr">
        <is>
          <t>SOCIAL QUESTIONS</t>
        </is>
      </c>
      <c r="C88" t="inlineStr">
        <is>
          <t>SOCIAL QUESTIONS|health|medical science|epidemiology</t>
        </is>
      </c>
      <c r="D88" s="2" t="inlineStr">
        <is>
          <t>вариант, будещ безпокойство|
будещ безпокойство вариант на SARS-CoV-2</t>
        </is>
      </c>
      <c r="E88" s="2" t="inlineStr">
        <is>
          <t>3|
3</t>
        </is>
      </c>
      <c r="F88" s="2" t="inlineStr">
        <is>
          <t xml:space="preserve">|
</t>
        </is>
      </c>
      <c r="G88" t="inlineStr">
        <is>
          <t>&lt;a href="https://iate.europa.eu/entry/result/3592255/bg" target="_blank"&gt;вариант на SARS-CoV-2&lt;/a&gt;, който се отличава с мутации или комбинации от мутации, придаващи му селективно предимство пред останалите варианти въз основа на характеристики като предаване, тежест и способност да избегне имунния отговор, вследствие на което разпространението му може да доведе до влошаване на &lt;a href="https://iate.europa.eu/entry/result/3591262/bg" target="_blank"&gt;епидемичната обстановка&lt;/a&gt;</t>
        </is>
      </c>
      <c r="H88" s="2" t="inlineStr">
        <is>
          <t>varianta SARS-CoV-2 vzbuzující obavy|
varianta vzbuzující obavy</t>
        </is>
      </c>
      <c r="I88" s="2" t="inlineStr">
        <is>
          <t>3|
3</t>
        </is>
      </c>
      <c r="J88" s="2" t="inlineStr">
        <is>
          <t xml:space="preserve">|
</t>
        </is>
      </c>
      <c r="K88" t="inlineStr">
        <is>
          <t/>
        </is>
      </c>
      <c r="L88" s="2" t="inlineStr">
        <is>
          <t>bekymringsvariant|
bekymrende variant|
sars-CoV-2-variant af bekymring|
sars-CoV-2-bekymringsvariant|
variant af bekymring|
VOC</t>
        </is>
      </c>
      <c r="M88" s="2" t="inlineStr">
        <is>
          <t>3|
3|
3|
3|
3|
3</t>
        </is>
      </c>
      <c r="N88" s="2" t="inlineStr">
        <is>
          <t xml:space="preserve">|
|
|
|
|
</t>
        </is>
      </c>
      <c r="O88" t="inlineStr">
        <is>
          <t>sars-CoV-2-virusvariant, som har mutationer eller kombinationer af mutationer, der kan give virusset en selektiv fordel, som fx øget smitsomhed eller evnen til at undgå værtsimmunrespons, og dermed øge den risiko, som sars-CoV-2 udgør for menneskers sundhed</t>
        </is>
      </c>
      <c r="P88" s="2" t="inlineStr">
        <is>
          <t>besorgniserregende Variante|
besorgniserregende SARS-CoV-2-Virusvariante</t>
        </is>
      </c>
      <c r="Q88" s="2" t="inlineStr">
        <is>
          <t>3|
3</t>
        </is>
      </c>
      <c r="R88" s="2" t="inlineStr">
        <is>
          <t xml:space="preserve">|
</t>
        </is>
      </c>
      <c r="S88" t="inlineStr">
        <is>
          <t>Virusvariante, die sich in ihren Erregereigenschaften wie beispielsweise der Übertragbarkeit, der Virulenz, oder der Suszeptibilität gegenüber der Immunantwort von genesenen oder geimpften Personen relevant von den herkömmlichen Virusvarianten unterscheidet</t>
        </is>
      </c>
      <c r="T88" s="2" t="inlineStr">
        <is>
          <t>ανησυχητική παραλλαγή</t>
        </is>
      </c>
      <c r="U88" s="2" t="inlineStr">
        <is>
          <t>3</t>
        </is>
      </c>
      <c r="V88" s="2" t="inlineStr">
        <is>
          <t/>
        </is>
      </c>
      <c r="W88" t="inlineStr">
        <is>
          <t/>
        </is>
      </c>
      <c r="X88" s="2" t="inlineStr">
        <is>
          <t>variants of high concern|
variant of high concern|
immune escape variant of concern|
variant of concern|
immune escape variants of concern|
SARS-CoV-2 variant of concern|
VOC|
variants of concern</t>
        </is>
      </c>
      <c r="Y88" s="2" t="inlineStr">
        <is>
          <t>1|
1|
1|
3|
1|
3|
3|
1</t>
        </is>
      </c>
      <c r="Z88" s="2" t="inlineStr">
        <is>
          <t xml:space="preserve">|
|
|
|
|
|
|
</t>
        </is>
      </c>
      <c r="AA88" t="inlineStr">
        <is>
          <t>&lt;i&gt;&lt;a href="https://iate.europa.eu/entry/result/3592255/en" target="_blank"&gt;SARS-CoV-2 variant&lt;/a&gt; &lt;/i&gt;which has mutations or combinations of mutations which may provide the virus with a selective advantage, such as increased transmissibility or the ability to evade the host immune response and thus lead to deteriorating epidemiological situations in the areas where they have recently become established</t>
        </is>
      </c>
      <c r="AB88" s="2" t="inlineStr">
        <is>
          <t>variante preocupante|
variante de preocupación|
variante problemática</t>
        </is>
      </c>
      <c r="AC88" s="2" t="inlineStr">
        <is>
          <t>3|
3|
3</t>
        </is>
      </c>
      <c r="AD88" s="2" t="inlineStr">
        <is>
          <t xml:space="preserve">|
|
</t>
        </is>
      </c>
      <c r="AE88" t="inlineStr">
        <is>
          <t>Término con el que se designan las cepas del virus SARS-CoV-2 que los científicos creen que son más transmisibles o pueden causar una enfermedad más grave.</t>
        </is>
      </c>
      <c r="AF88" s="2" t="inlineStr">
        <is>
          <t>murettekitav variant|
SARS-CoV-2 murettekitav variant</t>
        </is>
      </c>
      <c r="AG88" s="2" t="inlineStr">
        <is>
          <t>3|
3</t>
        </is>
      </c>
      <c r="AH88" s="2" t="inlineStr">
        <is>
          <t xml:space="preserve">|
</t>
        </is>
      </c>
      <c r="AI88" t="inlineStr">
        <is>
          <t/>
        </is>
      </c>
      <c r="AJ88" s="2" t="inlineStr">
        <is>
          <t>huolestuttava virusvariantti|
huolta aiheuttava SARS-CoV-2-muunnos|
huolta aiheuttava virusmuunnos|
huolestuttava virusmuunnos</t>
        </is>
      </c>
      <c r="AK88" s="2" t="inlineStr">
        <is>
          <t>3|
3|
3|
3</t>
        </is>
      </c>
      <c r="AL88" s="2" t="inlineStr">
        <is>
          <t xml:space="preserve">|
|
|
</t>
        </is>
      </c>
      <c r="AM88" t="inlineStr">
        <is>
          <t/>
        </is>
      </c>
      <c r="AN88" s="2" t="inlineStr">
        <is>
          <t>variant préoccupant</t>
        </is>
      </c>
      <c r="AO88" s="2" t="inlineStr">
        <is>
          <t>3</t>
        </is>
      </c>
      <c r="AP88" s="2" t="inlineStr">
        <is>
          <t/>
        </is>
      </c>
      <c r="AQ88" t="inlineStr">
        <is>
          <t/>
        </is>
      </c>
      <c r="AR88" s="2" t="inlineStr">
        <is>
          <t>athraitheach ar díol imní é</t>
        </is>
      </c>
      <c r="AS88" s="2" t="inlineStr">
        <is>
          <t>3</t>
        </is>
      </c>
      <c r="AT88" s="2" t="inlineStr">
        <is>
          <t/>
        </is>
      </c>
      <c r="AU88" t="inlineStr">
        <is>
          <t/>
        </is>
      </c>
      <c r="AV88" s="2" t="inlineStr">
        <is>
          <t>zabrinjavajuća varijanta|
zabrinjavajuća varijanta virusa SARS-CoV-2</t>
        </is>
      </c>
      <c r="AW88" s="2" t="inlineStr">
        <is>
          <t>3|
3</t>
        </is>
      </c>
      <c r="AX88" s="2" t="inlineStr">
        <is>
          <t xml:space="preserve">|
</t>
        </is>
      </c>
      <c r="AY88" t="inlineStr">
        <is>
          <t/>
        </is>
      </c>
      <c r="AZ88" s="2" t="inlineStr">
        <is>
          <t>a SARS-CoV-2 aggodalomra okot adó variánsa|
aggodalomra okot adó variáns</t>
        </is>
      </c>
      <c r="BA88" s="2" t="inlineStr">
        <is>
          <t>3|
3</t>
        </is>
      </c>
      <c r="BB88" s="2" t="inlineStr">
        <is>
          <t xml:space="preserve">|
</t>
        </is>
      </c>
      <c r="BC88" t="inlineStr">
        <is>
          <t>olyan &lt;a href="https://iate.europa.eu/entry/result/3592255/hu" target="_blank"&gt;SARS-CoV-2 variáns&lt;/a&gt;, amely mutációi (például nagyobb fertőzőképessége vagy az immunválasszal szembeni ellenálló képessége) következtében a vírus gyorsabb terjedését okozza, és ezáltal romló járványügyi helyzetet eredményez az érintett területeken</t>
        </is>
      </c>
      <c r="BD88" s="2" t="inlineStr">
        <is>
          <t>variante che desta preoccupazione|
variante del virus SARS-CoV-2 che desta preoccupazione</t>
        </is>
      </c>
      <c r="BE88" s="2" t="inlineStr">
        <is>
          <t>3|
3</t>
        </is>
      </c>
      <c r="BF88" s="2" t="inlineStr">
        <is>
          <t xml:space="preserve">|
</t>
        </is>
      </c>
      <c r="BG88" t="inlineStr">
        <is>
          <t>variante del virus SARS-CoV-2 per la quale prove chiare dimostrano un effetto rilevante sulla trasmissibilità, sulla gravità e/o sull'immunità che potrebbe ripercuotersi sulla situazione epidemiologica nell'UE/SEE</t>
        </is>
      </c>
      <c r="BH88" s="2" t="inlineStr">
        <is>
          <t>susirūpinimą kelianti atmaina|
susirūpinimą kelianti SARS-CoV-2 atmaina</t>
        </is>
      </c>
      <c r="BI88" s="2" t="inlineStr">
        <is>
          <t>3|
3</t>
        </is>
      </c>
      <c r="BJ88" s="2" t="inlineStr">
        <is>
          <t xml:space="preserve">|
</t>
        </is>
      </c>
      <c r="BK88" t="inlineStr">
        <is>
          <t/>
        </is>
      </c>
      <c r="BL88" s="2" t="inlineStr">
        <is>
          <t>bažas raisošs SARS-CoV-2 variants|
bažas raisošs variants</t>
        </is>
      </c>
      <c r="BM88" s="2" t="inlineStr">
        <is>
          <t>3|
3</t>
        </is>
      </c>
      <c r="BN88" s="2" t="inlineStr">
        <is>
          <t xml:space="preserve">|
</t>
        </is>
      </c>
      <c r="BO88" t="inlineStr">
        <is>
          <t/>
        </is>
      </c>
      <c r="BP88" s="2" t="inlineStr">
        <is>
          <t>varjant tas-SARS-CoV-2 ta' tħassib|
varjant ta' tħassib</t>
        </is>
      </c>
      <c r="BQ88" s="2" t="inlineStr">
        <is>
          <t>3|
3</t>
        </is>
      </c>
      <c r="BR88" s="2" t="inlineStr">
        <is>
          <t xml:space="preserve">|
</t>
        </is>
      </c>
      <c r="BS88" t="inlineStr">
        <is>
          <t/>
        </is>
      </c>
      <c r="BT88" s="2" t="inlineStr">
        <is>
          <t>zorgwekkende variant van SARS-CoV-2|
zorgwekkende variant</t>
        </is>
      </c>
      <c r="BU88" s="2" t="inlineStr">
        <is>
          <t>3|
3</t>
        </is>
      </c>
      <c r="BV88" s="2" t="inlineStr">
        <is>
          <t xml:space="preserve">|
</t>
        </is>
      </c>
      <c r="BW88" t="inlineStr">
        <is>
          <t/>
        </is>
      </c>
      <c r="BX88" s="2" t="inlineStr">
        <is>
          <t>wariant budzący obawy|
wariant szczególnej uwagi|
wariant SARS-CoV-2 budzący obawy</t>
        </is>
      </c>
      <c r="BY88" s="2" t="inlineStr">
        <is>
          <t>3|
2|
3</t>
        </is>
      </c>
      <c r="BZ88" s="2" t="inlineStr">
        <is>
          <t xml:space="preserve">|
|
</t>
        </is>
      </c>
      <c r="CA88" t="inlineStr">
        <is>
          <t>wariant, w przypadku którego dowiedziono:&lt;div&gt;- wzrost zakaźności (zdolność do rozprzestrzeniania się patogenu w populacji), &lt;/div&gt;&lt;div&gt;- cięższy przebieg choroby, większą ilość zgonów w przebiegu choroby wywoływanej wirusem, &lt;/div&gt;&lt;div&gt;- znaczącą redukcję skuteczności przeciwciał powstałych w przebiegu szczepienia lub wcześniejszego zakażenia wobec nowego wariantu, &lt;/div&gt;&lt;div&gt;- ograniczoną skuteczność testów diagnostycznych w wykrywaniu nowego wariantu, &lt;/div&gt;&lt;div&gt;- ograniczoną skuteczność leczenia i szczepień&lt;br&gt;&lt;/div&gt;</t>
        </is>
      </c>
      <c r="CB88" s="2" t="inlineStr">
        <is>
          <t>variante de preocupação do SARS-CoV-2|
variante preocupante|
variante de preocupação</t>
        </is>
      </c>
      <c r="CC88" s="2" t="inlineStr">
        <is>
          <t>3|
3|
3</t>
        </is>
      </c>
      <c r="CD88" s="2" t="inlineStr">
        <is>
          <t xml:space="preserve">|
|
</t>
        </is>
      </c>
      <c r="CE88" t="inlineStr">
        <is>
          <t>Variante SARS-CoV-2 que corresponda à definição de &lt;a href="https://iate.europa.eu/entry/result/3598829/pt" target="_blank"&gt;variante de interesse&lt;/a&gt; e que, através de uma avaliação comparativa, demonstre estar associada a uma ou mais das seguintes alterações, com um grau de importância global para a saúde pública:&lt;br&gt;- aumento da transmissibilidade ou alteração prejudicial da epidemiologia da COVID-19;&lt;br&gt;ou&lt;br&gt;- aumento da virulência ou alteração da apresentação de doenças clínicas; &lt;br&gt;ou&lt;br&gt;- diminuição da eficácia das medidas sociais e de saúde pública ou dos meios de diagnóstico, vacinas e terapêuticas disponíveis.</t>
        </is>
      </c>
      <c r="CF88" s="2" t="inlineStr">
        <is>
          <t>VOC|
variantă a SARS-CoV-2 care determină îngrijorare</t>
        </is>
      </c>
      <c r="CG88" s="2" t="inlineStr">
        <is>
          <t>3|
3</t>
        </is>
      </c>
      <c r="CH88" s="2" t="inlineStr">
        <is>
          <t xml:space="preserve">|
</t>
        </is>
      </c>
      <c r="CI88" t="inlineStr">
        <is>
          <t/>
        </is>
      </c>
      <c r="CJ88" s="2" t="inlineStr">
        <is>
          <t>variant vzbudzujúci obavy|
znepokojujúci variant|
epidemiologicky závažný variant</t>
        </is>
      </c>
      <c r="CK88" s="2" t="inlineStr">
        <is>
          <t>3|
3|
2</t>
        </is>
      </c>
      <c r="CL88" s="2" t="inlineStr">
        <is>
          <t xml:space="preserve">|
|
</t>
        </is>
      </c>
      <c r="CM88" t="inlineStr">
        <is>
          <t>&lt;a href="https://iate.europa.eu/entry/result/1245271/sk" target="_blank"&gt;vírusový variant&lt;/a&gt;, pri ktorom možno preukázať minimálne jednu z
nasledujúcich zmien, ktoré majú globálny význam pre verejné zdravie:
&lt;br&gt;– zvýšenie prenosnosti alebo škodlivé zmeny v
epidemiológii COVID-19,&lt;br&gt;– zvýšenie virulencie alebo zmena klinického prejavu
choroby,&lt;br&gt;– zníženie účinnosti opatrení alebo dostupných
diagnostík, vakcín či liekov</t>
        </is>
      </c>
      <c r="CN88" s="2" t="inlineStr">
        <is>
          <t>skrb vzbujajoča različica SARS-CoV-2|
skrb vzbujajoča različica</t>
        </is>
      </c>
      <c r="CO88" s="2" t="inlineStr">
        <is>
          <t>3|
3</t>
        </is>
      </c>
      <c r="CP88" s="2" t="inlineStr">
        <is>
          <t xml:space="preserve">|
</t>
        </is>
      </c>
      <c r="CQ88" t="inlineStr">
        <is>
          <t/>
        </is>
      </c>
      <c r="CR88" s="2" t="inlineStr">
        <is>
          <t>virusvariant av särskild betydelse</t>
        </is>
      </c>
      <c r="CS88" s="2" t="inlineStr">
        <is>
          <t>3</t>
        </is>
      </c>
      <c r="CT88" s="2" t="inlineStr">
        <is>
          <t/>
        </is>
      </c>
      <c r="CU88" t="inlineStr">
        <is>
          <t/>
        </is>
      </c>
    </row>
    <row r="89">
      <c r="A89" s="1" t="str">
        <f>HYPERLINK("https://iate.europa.eu/entry/result/3550291/all", "3550291")</f>
        <v>3550291</v>
      </c>
      <c r="B89" t="inlineStr">
        <is>
          <t>EMPLOYMENT AND WORKING CONDITIONS;FINANCE</t>
        </is>
      </c>
      <c r="C89" t="inlineStr">
        <is>
          <t>EMPLOYMENT AND WORKING CONDITIONS|labour market;FINANCE|taxation</t>
        </is>
      </c>
      <c r="D89" s="2" t="inlineStr">
        <is>
          <t>пограничен работник</t>
        </is>
      </c>
      <c r="E89" s="2" t="inlineStr">
        <is>
          <t>3</t>
        </is>
      </c>
      <c r="F89" s="2" t="inlineStr">
        <is>
          <t/>
        </is>
      </c>
      <c r="G89" t="inlineStr">
        <is>
          <t>лице, което упражнява дейност в една държава, но пребивава в &lt;b&gt;съседна&lt;/b&gt; държава, в която се завръща редовно</t>
        </is>
      </c>
      <c r="H89" s="2" t="inlineStr">
        <is>
          <t>přeshraniční pracovník|
tzv. pendler</t>
        </is>
      </c>
      <c r="I89" s="2" t="inlineStr">
        <is>
          <t>3|
3</t>
        </is>
      </c>
      <c r="J89" s="2" t="inlineStr">
        <is>
          <t xml:space="preserve">|
</t>
        </is>
      </c>
      <c r="K89" t="inlineStr">
        <is>
          <t>osoba,
která dojíždí za prací do jiné země
EU,
než ve které bydlí, ale do svého bydliště se minimálně jednou týdně vrací</t>
        </is>
      </c>
      <c r="L89" s="2" t="inlineStr">
        <is>
          <t>grænsegænger|
grænsependler</t>
        </is>
      </c>
      <c r="M89" s="2" t="inlineStr">
        <is>
          <t>3|
3</t>
        </is>
      </c>
      <c r="N89" s="2" t="inlineStr">
        <is>
          <t xml:space="preserve">|
</t>
        </is>
      </c>
      <c r="O89" t="inlineStr">
        <is>
          <t>person, der arbejder i et land, men bor i et naboland og jævnligt vender tilbage dertil</t>
        </is>
      </c>
      <c r="P89" s="2" t="inlineStr">
        <is>
          <t>Grenzgänger|
Grenzpendler</t>
        </is>
      </c>
      <c r="Q89" s="2" t="inlineStr">
        <is>
          <t>3|
3</t>
        </is>
      </c>
      <c r="R89" s="2" t="inlineStr">
        <is>
          <t xml:space="preserve">|
</t>
        </is>
      </c>
      <c r="S89" t="inlineStr">
        <is>
          <t>Person, die in einem Staat ihr Einkommen erzielt, aber in einem anderen Staat wohnt, in den sie regelmäßig zurückkehrt</t>
        </is>
      </c>
      <c r="T89" s="2" t="inlineStr">
        <is>
          <t>μεθοριακός εργαζόμενος</t>
        </is>
      </c>
      <c r="U89" s="2" t="inlineStr">
        <is>
          <t>3</t>
        </is>
      </c>
      <c r="V89" s="2" t="inlineStr">
        <is>
          <t/>
        </is>
      </c>
      <c r="W89" t="inlineStr">
        <is>
          <t>άτομο που εργάζεται σε μία χώρα αλλά έχει την κατοικία του σε γειτονική χώρα, στην οποία επιστρέφει τακτικά</t>
        </is>
      </c>
      <c r="X89" s="2" t="inlineStr">
        <is>
          <t>cross-border commuter|
cross-border worker|
frontier-zone worker|
frontier worker|
border worker</t>
        </is>
      </c>
      <c r="Y89" s="2" t="inlineStr">
        <is>
          <t>3|
1|
1|
3|
1</t>
        </is>
      </c>
      <c r="Z89" s="2" t="inlineStr">
        <is>
          <t xml:space="preserve">|
|
|
|
</t>
        </is>
      </c>
      <c r="AA89" t="inlineStr">
        <is>
          <t>person who works in one State but resides in a neighbouring State, to which he or she returns on a regular basis</t>
        </is>
      </c>
      <c r="AB89" s="2" t="inlineStr">
        <is>
          <t>trabajador transfronterizo</t>
        </is>
      </c>
      <c r="AC89" s="2" t="inlineStr">
        <is>
          <t>3</t>
        </is>
      </c>
      <c r="AD89" s="2" t="inlineStr">
        <is>
          <t/>
        </is>
      </c>
      <c r="AE89" t="inlineStr">
        <is>
          <t>Trabajador autorizado para desarrollar actividades lucrativas, laborales o profesionales por cuenta propia o ajena en las zonas fronterizas del territorio de un Estado, y que reside en la zona fronteriza de un Estado limítrofe al que regresa diariamente o con regularidad.</t>
        </is>
      </c>
      <c r="AF89" s="2" t="inlineStr">
        <is>
          <t>piiriülene töötaja|
piirialatöötaja</t>
        </is>
      </c>
      <c r="AG89" s="2" t="inlineStr">
        <is>
          <t>2|
2</t>
        </is>
      </c>
      <c r="AH89" s="2" t="inlineStr">
        <is>
          <t xml:space="preserve">|
</t>
        </is>
      </c>
      <c r="AI89" t="inlineStr">
        <is>
          <t>isik, kes töötab ühes riigis, kuid elab naaberriigis, kuhu ta regulaarselt tagasi pöördub</t>
        </is>
      </c>
      <c r="AJ89" s="2" t="inlineStr">
        <is>
          <t>rajankävijä|
rajatyöntekijä</t>
        </is>
      </c>
      <c r="AK89" s="2" t="inlineStr">
        <is>
          <t>3|
3</t>
        </is>
      </c>
      <c r="AL89" s="2" t="inlineStr">
        <is>
          <t xml:space="preserve">|
</t>
        </is>
      </c>
      <c r="AM89" t="inlineStr">
        <is>
          <t>Henkilö, joka työskentelee yhdessä valtiossa mutta asuu naapurivaltiossa, jonne hän palaa säännöllisesti.</t>
        </is>
      </c>
      <c r="AN89" s="2" t="inlineStr">
        <is>
          <t>travailleur frontalier|
frontalier|
travailleur transfrontalier</t>
        </is>
      </c>
      <c r="AO89" s="2" t="inlineStr">
        <is>
          <t>3|
2|
2</t>
        </is>
      </c>
      <c r="AP89" s="2" t="inlineStr">
        <is>
          <t xml:space="preserve">|
|
</t>
        </is>
      </c>
      <c r="AQ89" t="inlineStr">
        <is>
          <t>personne qui travaille sur le territoire d'un État, mais a sa résidence principale sur le territoire d'un État limitrophe, où il retourne en principe chaque jour ou sur une base régulière non quotidienne</t>
        </is>
      </c>
      <c r="AR89" s="2" t="inlineStr">
        <is>
          <t>comaitéir trasteorann</t>
        </is>
      </c>
      <c r="AS89" s="2" t="inlineStr">
        <is>
          <t>3</t>
        </is>
      </c>
      <c r="AT89" s="2" t="inlineStr">
        <is>
          <t/>
        </is>
      </c>
      <c r="AU89" t="inlineStr">
        <is>
          <t/>
        </is>
      </c>
      <c r="AV89" t="inlineStr">
        <is>
          <t/>
        </is>
      </c>
      <c r="AW89" t="inlineStr">
        <is>
          <t/>
        </is>
      </c>
      <c r="AX89" t="inlineStr">
        <is>
          <t/>
        </is>
      </c>
      <c r="AY89" t="inlineStr">
        <is>
          <t/>
        </is>
      </c>
      <c r="AZ89" s="2" t="inlineStr">
        <is>
          <t>külföldre ingázó munkavállaló</t>
        </is>
      </c>
      <c r="BA89" s="2" t="inlineStr">
        <is>
          <t>2</t>
        </is>
      </c>
      <c r="BB89" s="2" t="inlineStr">
        <is>
          <t/>
        </is>
      </c>
      <c r="BC89" t="inlineStr">
        <is>
          <t>a lakóhelye
szerinti állammal szomszédos másik államban dolgozó, rendszeresen hazautazó
személy</t>
        </is>
      </c>
      <c r="BD89" s="2" t="inlineStr">
        <is>
          <t>pendolare transfrontaliero|
lavoratore frontaliero</t>
        </is>
      </c>
      <c r="BE89" s="2" t="inlineStr">
        <is>
          <t>3|
3</t>
        </is>
      </c>
      <c r="BF89" s="2" t="inlineStr">
        <is>
          <t xml:space="preserve">|
</t>
        </is>
      </c>
      <c r="BG89" t="inlineStr">
        <is>
          <t>persona residente vicino al confine che, su base regolare, attraversa la frontiera per recarsi al lavoro in uno Stato vicino e poi tornare a casa</t>
        </is>
      </c>
      <c r="BH89" s="2" t="inlineStr">
        <is>
          <t>pasienio darbuotojas</t>
        </is>
      </c>
      <c r="BI89" s="2" t="inlineStr">
        <is>
          <t>3</t>
        </is>
      </c>
      <c r="BJ89" s="2" t="inlineStr">
        <is>
          <t/>
        </is>
      </c>
      <c r="BK89" t="inlineStr">
        <is>
          <t>asmuo, kuris dirba vienoje valstybėje, o gyvena kaimyninėje valstybėje, į kurią jis reguliariai grįžta</t>
        </is>
      </c>
      <c r="BL89" s="2" t="inlineStr">
        <is>
          <t>robežšķērsojošs darba ņēmējs|
pierobežas darba ņēmējs</t>
        </is>
      </c>
      <c r="BM89" s="2" t="inlineStr">
        <is>
          <t>3|
2</t>
        </is>
      </c>
      <c r="BN89" s="2" t="inlineStr">
        <is>
          <t xml:space="preserve">|
</t>
        </is>
      </c>
      <c r="BO89" t="inlineStr">
        <is>
          <t>persona, kas strādā vienā valstī, bet dzīvo kaimiņvalstī, uz kuru tā regulāri atgriežas</t>
        </is>
      </c>
      <c r="BP89" s="2" t="inlineStr">
        <is>
          <t>ħaddiem transfruntier|
ħaddiem transkonfinali</t>
        </is>
      </c>
      <c r="BQ89" s="2" t="inlineStr">
        <is>
          <t>3|
3</t>
        </is>
      </c>
      <c r="BR89" s="2" t="inlineStr">
        <is>
          <t xml:space="preserve">|
</t>
        </is>
      </c>
      <c r="BS89" t="inlineStr">
        <is>
          <t>persuna li taħdem fi Stat iżda tirresjedi fi Stat ġar, fejn tirritorna fuq bażi regolari</t>
        </is>
      </c>
      <c r="BT89" s="2" t="inlineStr">
        <is>
          <t>grensarbeider|
grensganger</t>
        </is>
      </c>
      <c r="BU89" s="2" t="inlineStr">
        <is>
          <t>3|
3</t>
        </is>
      </c>
      <c r="BV89" s="2" t="inlineStr">
        <is>
          <t xml:space="preserve">|
</t>
        </is>
      </c>
      <c r="BW89" t="inlineStr">
        <is>
          <t>(bij een rijks­grens wo­nen­de) werk­ne­mer die aan de an­de­re kant van die grens gaat wer­ken</t>
        </is>
      </c>
      <c r="BX89" s="2" t="inlineStr">
        <is>
          <t>pracownik przygraniczny</t>
        </is>
      </c>
      <c r="BY89" s="2" t="inlineStr">
        <is>
          <t>3</t>
        </is>
      </c>
      <c r="BZ89" s="2" t="inlineStr">
        <is>
          <t/>
        </is>
      </c>
      <c r="CA89" t="inlineStr">
        <is>
          <t>&lt;a href="https://www.eures-triregio.eu/podstawowe-zasady.html" target="_blank"&gt;o&lt;/a&gt;soba mieszkająca w jednym kraju, a pracująca w kraju sąsiadującym i powracająca do miejsca zamieszkania każdego dnia lub w regularnych odstępach czasu</t>
        </is>
      </c>
      <c r="CB89" s="2" t="inlineStr">
        <is>
          <t>trabalhador fronteiriço</t>
        </is>
      </c>
      <c r="CC89" s="2" t="inlineStr">
        <is>
          <t>3</t>
        </is>
      </c>
      <c r="CD89" s="2" t="inlineStr">
        <is>
          <t/>
        </is>
      </c>
      <c r="CE89" t="inlineStr">
        <is>
          <t>Pessoa que trabalha num Estado mas reside num Estado limítrofe, ao qual regressa diaria ou regularmente.</t>
        </is>
      </c>
      <c r="CF89" s="2" t="inlineStr">
        <is>
          <t>navetist frontalier|
lucrător frontalier</t>
        </is>
      </c>
      <c r="CG89" s="2" t="inlineStr">
        <is>
          <t>3|
3</t>
        </is>
      </c>
      <c r="CH89" s="2" t="inlineStr">
        <is>
          <t xml:space="preserve">|
</t>
        </is>
      </c>
      <c r="CI89" t="inlineStr">
        <is>
          <t>persoană navetistă între țara de
rezidență (care de obicei este și țara cetățeniei) și locul de muncă din
străinătate, acest tip de migrație presupunând, de regulă, deplasarea zilnică
spre și de la locul de muncă</t>
        </is>
      </c>
      <c r="CJ89" s="2" t="inlineStr">
        <is>
          <t>pendler|
cezhraničný pracovník</t>
        </is>
      </c>
      <c r="CK89" s="2" t="inlineStr">
        <is>
          <t>3|
3</t>
        </is>
      </c>
      <c r="CL89" s="2" t="inlineStr">
        <is>
          <t xml:space="preserve">|
</t>
        </is>
      </c>
      <c r="CM89" t="inlineStr">
        <is>
          <t>osoba, ktorá pracuje na území jedného štátu, ale má pobyt na území susedného štátu, do ktorého sa vracia každý deň po práci alebo minimálne veľmi pravidelne</t>
        </is>
      </c>
      <c r="CN89" s="2" t="inlineStr">
        <is>
          <t>obmejni delavec</t>
        </is>
      </c>
      <c r="CO89" s="2" t="inlineStr">
        <is>
          <t>2</t>
        </is>
      </c>
      <c r="CP89" s="2" t="inlineStr">
        <is>
          <t/>
        </is>
      </c>
      <c r="CQ89" t="inlineStr">
        <is>
          <t>oseba, ki dnevno
prečka mejo s sosednjo državo, v katero hodi na delo</t>
        </is>
      </c>
      <c r="CR89" s="2" t="inlineStr">
        <is>
          <t>gränsarbetare|
gränsgångare|
gränspendlare</t>
        </is>
      </c>
      <c r="CS89" s="2" t="inlineStr">
        <is>
          <t>3|
3|
3</t>
        </is>
      </c>
      <c r="CT89" s="2" t="inlineStr">
        <is>
          <t xml:space="preserve">|
|
</t>
        </is>
      </c>
      <c r="CU89" t="inlineStr">
        <is>
          <t>person som är bosatt i ett land men arbetar i ett grannland</t>
        </is>
      </c>
    </row>
    <row r="90">
      <c r="A90" s="1" t="str">
        <f>HYPERLINK("https://iate.europa.eu/entry/result/900985/all", "900985")</f>
        <v>900985</v>
      </c>
      <c r="B90" t="inlineStr">
        <is>
          <t>EDUCATION AND COMMUNICATIONS</t>
        </is>
      </c>
      <c r="C90" t="inlineStr">
        <is>
          <t>EDUCATION AND COMMUNICATIONS|information technology and data processing</t>
        </is>
      </c>
      <c r="D90" t="inlineStr">
        <is>
          <t/>
        </is>
      </c>
      <c r="E90" t="inlineStr">
        <is>
          <t/>
        </is>
      </c>
      <c r="F90" t="inlineStr">
        <is>
          <t/>
        </is>
      </c>
      <c r="G90" t="inlineStr">
        <is>
          <t/>
        </is>
      </c>
      <c r="H90" t="inlineStr">
        <is>
          <t/>
        </is>
      </c>
      <c r="I90" t="inlineStr">
        <is>
          <t/>
        </is>
      </c>
      <c r="J90" t="inlineStr">
        <is>
          <t/>
        </is>
      </c>
      <c r="K90" t="inlineStr">
        <is>
          <t/>
        </is>
      </c>
      <c r="L90" s="2" t="inlineStr">
        <is>
          <t>klartekst|
almindelig tekst</t>
        </is>
      </c>
      <c r="M90" s="2" t="inlineStr">
        <is>
          <t>4|
4</t>
        </is>
      </c>
      <c r="N90" s="2" t="inlineStr">
        <is>
          <t xml:space="preserve">|
</t>
        </is>
      </c>
      <c r="O90" t="inlineStr">
        <is>
          <t>Ikke-krypteret tekst.</t>
        </is>
      </c>
      <c r="P90" t="inlineStr">
        <is>
          <t/>
        </is>
      </c>
      <c r="Q90" t="inlineStr">
        <is>
          <t/>
        </is>
      </c>
      <c r="R90" t="inlineStr">
        <is>
          <t/>
        </is>
      </c>
      <c r="S90" t="inlineStr">
        <is>
          <t/>
        </is>
      </c>
      <c r="T90" s="2" t="inlineStr">
        <is>
          <t>ακρυπτογράφητο κείμενο|
καθαρό κείμενο</t>
        </is>
      </c>
      <c r="U90" s="2" t="inlineStr">
        <is>
          <t>3|
3</t>
        </is>
      </c>
      <c r="V90" s="2" t="inlineStr">
        <is>
          <t xml:space="preserve">|
</t>
        </is>
      </c>
      <c r="W90" t="inlineStr">
        <is>
          <t/>
        </is>
      </c>
      <c r="X90" s="2" t="inlineStr">
        <is>
          <t>clear text|
plain text|
plain text|
plaintext</t>
        </is>
      </c>
      <c r="Y90" s="2" t="inlineStr">
        <is>
          <t>1|
1|
1|
1</t>
        </is>
      </c>
      <c r="Z90" s="2" t="inlineStr">
        <is>
          <t xml:space="preserve">|
|
|
</t>
        </is>
      </c>
      <c r="AA90" t="inlineStr">
        <is>
          <t>Refers to textual data in ASCII format.</t>
        </is>
      </c>
      <c r="AB90" s="2" t="inlineStr">
        <is>
          <t>texto en claro</t>
        </is>
      </c>
      <c r="AC90" s="2" t="inlineStr">
        <is>
          <t>3</t>
        </is>
      </c>
      <c r="AD90" s="2" t="inlineStr">
        <is>
          <t/>
        </is>
      </c>
      <c r="AE90" t="inlineStr">
        <is>
          <t>Datos inteligibles, que pueden ser leídos o procesados sin la aplicación de ningún descifrador (ISO-7498-2).</t>
        </is>
      </c>
      <c r="AF90" t="inlineStr">
        <is>
          <t/>
        </is>
      </c>
      <c r="AG90" t="inlineStr">
        <is>
          <t/>
        </is>
      </c>
      <c r="AH90" t="inlineStr">
        <is>
          <t/>
        </is>
      </c>
      <c r="AI90" t="inlineStr">
        <is>
          <t/>
        </is>
      </c>
      <c r="AJ90" s="2" t="inlineStr">
        <is>
          <t>ilmiteksti|
selväkieliteksti</t>
        </is>
      </c>
      <c r="AK90" s="2" t="inlineStr">
        <is>
          <t>3|
3</t>
        </is>
      </c>
      <c r="AL90" s="2" t="inlineStr">
        <is>
          <t xml:space="preserve">|
</t>
        </is>
      </c>
      <c r="AM90" t="inlineStr">
        <is>
          <t>"selväkielinen teksti salakirjoitetun vastakohtana"</t>
        </is>
      </c>
      <c r="AN90" s="2" t="inlineStr">
        <is>
          <t>texte clair|
texte en clair|
message en clair</t>
        </is>
      </c>
      <c r="AO90" s="2" t="inlineStr">
        <is>
          <t>2|
2|
2</t>
        </is>
      </c>
      <c r="AP90" s="2" t="inlineStr">
        <is>
          <t xml:space="preserve">|
|
</t>
        </is>
      </c>
      <c r="AQ90" t="inlineStr">
        <is>
          <t>"Données intelligibles". texte d'origine, immédiatement intelligible et pouvant donc être exploité directement, c'est-à-dire sans recours au déchiffrement.</t>
        </is>
      </c>
      <c r="AR90" t="inlineStr">
        <is>
          <t/>
        </is>
      </c>
      <c r="AS90" t="inlineStr">
        <is>
          <t/>
        </is>
      </c>
      <c r="AT90" t="inlineStr">
        <is>
          <t/>
        </is>
      </c>
      <c r="AU90" t="inlineStr">
        <is>
          <t/>
        </is>
      </c>
      <c r="AV90" t="inlineStr">
        <is>
          <t/>
        </is>
      </c>
      <c r="AW90" t="inlineStr">
        <is>
          <t/>
        </is>
      </c>
      <c r="AX90" t="inlineStr">
        <is>
          <t/>
        </is>
      </c>
      <c r="AY90" t="inlineStr">
        <is>
          <t/>
        </is>
      </c>
      <c r="AZ90" t="inlineStr">
        <is>
          <t/>
        </is>
      </c>
      <c r="BA90" t="inlineStr">
        <is>
          <t/>
        </is>
      </c>
      <c r="BB90" t="inlineStr">
        <is>
          <t/>
        </is>
      </c>
      <c r="BC90" t="inlineStr">
        <is>
          <t/>
        </is>
      </c>
      <c r="BD90" s="2" t="inlineStr">
        <is>
          <t>testo in chiaro</t>
        </is>
      </c>
      <c r="BE90" s="2" t="inlineStr">
        <is>
          <t>3</t>
        </is>
      </c>
      <c r="BF90" s="2" t="inlineStr">
        <is>
          <t/>
        </is>
      </c>
      <c r="BG90" t="inlineStr">
        <is>
          <t>"Materiale di partenza della cifratura costituito da un messaggio che può essere letto facilmente anche da una persona diversa dal legittimo destinatario."</t>
        </is>
      </c>
      <c r="BH90" t="inlineStr">
        <is>
          <t/>
        </is>
      </c>
      <c r="BI90" t="inlineStr">
        <is>
          <t/>
        </is>
      </c>
      <c r="BJ90" t="inlineStr">
        <is>
          <t/>
        </is>
      </c>
      <c r="BK90" t="inlineStr">
        <is>
          <t/>
        </is>
      </c>
      <c r="BL90" t="inlineStr">
        <is>
          <t/>
        </is>
      </c>
      <c r="BM90" t="inlineStr">
        <is>
          <t/>
        </is>
      </c>
      <c r="BN90" t="inlineStr">
        <is>
          <t/>
        </is>
      </c>
      <c r="BO90" t="inlineStr">
        <is>
          <t/>
        </is>
      </c>
      <c r="BP90" t="inlineStr">
        <is>
          <t/>
        </is>
      </c>
      <c r="BQ90" t="inlineStr">
        <is>
          <t/>
        </is>
      </c>
      <c r="BR90" t="inlineStr">
        <is>
          <t/>
        </is>
      </c>
      <c r="BS90" t="inlineStr">
        <is>
          <t/>
        </is>
      </c>
      <c r="BT90" t="inlineStr">
        <is>
          <t/>
        </is>
      </c>
      <c r="BU90" t="inlineStr">
        <is>
          <t/>
        </is>
      </c>
      <c r="BV90" t="inlineStr">
        <is>
          <t/>
        </is>
      </c>
      <c r="BW90" t="inlineStr">
        <is>
          <t/>
        </is>
      </c>
      <c r="BX90" s="2" t="inlineStr">
        <is>
          <t>zwykły tekst</t>
        </is>
      </c>
      <c r="BY90" s="2" t="inlineStr">
        <is>
          <t>3</t>
        </is>
      </c>
      <c r="BZ90" s="2" t="inlineStr">
        <is>
          <t/>
        </is>
      </c>
      <c r="CA90" t="inlineStr">
        <is>
          <t/>
        </is>
      </c>
      <c r="CB90" t="inlineStr">
        <is>
          <t/>
        </is>
      </c>
      <c r="CC90" t="inlineStr">
        <is>
          <t/>
        </is>
      </c>
      <c r="CD90" t="inlineStr">
        <is>
          <t/>
        </is>
      </c>
      <c r="CE90" t="inlineStr">
        <is>
          <t/>
        </is>
      </c>
      <c r="CF90" t="inlineStr">
        <is>
          <t/>
        </is>
      </c>
      <c r="CG90" t="inlineStr">
        <is>
          <t/>
        </is>
      </c>
      <c r="CH90" t="inlineStr">
        <is>
          <t/>
        </is>
      </c>
      <c r="CI90" t="inlineStr">
        <is>
          <t/>
        </is>
      </c>
      <c r="CJ90" t="inlineStr">
        <is>
          <t/>
        </is>
      </c>
      <c r="CK90" t="inlineStr">
        <is>
          <t/>
        </is>
      </c>
      <c r="CL90" t="inlineStr">
        <is>
          <t/>
        </is>
      </c>
      <c r="CM90" t="inlineStr">
        <is>
          <t/>
        </is>
      </c>
      <c r="CN90" t="inlineStr">
        <is>
          <t/>
        </is>
      </c>
      <c r="CO90" t="inlineStr">
        <is>
          <t/>
        </is>
      </c>
      <c r="CP90" t="inlineStr">
        <is>
          <t/>
        </is>
      </c>
      <c r="CQ90" t="inlineStr">
        <is>
          <t/>
        </is>
      </c>
      <c r="CR90" s="2" t="inlineStr">
        <is>
          <t>klartext|
oformaterad text</t>
        </is>
      </c>
      <c r="CS90" s="2" t="inlineStr">
        <is>
          <t>3|
3</t>
        </is>
      </c>
      <c r="CT90" s="2" t="inlineStr">
        <is>
          <t xml:space="preserve">|
</t>
        </is>
      </c>
      <c r="CU90" t="inlineStr">
        <is>
          <t>klartext: normal, ej förvrängd text (i motsats till t.ex. chiffer)</t>
        </is>
      </c>
    </row>
    <row r="91">
      <c r="A91" s="1" t="str">
        <f>HYPERLINK("https://iate.europa.eu/entry/result/872058/all", "872058")</f>
        <v>872058</v>
      </c>
      <c r="B91" t="inlineStr">
        <is>
          <t>PRODUCTION, TECHNOLOGY AND RESEARCH</t>
        </is>
      </c>
      <c r="C91" t="inlineStr">
        <is>
          <t>PRODUCTION, TECHNOLOGY AND RESEARCH|research and intellectual property|intellectual property</t>
        </is>
      </c>
      <c r="D91" t="inlineStr">
        <is>
          <t/>
        </is>
      </c>
      <c r="E91" t="inlineStr">
        <is>
          <t/>
        </is>
      </c>
      <c r="F91" t="inlineStr">
        <is>
          <t/>
        </is>
      </c>
      <c r="G91" t="inlineStr">
        <is>
          <t/>
        </is>
      </c>
      <c r="H91" t="inlineStr">
        <is>
          <t/>
        </is>
      </c>
      <c r="I91" t="inlineStr">
        <is>
          <t/>
        </is>
      </c>
      <c r="J91" t="inlineStr">
        <is>
          <t/>
        </is>
      </c>
      <c r="K91" t="inlineStr">
        <is>
          <t/>
        </is>
      </c>
      <c r="L91" s="2" t="inlineStr">
        <is>
          <t>efter ansøgning</t>
        </is>
      </c>
      <c r="M91" s="2" t="inlineStr">
        <is>
          <t>1</t>
        </is>
      </c>
      <c r="N91" s="2" t="inlineStr">
        <is>
          <t/>
        </is>
      </c>
      <c r="O91" t="inlineStr">
        <is>
          <t/>
        </is>
      </c>
      <c r="P91" s="2" t="inlineStr">
        <is>
          <t>auf Antrag</t>
        </is>
      </c>
      <c r="Q91" s="2" t="inlineStr">
        <is>
          <t>1</t>
        </is>
      </c>
      <c r="R91" s="2" t="inlineStr">
        <is>
          <t/>
        </is>
      </c>
      <c r="S91" t="inlineStr">
        <is>
          <t/>
        </is>
      </c>
      <c r="T91" s="2" t="inlineStr">
        <is>
          <t>μετά από σχετική αίτηση</t>
        </is>
      </c>
      <c r="U91" s="2" t="inlineStr">
        <is>
          <t>2</t>
        </is>
      </c>
      <c r="V91" s="2" t="inlineStr">
        <is>
          <t/>
        </is>
      </c>
      <c r="W91" t="inlineStr">
        <is>
          <t/>
        </is>
      </c>
      <c r="X91" s="2" t="inlineStr">
        <is>
          <t>upon request|
on request</t>
        </is>
      </c>
      <c r="Y91" s="2" t="inlineStr">
        <is>
          <t>1|
3</t>
        </is>
      </c>
      <c r="Z91" s="2" t="inlineStr">
        <is>
          <t xml:space="preserve">|
</t>
        </is>
      </c>
      <c r="AA91" t="inlineStr">
        <is>
          <t/>
        </is>
      </c>
      <c r="AB91" s="2" t="inlineStr">
        <is>
          <t>previa solicitud|
previa instancia</t>
        </is>
      </c>
      <c r="AC91" s="2" t="inlineStr">
        <is>
          <t>3|
3</t>
        </is>
      </c>
      <c r="AD91" s="2" t="inlineStr">
        <is>
          <t xml:space="preserve">|
</t>
        </is>
      </c>
      <c r="AE91" t="inlineStr">
        <is>
          <t/>
        </is>
      </c>
      <c r="AF91" t="inlineStr">
        <is>
          <t/>
        </is>
      </c>
      <c r="AG91" t="inlineStr">
        <is>
          <t/>
        </is>
      </c>
      <c r="AH91" t="inlineStr">
        <is>
          <t/>
        </is>
      </c>
      <c r="AI91" t="inlineStr">
        <is>
          <t/>
        </is>
      </c>
      <c r="AJ91" t="inlineStr">
        <is>
          <t/>
        </is>
      </c>
      <c r="AK91" t="inlineStr">
        <is>
          <t/>
        </is>
      </c>
      <c r="AL91" t="inlineStr">
        <is>
          <t/>
        </is>
      </c>
      <c r="AM91" t="inlineStr">
        <is>
          <t/>
        </is>
      </c>
      <c r="AN91" s="2" t="inlineStr">
        <is>
          <t>sur requête</t>
        </is>
      </c>
      <c r="AO91" s="2" t="inlineStr">
        <is>
          <t>1</t>
        </is>
      </c>
      <c r="AP91" s="2" t="inlineStr">
        <is>
          <t/>
        </is>
      </c>
      <c r="AQ91" t="inlineStr">
        <is>
          <t/>
        </is>
      </c>
      <c r="AR91" t="inlineStr">
        <is>
          <t/>
        </is>
      </c>
      <c r="AS91" t="inlineStr">
        <is>
          <t/>
        </is>
      </c>
      <c r="AT91" t="inlineStr">
        <is>
          <t/>
        </is>
      </c>
      <c r="AU91" t="inlineStr">
        <is>
          <t/>
        </is>
      </c>
      <c r="AV91" t="inlineStr">
        <is>
          <t/>
        </is>
      </c>
      <c r="AW91" t="inlineStr">
        <is>
          <t/>
        </is>
      </c>
      <c r="AX91" t="inlineStr">
        <is>
          <t/>
        </is>
      </c>
      <c r="AY91" t="inlineStr">
        <is>
          <t/>
        </is>
      </c>
      <c r="AZ91" t="inlineStr">
        <is>
          <t/>
        </is>
      </c>
      <c r="BA91" t="inlineStr">
        <is>
          <t/>
        </is>
      </c>
      <c r="BB91" t="inlineStr">
        <is>
          <t/>
        </is>
      </c>
      <c r="BC91" t="inlineStr">
        <is>
          <t/>
        </is>
      </c>
      <c r="BD91" s="2" t="inlineStr">
        <is>
          <t>su richiesta</t>
        </is>
      </c>
      <c r="BE91" s="2" t="inlineStr">
        <is>
          <t>3</t>
        </is>
      </c>
      <c r="BF91" s="2" t="inlineStr">
        <is>
          <t/>
        </is>
      </c>
      <c r="BG91" t="inlineStr">
        <is>
          <t/>
        </is>
      </c>
      <c r="BH91" t="inlineStr">
        <is>
          <t/>
        </is>
      </c>
      <c r="BI91" t="inlineStr">
        <is>
          <t/>
        </is>
      </c>
      <c r="BJ91" t="inlineStr">
        <is>
          <t/>
        </is>
      </c>
      <c r="BK91" t="inlineStr">
        <is>
          <t/>
        </is>
      </c>
      <c r="BL91" t="inlineStr">
        <is>
          <t/>
        </is>
      </c>
      <c r="BM91" t="inlineStr">
        <is>
          <t/>
        </is>
      </c>
      <c r="BN91" t="inlineStr">
        <is>
          <t/>
        </is>
      </c>
      <c r="BO91" t="inlineStr">
        <is>
          <t/>
        </is>
      </c>
      <c r="BP91" t="inlineStr">
        <is>
          <t/>
        </is>
      </c>
      <c r="BQ91" t="inlineStr">
        <is>
          <t/>
        </is>
      </c>
      <c r="BR91" t="inlineStr">
        <is>
          <t/>
        </is>
      </c>
      <c r="BS91" t="inlineStr">
        <is>
          <t/>
        </is>
      </c>
      <c r="BT91" s="2" t="inlineStr">
        <is>
          <t>op verzoek</t>
        </is>
      </c>
      <c r="BU91" s="2" t="inlineStr">
        <is>
          <t>2</t>
        </is>
      </c>
      <c r="BV91" s="2" t="inlineStr">
        <is>
          <t/>
        </is>
      </c>
      <c r="BW91" t="inlineStr">
        <is>
          <t/>
        </is>
      </c>
      <c r="BX91" t="inlineStr">
        <is>
          <t/>
        </is>
      </c>
      <c r="BY91" t="inlineStr">
        <is>
          <t/>
        </is>
      </c>
      <c r="BZ91" t="inlineStr">
        <is>
          <t/>
        </is>
      </c>
      <c r="CA91" t="inlineStr">
        <is>
          <t/>
        </is>
      </c>
      <c r="CB91" t="inlineStr">
        <is>
          <t/>
        </is>
      </c>
      <c r="CC91" t="inlineStr">
        <is>
          <t/>
        </is>
      </c>
      <c r="CD91" t="inlineStr">
        <is>
          <t/>
        </is>
      </c>
      <c r="CE91" t="inlineStr">
        <is>
          <t/>
        </is>
      </c>
      <c r="CF91" t="inlineStr">
        <is>
          <t/>
        </is>
      </c>
      <c r="CG91" t="inlineStr">
        <is>
          <t/>
        </is>
      </c>
      <c r="CH91" t="inlineStr">
        <is>
          <t/>
        </is>
      </c>
      <c r="CI91" t="inlineStr">
        <is>
          <t/>
        </is>
      </c>
      <c r="CJ91" t="inlineStr">
        <is>
          <t/>
        </is>
      </c>
      <c r="CK91" t="inlineStr">
        <is>
          <t/>
        </is>
      </c>
      <c r="CL91" t="inlineStr">
        <is>
          <t/>
        </is>
      </c>
      <c r="CM91" t="inlineStr">
        <is>
          <t/>
        </is>
      </c>
      <c r="CN91" t="inlineStr">
        <is>
          <t/>
        </is>
      </c>
      <c r="CO91" t="inlineStr">
        <is>
          <t/>
        </is>
      </c>
      <c r="CP91" t="inlineStr">
        <is>
          <t/>
        </is>
      </c>
      <c r="CQ91" t="inlineStr">
        <is>
          <t/>
        </is>
      </c>
      <c r="CR91" t="inlineStr">
        <is>
          <t/>
        </is>
      </c>
      <c r="CS91" t="inlineStr">
        <is>
          <t/>
        </is>
      </c>
      <c r="CT91" t="inlineStr">
        <is>
          <t/>
        </is>
      </c>
      <c r="CU91" t="inlineStr">
        <is>
          <t/>
        </is>
      </c>
    </row>
    <row r="92">
      <c r="A92" s="1" t="str">
        <f>HYPERLINK("https://iate.europa.eu/entry/result/1431364/all", "1431364")</f>
        <v>1431364</v>
      </c>
      <c r="B92" t="inlineStr">
        <is>
          <t>SOCIAL QUESTIONS</t>
        </is>
      </c>
      <c r="C92" t="inlineStr">
        <is>
          <t>SOCIAL QUESTIONS|health|medical science|immunology</t>
        </is>
      </c>
      <c r="D92" t="inlineStr">
        <is>
          <t/>
        </is>
      </c>
      <c r="E92" t="inlineStr">
        <is>
          <t/>
        </is>
      </c>
      <c r="F92" t="inlineStr">
        <is>
          <t/>
        </is>
      </c>
      <c r="G92" t="inlineStr">
        <is>
          <t/>
        </is>
      </c>
      <c r="H92" s="2" t="inlineStr">
        <is>
          <t>získaná imunita|
adaptivní imunita|
specifická imunita</t>
        </is>
      </c>
      <c r="I92" s="2" t="inlineStr">
        <is>
          <t>3|
3|
3</t>
        </is>
      </c>
      <c r="J92" s="2" t="inlineStr">
        <is>
          <t xml:space="preserve">|
|
</t>
        </is>
      </c>
      <c r="K92" t="inlineStr">
        <is>
          <t>imunitní stav podmíněný předchozím stykem s infekčním agens nebo jiným cizoro­dým antigenem</t>
        </is>
      </c>
      <c r="L92" s="2" t="inlineStr">
        <is>
          <t>erhvervet immunitet|
specifik immunitet</t>
        </is>
      </c>
      <c r="M92" s="2" t="inlineStr">
        <is>
          <t>3|
3</t>
        </is>
      </c>
      <c r="N92" s="2" t="inlineStr">
        <is>
          <t xml:space="preserve">|
</t>
        </is>
      </c>
      <c r="O92" t="inlineStr">
        <is>
          <t/>
        </is>
      </c>
      <c r="P92" s="2" t="inlineStr">
        <is>
          <t>erworbene Immunität|
adaptive Immunität|
spezifische Immunität</t>
        </is>
      </c>
      <c r="Q92" s="2" t="inlineStr">
        <is>
          <t>3|
3|
3</t>
        </is>
      </c>
      <c r="R92" s="2" t="inlineStr">
        <is>
          <t xml:space="preserve">|
|
</t>
        </is>
      </c>
      <c r="S92" t="inlineStr">
        <is>
          <t>Immunität, die nur gegen ein bestimmtes (homologes) Antigen gerichtet ist</t>
        </is>
      </c>
      <c r="T92" s="2" t="inlineStr">
        <is>
          <t>ειδική ανοσία|
επίκτητη ανοσία</t>
        </is>
      </c>
      <c r="U92" s="2" t="inlineStr">
        <is>
          <t>3|
3</t>
        </is>
      </c>
      <c r="V92" s="2" t="inlineStr">
        <is>
          <t xml:space="preserve">|
</t>
        </is>
      </c>
      <c r="W92" t="inlineStr">
        <is>
          <t>σύνολο μηχανισμών με τους οποίους επιτυγχάνεται σημαντική ελάττωση της ευαισθησίας του οργανισμού σε λοίμωξη από συγκεκριμένο μικροοργανισμό, μετά από αρχική έκθεση σ΄αυτό</t>
        </is>
      </c>
      <c r="X92" s="2" t="inlineStr">
        <is>
          <t>specific immunity|
acquired immunity against infectious disease|
adaptive immunity|
AIID|
acquired immunity</t>
        </is>
      </c>
      <c r="Y92" s="2" t="inlineStr">
        <is>
          <t>3|
3|
3|
3|
3</t>
        </is>
      </c>
      <c r="Z92" s="2" t="inlineStr">
        <is>
          <t xml:space="preserve">|
admitted|
|
admitted|
</t>
        </is>
      </c>
      <c r="AA92" t="inlineStr">
        <is>
          <t>specific resistance
to infection developed during the life of an individual</t>
        </is>
      </c>
      <c r="AB92" s="2" t="inlineStr">
        <is>
          <t>inmunidad adaptiva|
inmunidad adquirida|
inmunidad específica</t>
        </is>
      </c>
      <c r="AC92" s="2" t="inlineStr">
        <is>
          <t>3|
3|
3</t>
        </is>
      </c>
      <c r="AD92" s="2" t="inlineStr">
        <is>
          <t xml:space="preserve">|
|
</t>
        </is>
      </c>
      <c r="AE92" t="inlineStr">
        <is>
          <t>inmunidad a la reinfección, adquirida por un organismo que, debido al resultado de una exposición natural o artificial a un patógeno, desarrolla un anticuerpo específico</t>
        </is>
      </c>
      <c r="AF92" s="2" t="inlineStr">
        <is>
          <t>omandatud immuunsus</t>
        </is>
      </c>
      <c r="AG92" s="2" t="inlineStr">
        <is>
          <t>3</t>
        </is>
      </c>
      <c r="AH92" s="2" t="inlineStr">
        <is>
          <t/>
        </is>
      </c>
      <c r="AI92" t="inlineStr">
        <is>
          <t>organismi elu jooksul kujunenud vastupanuvõime &lt;i&gt;haigusetekitajatele&lt;/i&gt; &lt;a href="/entry/result/1623140/all" id="ENTRY_TO_ENTRY_CONVERTER" target="_blank"&gt;IATE:1623140&lt;/a&gt;</t>
        </is>
      </c>
      <c r="AJ92" s="2" t="inlineStr">
        <is>
          <t>hankinnainen immuniteetti|
hankittu immuniteetti|
opittu immuniteetti|
adaptiivinen immuniteetti</t>
        </is>
      </c>
      <c r="AK92" s="2" t="inlineStr">
        <is>
          <t>3|
3|
3|
3</t>
        </is>
      </c>
      <c r="AL92" s="2" t="inlineStr">
        <is>
          <t xml:space="preserve">|
|
|
</t>
        </is>
      </c>
      <c r="AM92" t="inlineStr">
        <is>
          <t>vastustuskyky, joka perustuu siihen, että elimistö on jo aikaisemmin ollut kosketuksissa ao. taudinaiheuttajan kanssa</t>
        </is>
      </c>
      <c r="AN92" s="2" t="inlineStr">
        <is>
          <t>immunité acquise|
immunité spécifique|
immunité adaptative</t>
        </is>
      </c>
      <c r="AO92" s="2" t="inlineStr">
        <is>
          <t>3|
3|
3</t>
        </is>
      </c>
      <c r="AP92" s="2" t="inlineStr">
        <is>
          <t xml:space="preserve">|
|
</t>
        </is>
      </c>
      <c r="AQ92" t="inlineStr">
        <is>
          <t>état de résistance à une maladie, acquise après un premier contact avec le pathogène, soit par vaccination, soit par infection naturelle</t>
        </is>
      </c>
      <c r="AR92" s="2" t="inlineStr">
        <is>
          <t>imdhíonacht fhaighte</t>
        </is>
      </c>
      <c r="AS92" s="2" t="inlineStr">
        <is>
          <t>3</t>
        </is>
      </c>
      <c r="AT92" s="2" t="inlineStr">
        <is>
          <t/>
        </is>
      </c>
      <c r="AU92" t="inlineStr">
        <is>
          <t/>
        </is>
      </c>
      <c r="AV92" t="inlineStr">
        <is>
          <t/>
        </is>
      </c>
      <c r="AW92" t="inlineStr">
        <is>
          <t/>
        </is>
      </c>
      <c r="AX92" t="inlineStr">
        <is>
          <t/>
        </is>
      </c>
      <c r="AY92" t="inlineStr">
        <is>
          <t/>
        </is>
      </c>
      <c r="AZ92" s="2" t="inlineStr">
        <is>
          <t>szerzett immunitás|
adaptív immunitás</t>
        </is>
      </c>
      <c r="BA92" s="2" t="inlineStr">
        <is>
          <t>4|
4</t>
        </is>
      </c>
      <c r="BB92" s="2" t="inlineStr">
        <is>
          <t xml:space="preserve">|
</t>
        </is>
      </c>
      <c r="BC92" t="inlineStr">
        <is>
          <t>a veleszületett immunitásra elválaszthatatlanul ráépülő védelem, amely amellett, 
hogy hozzájárul a kórokozók maradéktalan elpusztításához immunológiai memóriát 
is biztosít a gazdaszervezet számára</t>
        </is>
      </c>
      <c r="BD92" s="2" t="inlineStr">
        <is>
          <t>immunità specifica|
immunità adattiva|
immunità acquisita</t>
        </is>
      </c>
      <c r="BE92" s="2" t="inlineStr">
        <is>
          <t>3|
3|
3</t>
        </is>
      </c>
      <c r="BF92" s="2" t="inlineStr">
        <is>
          <t xml:space="preserve">|
|
</t>
        </is>
      </c>
      <c r="BG92" t="inlineStr">
        <is>
          <t>stato di resistenza verso un'infezione che viene acquisita durante la vita di un individuo</t>
        </is>
      </c>
      <c r="BH92" s="2" t="inlineStr">
        <is>
          <t>įgytas imunitetas|
adaptacinis imunitetas</t>
        </is>
      </c>
      <c r="BI92" s="2" t="inlineStr">
        <is>
          <t>3|
2</t>
        </is>
      </c>
      <c r="BJ92" s="2" t="inlineStr">
        <is>
          <t xml:space="preserve">preferred|
</t>
        </is>
      </c>
      <c r="BK92" t="inlineStr">
        <is>
          <t>imunitetas, atsirandantis po organizmo sąveikos su svetimomis medžiagomis – antigenais, pvz., po vakcinacijos, užsikrėtus arba persirgus infekcine liga ir kitais atvejais, kai į organizmą patenka svetimų medžiagų</t>
        </is>
      </c>
      <c r="BL92" t="inlineStr">
        <is>
          <t/>
        </is>
      </c>
      <c r="BM92" t="inlineStr">
        <is>
          <t/>
        </is>
      </c>
      <c r="BN92" t="inlineStr">
        <is>
          <t/>
        </is>
      </c>
      <c r="BO92" t="inlineStr">
        <is>
          <t/>
        </is>
      </c>
      <c r="BP92" s="2" t="inlineStr">
        <is>
          <t>immunità adattiva|
immunità akkwiżita kontra marda infettiva|
immunità akkwiżita|
immunità speċifika</t>
        </is>
      </c>
      <c r="BQ92" s="2" t="inlineStr">
        <is>
          <t>3|
3|
3|
3</t>
        </is>
      </c>
      <c r="BR92" s="2" t="inlineStr">
        <is>
          <t xml:space="preserve">|
|
|
</t>
        </is>
      </c>
      <c r="BS92" t="inlineStr">
        <is>
          <t>reżistenza speċifika għal infezzjoni li tkun żviluppat matul il-ħajja tal-individwu</t>
        </is>
      </c>
      <c r="BT92" s="2" t="inlineStr">
        <is>
          <t>verkregen immuniteit|
verworven weerstand|
verworven immuniteit|
specifieke immuniteit</t>
        </is>
      </c>
      <c r="BU92" s="2" t="inlineStr">
        <is>
          <t>3|
3|
3|
3</t>
        </is>
      </c>
      <c r="BV92" s="2" t="inlineStr">
        <is>
          <t xml:space="preserve">|
|
|
</t>
        </is>
      </c>
      <c r="BW92" t="inlineStr">
        <is>
          <t>immuniteit die een individu na de geboorte krijgt als specifieke afweerreactie tegen een bepaald antigeen en die zowel actief als passief kan zijn</t>
        </is>
      </c>
      <c r="BX92" s="2" t="inlineStr">
        <is>
          <t>odporność swoista|
odporność nabyta</t>
        </is>
      </c>
      <c r="BY92" s="2" t="inlineStr">
        <is>
          <t>3|
3</t>
        </is>
      </c>
      <c r="BZ92" s="2" t="inlineStr">
        <is>
          <t xml:space="preserve">|
</t>
        </is>
      </c>
      <c r="CA92" t="inlineStr">
        <is>
          <t>odpornosć powstająca w wyniku kontaktu organizmu z czynnikami chorobotwórczymi</t>
        </is>
      </c>
      <c r="CB92" s="2" t="inlineStr">
        <is>
          <t>imunidade específica|
imunidade adaptativa|
imunidade adquirida</t>
        </is>
      </c>
      <c r="CC92" s="2" t="inlineStr">
        <is>
          <t>3|
3|
3</t>
        </is>
      </c>
      <c r="CD92" s="2" t="inlineStr">
        <is>
          <t xml:space="preserve">|
|
</t>
        </is>
      </c>
      <c r="CE92" t="inlineStr">
        <is>
          <t>Resistência adquirida por hospedeiro como resultado de uma
exposição prévia a um agente patogénico natural ou a substância estranha ao
hospedeiro.</t>
        </is>
      </c>
      <c r="CF92" s="2" t="inlineStr">
        <is>
          <t>imunitate dobândită</t>
        </is>
      </c>
      <c r="CG92" s="2" t="inlineStr">
        <is>
          <t>3</t>
        </is>
      </c>
      <c r="CH92" s="2" t="inlineStr">
        <is>
          <t/>
        </is>
      </c>
      <c r="CI92" t="inlineStr">
        <is>
          <t>tip de imunitate în care antigenii străini sunt recunoscuți specific și sunt eliminați selectiv</t>
        </is>
      </c>
      <c r="CJ92" t="inlineStr">
        <is>
          <t/>
        </is>
      </c>
      <c r="CK92" t="inlineStr">
        <is>
          <t/>
        </is>
      </c>
      <c r="CL92" t="inlineStr">
        <is>
          <t/>
        </is>
      </c>
      <c r="CM92" t="inlineStr">
        <is>
          <t/>
        </is>
      </c>
      <c r="CN92" s="2" t="inlineStr">
        <is>
          <t>specifična imunost|
pridobljena imunost|
adaptivna imunost|
pridobljena imunost proti nalezljivi bolezni</t>
        </is>
      </c>
      <c r="CO92" s="2" t="inlineStr">
        <is>
          <t>3|
3|
3|
3</t>
        </is>
      </c>
      <c r="CP92" s="2" t="inlineStr">
        <is>
          <t>|
|
|
admitted</t>
        </is>
      </c>
      <c r="CQ92" t="inlineStr">
        <is>
          <t>imunost, ki ni prirojena in se razvije kasneje v življenju</t>
        </is>
      </c>
      <c r="CR92" s="2" t="inlineStr">
        <is>
          <t>förvärvad immunitet|
specifik immunitet|
adaptiv immunitet</t>
        </is>
      </c>
      <c r="CS92" s="2" t="inlineStr">
        <is>
          <t>3|
3|
3</t>
        </is>
      </c>
      <c r="CT92" s="2" t="inlineStr">
        <is>
          <t xml:space="preserve">|
|
</t>
        </is>
      </c>
      <c r="CU92" t="inlineStr">
        <is>
          <t/>
        </is>
      </c>
    </row>
    <row r="93">
      <c r="A93" s="1" t="str">
        <f>HYPERLINK("https://iate.europa.eu/entry/result/1528612/all", "1528612")</f>
        <v>1528612</v>
      </c>
      <c r="B93" t="inlineStr">
        <is>
          <t>SOCIAL QUESTIONS</t>
        </is>
      </c>
      <c r="C93" t="inlineStr">
        <is>
          <t>SOCIAL QUESTIONS|health|medical science|immunology</t>
        </is>
      </c>
      <c r="D93" t="inlineStr">
        <is>
          <t/>
        </is>
      </c>
      <c r="E93" t="inlineStr">
        <is>
          <t/>
        </is>
      </c>
      <c r="F93" t="inlineStr">
        <is>
          <t/>
        </is>
      </c>
      <c r="G93" t="inlineStr">
        <is>
          <t/>
        </is>
      </c>
      <c r="H93" t="inlineStr">
        <is>
          <t/>
        </is>
      </c>
      <c r="I93" t="inlineStr">
        <is>
          <t/>
        </is>
      </c>
      <c r="J93" t="inlineStr">
        <is>
          <t/>
        </is>
      </c>
      <c r="K93" t="inlineStr">
        <is>
          <t/>
        </is>
      </c>
      <c r="L93" s="2" t="inlineStr">
        <is>
          <t>naturlig immunitet|
naturligt erhvervet immunitet</t>
        </is>
      </c>
      <c r="M93" s="2" t="inlineStr">
        <is>
          <t>3|
3</t>
        </is>
      </c>
      <c r="N93" s="2" t="inlineStr">
        <is>
          <t xml:space="preserve">|
</t>
        </is>
      </c>
      <c r="O93" t="inlineStr">
        <is>
          <t/>
        </is>
      </c>
      <c r="P93" s="2" t="inlineStr">
        <is>
          <t>natürliche Immunität|
natürliche erworbene Immunität</t>
        </is>
      </c>
      <c r="Q93" s="2" t="inlineStr">
        <is>
          <t>3|
3</t>
        </is>
      </c>
      <c r="R93" s="2" t="inlineStr">
        <is>
          <t xml:space="preserve">|
</t>
        </is>
      </c>
      <c r="S93" t="inlineStr">
        <is>
          <t>durch Krankheit oder diaplazentare AK-Uebertragung erworbene aktive beziehungsweise passive Immunitaet</t>
        </is>
      </c>
      <c r="T93" s="2" t="inlineStr">
        <is>
          <t>φυσική ανοσία</t>
        </is>
      </c>
      <c r="U93" s="2" t="inlineStr">
        <is>
          <t>3</t>
        </is>
      </c>
      <c r="V93" s="2" t="inlineStr">
        <is>
          <t/>
        </is>
      </c>
      <c r="W93" t="inlineStr">
        <is>
          <t/>
        </is>
      </c>
      <c r="X93" s="2" t="inlineStr">
        <is>
          <t>natural immunity|
innate immunity</t>
        </is>
      </c>
      <c r="Y93" s="2" t="inlineStr">
        <is>
          <t>3|
3</t>
        </is>
      </c>
      <c r="Z93" s="2" t="inlineStr">
        <is>
          <t xml:space="preserve">|
</t>
        </is>
      </c>
      <c r="AA93" t="inlineStr">
        <is>
          <t>&lt;a href="https://iate.europa.eu/entry/result/1685134/en" target="_blank"&gt;&lt;i&gt;immunity&lt;/i&gt;&lt;/a&gt; that an organism is born with</t>
        </is>
      </c>
      <c r="AB93" s="2" t="inlineStr">
        <is>
          <t>inmunidad natural</t>
        </is>
      </c>
      <c r="AC93" s="2" t="inlineStr">
        <is>
          <t>3</t>
        </is>
      </c>
      <c r="AD93" s="2" t="inlineStr">
        <is>
          <t/>
        </is>
      </c>
      <c r="AE93" t="inlineStr">
        <is>
          <t/>
        </is>
      </c>
      <c r="AF93" s="2" t="inlineStr">
        <is>
          <t>kaasasündinud immuunsus</t>
        </is>
      </c>
      <c r="AG93" s="2" t="inlineStr">
        <is>
          <t>3</t>
        </is>
      </c>
      <c r="AH93" s="2" t="inlineStr">
        <is>
          <t/>
        </is>
      </c>
      <c r="AI93" t="inlineStr">
        <is>
          <t>evolutsiooni käigus välja kujunenud ning järglastele pärandatav vastupanuvõime &lt;i&gt;haigusetekitajatele&lt;/i&gt; &lt;a href="/entry/result/1623140/all" id="ENTRY_TO_ENTRY_CONVERTER" target="_blank"&gt;IATE:1623140&lt;/a&gt;</t>
        </is>
      </c>
      <c r="AJ93" s="2" t="inlineStr">
        <is>
          <t>luontainen immuniteetti</t>
        </is>
      </c>
      <c r="AK93" s="2" t="inlineStr">
        <is>
          <t>3</t>
        </is>
      </c>
      <c r="AL93" s="2" t="inlineStr">
        <is>
          <t/>
        </is>
      </c>
      <c r="AM93" t="inlineStr">
        <is>
          <t/>
        </is>
      </c>
      <c r="AN93" s="2" t="inlineStr">
        <is>
          <t>immunité innée|
immunité naturelle</t>
        </is>
      </c>
      <c r="AO93" s="2" t="inlineStr">
        <is>
          <t>2|
3</t>
        </is>
      </c>
      <c r="AP93" s="2" t="inlineStr">
        <is>
          <t xml:space="preserve">|
</t>
        </is>
      </c>
      <c r="AQ93" t="inlineStr">
        <is>
          <t/>
        </is>
      </c>
      <c r="AR93" s="2" t="inlineStr">
        <is>
          <t>imdhíonacht nádúrtha</t>
        </is>
      </c>
      <c r="AS93" s="2" t="inlineStr">
        <is>
          <t>3</t>
        </is>
      </c>
      <c r="AT93" s="2" t="inlineStr">
        <is>
          <t/>
        </is>
      </c>
      <c r="AU93" t="inlineStr">
        <is>
          <t/>
        </is>
      </c>
      <c r="AV93" t="inlineStr">
        <is>
          <t/>
        </is>
      </c>
      <c r="AW93" t="inlineStr">
        <is>
          <t/>
        </is>
      </c>
      <c r="AX93" t="inlineStr">
        <is>
          <t/>
        </is>
      </c>
      <c r="AY93" t="inlineStr">
        <is>
          <t/>
        </is>
      </c>
      <c r="AZ93" t="inlineStr">
        <is>
          <t/>
        </is>
      </c>
      <c r="BA93" t="inlineStr">
        <is>
          <t/>
        </is>
      </c>
      <c r="BB93" t="inlineStr">
        <is>
          <t/>
        </is>
      </c>
      <c r="BC93" t="inlineStr">
        <is>
          <t/>
        </is>
      </c>
      <c r="BD93" s="2" t="inlineStr">
        <is>
          <t>immunità innata|
immunità naturale</t>
        </is>
      </c>
      <c r="BE93" s="2" t="inlineStr">
        <is>
          <t>3|
3</t>
        </is>
      </c>
      <c r="BF93" s="2" t="inlineStr">
        <is>
          <t xml:space="preserve">|
</t>
        </is>
      </c>
      <c r="BG93" t="inlineStr">
        <is>
          <t>&lt;a href="https://iate.europa.eu/entry/result/1685134/en-it" target="_blank"&gt;immunità&lt;/a&gt; propria
di un organismo sin dalla nascita</t>
        </is>
      </c>
      <c r="BH93" s="2" t="inlineStr">
        <is>
          <t>įgimtas imunitetas|
natūralus imunitetas</t>
        </is>
      </c>
      <c r="BI93" s="2" t="inlineStr">
        <is>
          <t>3|
3</t>
        </is>
      </c>
      <c r="BJ93" s="2" t="inlineStr">
        <is>
          <t xml:space="preserve">preferred|
</t>
        </is>
      </c>
      <c r="BK93" t="inlineStr">
        <is>
          <t>imunitetas, apimantis visus organizmo nespecifinius apsaugos mechanizmus (fizinės ir cheminės kliūtys, fagocitai, NK ląstelės, kraujuje cirkuliuojančios įvairios molekulės)</t>
        </is>
      </c>
      <c r="BL93" t="inlineStr">
        <is>
          <t/>
        </is>
      </c>
      <c r="BM93" t="inlineStr">
        <is>
          <t/>
        </is>
      </c>
      <c r="BN93" t="inlineStr">
        <is>
          <t/>
        </is>
      </c>
      <c r="BO93" t="inlineStr">
        <is>
          <t/>
        </is>
      </c>
      <c r="BP93" s="2" t="inlineStr">
        <is>
          <t>immunità naturali|
immunità innata</t>
        </is>
      </c>
      <c r="BQ93" s="2" t="inlineStr">
        <is>
          <t>3|
3</t>
        </is>
      </c>
      <c r="BR93" s="2" t="inlineStr">
        <is>
          <t xml:space="preserve">|
</t>
        </is>
      </c>
      <c r="BS93" t="inlineStr">
        <is>
          <t/>
        </is>
      </c>
      <c r="BT93" s="2" t="inlineStr">
        <is>
          <t>natuurlijke immuniteit|
aangeboren weerstand</t>
        </is>
      </c>
      <c r="BU93" s="2" t="inlineStr">
        <is>
          <t>3|
3</t>
        </is>
      </c>
      <c r="BV93" s="2" t="inlineStr">
        <is>
          <t xml:space="preserve">|
</t>
        </is>
      </c>
      <c r="BW93" t="inlineStr">
        <is>
          <t>het ongemerkt verkrijgen van een actieve immuniteit tegen diverse pathogene infectiekiemen</t>
        </is>
      </c>
      <c r="BX93" s="2" t="inlineStr">
        <is>
          <t>odporność wrodzona|
odporność naturalna</t>
        </is>
      </c>
      <c r="BY93" s="2" t="inlineStr">
        <is>
          <t>3|
3</t>
        </is>
      </c>
      <c r="BZ93" s="2" t="inlineStr">
        <is>
          <t xml:space="preserve">|
</t>
        </is>
      </c>
      <c r="CA93" t="inlineStr">
        <is>
          <t>nabyta odporność organizmu w wyniku przebytego zakażenia lub choroby, a także pozyskania przez płód lub noworodka matczynych przeciwciał drogą przezłożyskową bądź z siarą i mlekiem matki</t>
        </is>
      </c>
      <c r="CB93" s="2" t="inlineStr">
        <is>
          <t>imunidade natural</t>
        </is>
      </c>
      <c r="CC93" s="2" t="inlineStr">
        <is>
          <t>3</t>
        </is>
      </c>
      <c r="CD93" s="2" t="inlineStr">
        <is>
          <t/>
        </is>
      </c>
      <c r="CE93" t="inlineStr">
        <is>
          <t>Resistência inerente, própria de certas espécies, a determinados
agentes de doença.</t>
        </is>
      </c>
      <c r="CF93" s="2" t="inlineStr">
        <is>
          <t>imunitate naturală|
imunitate înnăscută</t>
        </is>
      </c>
      <c r="CG93" s="2" t="inlineStr">
        <is>
          <t>3|
3</t>
        </is>
      </c>
      <c r="CH93" s="2" t="inlineStr">
        <is>
          <t xml:space="preserve">|
</t>
        </is>
      </c>
      <c r="CI93" t="inlineStr">
        <is>
          <t>imunitate bazată pe constituția generică a individului</t>
        </is>
      </c>
      <c r="CJ93" t="inlineStr">
        <is>
          <t/>
        </is>
      </c>
      <c r="CK93" t="inlineStr">
        <is>
          <t/>
        </is>
      </c>
      <c r="CL93" t="inlineStr">
        <is>
          <t/>
        </is>
      </c>
      <c r="CM93" t="inlineStr">
        <is>
          <t/>
        </is>
      </c>
      <c r="CN93" s="2" t="inlineStr">
        <is>
          <t>prirojena imunost|
naravna imunost</t>
        </is>
      </c>
      <c r="CO93" s="2" t="inlineStr">
        <is>
          <t>3|
3</t>
        </is>
      </c>
      <c r="CP93" s="2" t="inlineStr">
        <is>
          <t xml:space="preserve">|
</t>
        </is>
      </c>
      <c r="CQ93" t="inlineStr">
        <is>
          <t>imunost, ki je navzoča že ob rojstvu kot naravna in nespecifična imunost</t>
        </is>
      </c>
      <c r="CR93" t="inlineStr">
        <is>
          <t/>
        </is>
      </c>
      <c r="CS93" t="inlineStr">
        <is>
          <t/>
        </is>
      </c>
      <c r="CT93" t="inlineStr">
        <is>
          <t/>
        </is>
      </c>
      <c r="CU93" t="inlineStr">
        <is>
          <t/>
        </is>
      </c>
    </row>
    <row r="94">
      <c r="A94" s="1" t="str">
        <f>HYPERLINK("https://iate.europa.eu/entry/result/1516420/all", "1516420")</f>
        <v>1516420</v>
      </c>
      <c r="B94" t="inlineStr">
        <is>
          <t>SOCIAL QUESTIONS</t>
        </is>
      </c>
      <c r="C94" t="inlineStr">
        <is>
          <t>SOCIAL QUESTIONS|health|medical science|immunology;SOCIAL QUESTIONS|health|pharmaceutical industry|pharmaceutical product|vaccine;SOCIAL QUESTIONS|health|health policy|organisation of health care|disease prevention|vaccination</t>
        </is>
      </c>
      <c r="D94" s="2" t="inlineStr">
        <is>
          <t>първична ваксинация</t>
        </is>
      </c>
      <c r="E94" s="2" t="inlineStr">
        <is>
          <t>3</t>
        </is>
      </c>
      <c r="F94" s="2" t="inlineStr">
        <is>
          <t/>
        </is>
      </c>
      <c r="G94" t="inlineStr">
        <is>
          <t/>
        </is>
      </c>
      <c r="H94" s="2" t="inlineStr">
        <is>
          <t>základní očkování|
primární vakcinace</t>
        </is>
      </c>
      <c r="I94" s="2" t="inlineStr">
        <is>
          <t>3|
3</t>
        </is>
      </c>
      <c r="J94" s="2" t="inlineStr">
        <is>
          <t xml:space="preserve">preferred|
</t>
        </is>
      </c>
      <c r="K94" t="inlineStr">
        <is>
          <t>očkování, při kterém se podává jedna nebo více dávek očkovací látky potřebných k dosažení specifické odolnosti proti dané infekci</t>
        </is>
      </c>
      <c r="L94" s="2" t="inlineStr">
        <is>
          <t>primærvaccination|
førstegangsvaccination|
primært vaccinationsprogram|
primær vaccination|
indledende vaccinationsforløb|
grundvaccinationsprogram|
grundvaccination|
primærvaccinationsserie|
basisvaccination|
indledende vaccination|
grundvaccinationsforløb|
primært vaccinationsforløb</t>
        </is>
      </c>
      <c r="M94" s="2" t="inlineStr">
        <is>
          <t>3|
3|
3|
3|
3|
3|
3|
3|
3|
3|
3|
3</t>
        </is>
      </c>
      <c r="N94" s="2" t="inlineStr">
        <is>
          <t xml:space="preserve">|
|
|
|
|
|
|
|
|
|
|
</t>
        </is>
      </c>
      <c r="O94" t="inlineStr">
        <is>
          <t/>
        </is>
      </c>
      <c r="P94" s="2" t="inlineStr">
        <is>
          <t>Erstimpfung</t>
        </is>
      </c>
      <c r="Q94" s="2" t="inlineStr">
        <is>
          <t>3</t>
        </is>
      </c>
      <c r="R94" s="2" t="inlineStr">
        <is>
          <t/>
        </is>
      </c>
      <c r="S94" t="inlineStr">
        <is>
          <t>die zur Verhütung einer Infektionskrankheit erstmals durchgeführte Impfung</t>
        </is>
      </c>
      <c r="T94" s="2" t="inlineStr">
        <is>
          <t>πρώτος εμβολιασμός|
αρχικός εμβολιασμός</t>
        </is>
      </c>
      <c r="U94" s="2" t="inlineStr">
        <is>
          <t>3|
3</t>
        </is>
      </c>
      <c r="V94" s="2" t="inlineStr">
        <is>
          <t>|
preferred</t>
        </is>
      </c>
      <c r="W94" t="inlineStr">
        <is>
          <t>εμβολιασμός σε μία δόση (ή σε δύο ή περισσότερες δόσεις χορηγούμενες σε σύντομο χρονικό διάστημα), που επιτρέπει στα εμβολιασμένα άτομα να αναπτύξουν το προβλεπόμενο επίπεδο ανοσίας</t>
        </is>
      </c>
      <c r="X94" s="2" t="inlineStr">
        <is>
          <t>primary vaccination course|
primary vaccination|
basic vaccination scheme|
primary course|
initial vaccination</t>
        </is>
      </c>
      <c r="Y94" s="2" t="inlineStr">
        <is>
          <t>3|
3|
3|
1|
3</t>
        </is>
      </c>
      <c r="Z94" s="2" t="inlineStr">
        <is>
          <t xml:space="preserve">|
|
|
|
</t>
        </is>
      </c>
      <c r="AA94" t="inlineStr">
        <is>
          <t>vaccination administered in a single dose, or in two or more doses in a short period, enabling the vaccinated subject to induce the intended level of immunity</t>
        </is>
      </c>
      <c r="AB94" s="2" t="inlineStr">
        <is>
          <t>primovacunación</t>
        </is>
      </c>
      <c r="AC94" s="2" t="inlineStr">
        <is>
          <t>4</t>
        </is>
      </c>
      <c r="AD94" s="2" t="inlineStr">
        <is>
          <t/>
        </is>
      </c>
      <c r="AE94" t="inlineStr">
        <is>
          <t>Serie de dosis de un mismo producto biológico vacunal que se ha de administrar a una persona susceptible para que consiga una inmunidad adecuada frente a la infección que se quiere prevenir</t>
        </is>
      </c>
      <c r="AF94" s="2" t="inlineStr">
        <is>
          <t>esmane vaktsineerimine|
esmavaktsineerimine</t>
        </is>
      </c>
      <c r="AG94" s="2" t="inlineStr">
        <is>
          <t>3|
3</t>
        </is>
      </c>
      <c r="AH94" s="2" t="inlineStr">
        <is>
          <t xml:space="preserve">|
</t>
        </is>
      </c>
      <c r="AI94" t="inlineStr">
        <is>
          <t>ühe või enama doosina manustatav vaktsineerimiskuur, mille käigus kujuneb &lt;i&gt;immuunsus &lt;/i&gt;&lt;a href="/entry/result/1685134/all" id="ENTRY_TO_ENTRY_CONVERTER" target="_blank"&gt;IATE:1685134&lt;/a&gt; haigusetekitajate vastu</t>
        </is>
      </c>
      <c r="AJ94" s="2" t="inlineStr">
        <is>
          <t>perusrokoteohjelma|
perusrokotus</t>
        </is>
      </c>
      <c r="AK94" s="2" t="inlineStr">
        <is>
          <t>3|
3</t>
        </is>
      </c>
      <c r="AL94" s="2" t="inlineStr">
        <is>
          <t xml:space="preserve">|
</t>
        </is>
      </c>
      <c r="AM94" t="inlineStr">
        <is>
          <t/>
        </is>
      </c>
      <c r="AN94" s="2" t="inlineStr">
        <is>
          <t>primovaccination|
vaccination primaire</t>
        </is>
      </c>
      <c r="AO94" s="2" t="inlineStr">
        <is>
          <t>3|
3</t>
        </is>
      </c>
      <c r="AP94" s="2" t="inlineStr">
        <is>
          <t xml:space="preserve">|
</t>
        </is>
      </c>
      <c r="AQ94" t="inlineStr">
        <is>
          <t>première injection ou premières injections successives d'un vaccin permettant d'induire la réponse immunitaire voulue contre une maladie</t>
        </is>
      </c>
      <c r="AR94" s="2" t="inlineStr">
        <is>
          <t>vacsaíniú príomhúil|
vacsaíniú príomha</t>
        </is>
      </c>
      <c r="AS94" s="2" t="inlineStr">
        <is>
          <t>3|
3</t>
        </is>
      </c>
      <c r="AT94" s="2" t="inlineStr">
        <is>
          <t xml:space="preserve">|
</t>
        </is>
      </c>
      <c r="AU94" t="inlineStr">
        <is>
          <t/>
        </is>
      </c>
      <c r="AV94" s="2" t="inlineStr">
        <is>
          <t>primarno cijepljenje</t>
        </is>
      </c>
      <c r="AW94" s="2" t="inlineStr">
        <is>
          <t>3</t>
        </is>
      </c>
      <c r="AX94" s="2" t="inlineStr">
        <is>
          <t/>
        </is>
      </c>
      <c r="AY94" t="inlineStr">
        <is>
          <t/>
        </is>
      </c>
      <c r="AZ94" s="2" t="inlineStr">
        <is>
          <t>alapoltás|
elsődleges vakcinázás|
első vakcinázás</t>
        </is>
      </c>
      <c r="BA94" s="2" t="inlineStr">
        <is>
          <t>3|
3|
3</t>
        </is>
      </c>
      <c r="BB94" s="2" t="inlineStr">
        <is>
          <t xml:space="preserve">|
|
</t>
        </is>
      </c>
      <c r="BC94" t="inlineStr">
        <is>
          <t/>
        </is>
      </c>
      <c r="BD94" s="2" t="inlineStr">
        <is>
          <t>vaccinazione primaria|
ciclo di vaccinazione primario|
prima vaccinazione|
modello di base di vaccinazione</t>
        </is>
      </c>
      <c r="BE94" s="2" t="inlineStr">
        <is>
          <t>3|
3|
3|
3</t>
        </is>
      </c>
      <c r="BF94" s="2" t="inlineStr">
        <is>
          <t xml:space="preserve">preferred|
|
|
</t>
        </is>
      </c>
      <c r="BG94" t="inlineStr">
        <is>
          <t>vaccinazione somministrata
in una, due o più dosi nell’ambito di un breve periodo che consente di raggiungere
il livello di immunizzazione previsto</t>
        </is>
      </c>
      <c r="BH94" s="2" t="inlineStr">
        <is>
          <t>pirminis skiepijimas|
pirminė vakcinacija</t>
        </is>
      </c>
      <c r="BI94" s="2" t="inlineStr">
        <is>
          <t>2|
2</t>
        </is>
      </c>
      <c r="BJ94" s="2" t="inlineStr">
        <is>
          <t xml:space="preserve">|
</t>
        </is>
      </c>
      <c r="BK94" t="inlineStr">
        <is>
          <t/>
        </is>
      </c>
      <c r="BL94" s="2" t="inlineStr">
        <is>
          <t>pamatvakcinācija|
sākotnējā vakcinācija|
pirmreizējā vakcinācija|
primārā vakcinācija</t>
        </is>
      </c>
      <c r="BM94" s="2" t="inlineStr">
        <is>
          <t>3|
2|
3|
3</t>
        </is>
      </c>
      <c r="BN94" s="2" t="inlineStr">
        <is>
          <t xml:space="preserve">|
|
|
</t>
        </is>
      </c>
      <c r="BO94" t="inlineStr">
        <is>
          <t/>
        </is>
      </c>
      <c r="BP94" s="2" t="inlineStr">
        <is>
          <t>vaċċinazzjoni primarja|
tilqim primarju</t>
        </is>
      </c>
      <c r="BQ94" s="2" t="inlineStr">
        <is>
          <t>3|
3</t>
        </is>
      </c>
      <c r="BR94" s="2" t="inlineStr">
        <is>
          <t xml:space="preserve">|
</t>
        </is>
      </c>
      <c r="BS94" t="inlineStr">
        <is>
          <t>vaċċinazzjoni amministrata f'doża waħda, jew f'żewġ dożi jew aktar f'perjodu qasir, li tippermetti lis-soġġett jiżviluppa l-livell ta' immunità intiż</t>
        </is>
      </c>
      <c r="BT94" s="2" t="inlineStr">
        <is>
          <t>primaire vaccinatie</t>
        </is>
      </c>
      <c r="BU94" s="2" t="inlineStr">
        <is>
          <t>3</t>
        </is>
      </c>
      <c r="BV94" s="2" t="inlineStr">
        <is>
          <t/>
        </is>
      </c>
      <c r="BW94" t="inlineStr">
        <is>
          <t>een-,
 twee- of meermalige toediening van een vaccin over een korte periode om het
 immuunsysteem optimaal te activeren en primaire immuniteit op te wekken tegen
 een bepaalde infectieziekte</t>
        </is>
      </c>
      <c r="BX94" s="2" t="inlineStr">
        <is>
          <t>szczepienie pierwotne|
cykl szczepień pierwotnych</t>
        </is>
      </c>
      <c r="BY94" s="2" t="inlineStr">
        <is>
          <t>3|
3</t>
        </is>
      </c>
      <c r="BZ94" s="2" t="inlineStr">
        <is>
          <t xml:space="preserve">|
</t>
        </is>
      </c>
      <c r="CA94" t="inlineStr">
        <is>
          <t/>
        </is>
      </c>
      <c r="CB94" s="2" t="inlineStr">
        <is>
          <t>vacinação primária</t>
        </is>
      </c>
      <c r="CC94" s="2" t="inlineStr">
        <is>
          <t>3</t>
        </is>
      </c>
      <c r="CD94" s="2" t="inlineStr">
        <is>
          <t/>
        </is>
      </c>
      <c r="CE94" t="inlineStr">
        <is>
          <t>Vacinação administrada numa dose única, ou em duas ou mais doses num curto período, para aumentar a proteção contra uma infeção.</t>
        </is>
      </c>
      <c r="CF94" s="2" t="inlineStr">
        <is>
          <t>vaccinare primară|
primovaccinare</t>
        </is>
      </c>
      <c r="CG94" s="2" t="inlineStr">
        <is>
          <t>3|
3</t>
        </is>
      </c>
      <c r="CH94" s="2" t="inlineStr">
        <is>
          <t xml:space="preserve">|
</t>
        </is>
      </c>
      <c r="CI94" t="inlineStr">
        <is>
          <t/>
        </is>
      </c>
      <c r="CJ94" s="2" t="inlineStr">
        <is>
          <t>základné očkovanie|
základná očkovacia schéma|
základná vakcinačná schéma|
prvá vakcinácia</t>
        </is>
      </c>
      <c r="CK94" s="2" t="inlineStr">
        <is>
          <t>3|
3|
3|
3</t>
        </is>
      </c>
      <c r="CL94" s="2" t="inlineStr">
        <is>
          <t xml:space="preserve">|
|
|
</t>
        </is>
      </c>
      <c r="CM94" t="inlineStr">
        <is>
          <t>očkovanie podané v jednej, dvoch alebo viacerých dávkach v krátkom časovom období umožňujúce očkovanému subjektu dosiahnuť požadovanú imunitu</t>
        </is>
      </c>
      <c r="CN94" s="2" t="inlineStr">
        <is>
          <t>primarno cepljenje</t>
        </is>
      </c>
      <c r="CO94" s="2" t="inlineStr">
        <is>
          <t>3</t>
        </is>
      </c>
      <c r="CP94" s="2" t="inlineStr">
        <is>
          <t/>
        </is>
      </c>
      <c r="CQ94" t="inlineStr">
        <is>
          <t>prvo cepljenje proti bolezni, ki je lahko sestavljeno iz enega odmerka oziroma dveh ali več odmerkov v krajšem časovnem zaporedju in s katerim se ustvari želena stopnja imunosti</t>
        </is>
      </c>
      <c r="CR94" s="2" t="inlineStr">
        <is>
          <t>primovaccination|
primärvaccination</t>
        </is>
      </c>
      <c r="CS94" s="2" t="inlineStr">
        <is>
          <t>3|
3</t>
        </is>
      </c>
      <c r="CT94" s="2" t="inlineStr">
        <is>
          <t xml:space="preserve">|
</t>
        </is>
      </c>
      <c r="CU94" t="inlineStr">
        <is>
          <t>första omgången vaccin med vilken man skapar ett grundskydd</t>
        </is>
      </c>
    </row>
    <row r="95">
      <c r="A95" s="1" t="str">
        <f>HYPERLINK("https://iate.europa.eu/entry/result/3592879/all", "3592879")</f>
        <v>3592879</v>
      </c>
      <c r="B95" t="inlineStr">
        <is>
          <t>SOCIAL QUESTIONS</t>
        </is>
      </c>
      <c r="C95" t="inlineStr">
        <is>
          <t>SOCIAL QUESTIONS|health</t>
        </is>
      </c>
      <c r="D95" t="inlineStr">
        <is>
          <t/>
        </is>
      </c>
      <c r="E95" t="inlineStr">
        <is>
          <t/>
        </is>
      </c>
      <c r="F95" t="inlineStr">
        <is>
          <t/>
        </is>
      </c>
      <c r="G95" t="inlineStr">
        <is>
          <t/>
        </is>
      </c>
      <c r="H95" t="inlineStr">
        <is>
          <t/>
        </is>
      </c>
      <c r="I95" t="inlineStr">
        <is>
          <t/>
        </is>
      </c>
      <c r="J95" t="inlineStr">
        <is>
          <t/>
        </is>
      </c>
      <c r="K95" t="inlineStr">
        <is>
          <t/>
        </is>
      </c>
      <c r="L95" t="inlineStr">
        <is>
          <t/>
        </is>
      </c>
      <c r="M95" t="inlineStr">
        <is>
          <t/>
        </is>
      </c>
      <c r="N95" t="inlineStr">
        <is>
          <t/>
        </is>
      </c>
      <c r="O95" t="inlineStr">
        <is>
          <t/>
        </is>
      </c>
      <c r="P95" t="inlineStr">
        <is>
          <t/>
        </is>
      </c>
      <c r="Q95" t="inlineStr">
        <is>
          <t/>
        </is>
      </c>
      <c r="R95" t="inlineStr">
        <is>
          <t/>
        </is>
      </c>
      <c r="S95" t="inlineStr">
        <is>
          <t/>
        </is>
      </c>
      <c r="T95" t="inlineStr">
        <is>
          <t/>
        </is>
      </c>
      <c r="U95" t="inlineStr">
        <is>
          <t/>
        </is>
      </c>
      <c r="V95" t="inlineStr">
        <is>
          <t/>
        </is>
      </c>
      <c r="W95" t="inlineStr">
        <is>
          <t/>
        </is>
      </c>
      <c r="X95" s="2" t="inlineStr">
        <is>
          <t>Task Force for Industrial Scale-up of COVID-19 vaccines|
Task Force for Industrial Scale-up of COVID-19 vaccines and therapeutics</t>
        </is>
      </c>
      <c r="Y95" s="2" t="inlineStr">
        <is>
          <t>3|
3</t>
        </is>
      </c>
      <c r="Z95" s="2" t="inlineStr">
        <is>
          <t xml:space="preserve">|
</t>
        </is>
      </c>
      <c r="AA95" t="inlineStr">
        <is>
          <t>planned Commission taskforce which is to monitor vaccines production and help respond to issues in real-time</t>
        </is>
      </c>
      <c r="AB95" s="2" t="inlineStr">
        <is>
          <t>Grupo de Trabajo sobre la Expansión Industrial de las Vacunas contra la COVID-19</t>
        </is>
      </c>
      <c r="AC95" s="2" t="inlineStr">
        <is>
          <t>3</t>
        </is>
      </c>
      <c r="AD95" s="2" t="inlineStr">
        <is>
          <t/>
        </is>
      </c>
      <c r="AE95" t="inlineStr">
        <is>
          <t>Grupo de trabajo propuesto por la Comisión a fin de detectar los problemas relativos al ritmo de producción de vacunas contra la COVID-19 necesario para combatir la pandemia y a fin de ayudar a dar respuesta en tiempo real a tales problemas.</t>
        </is>
      </c>
      <c r="AF95" t="inlineStr">
        <is>
          <t/>
        </is>
      </c>
      <c r="AG95" t="inlineStr">
        <is>
          <t/>
        </is>
      </c>
      <c r="AH95" t="inlineStr">
        <is>
          <t/>
        </is>
      </c>
      <c r="AI95" t="inlineStr">
        <is>
          <t/>
        </is>
      </c>
      <c r="AJ95" s="2" t="inlineStr">
        <is>
          <t>teollisen mittakaavan covid-19-rokotetuotantoa ja -hoitokeinoja käsittelevä työryhmä|
teollisen mittakaavan covid-19-rokotetuotantoa käsittelevä työryhmä</t>
        </is>
      </c>
      <c r="AK95" s="2" t="inlineStr">
        <is>
          <t>3|
3</t>
        </is>
      </c>
      <c r="AL95" s="2" t="inlineStr">
        <is>
          <t xml:space="preserve">|
</t>
        </is>
      </c>
      <c r="AM95" t="inlineStr">
        <is>
          <t/>
        </is>
      </c>
      <c r="AN95" t="inlineStr">
        <is>
          <t/>
        </is>
      </c>
      <c r="AO95" t="inlineStr">
        <is>
          <t/>
        </is>
      </c>
      <c r="AP95" t="inlineStr">
        <is>
          <t/>
        </is>
      </c>
      <c r="AQ95" t="inlineStr">
        <is>
          <t/>
        </is>
      </c>
      <c r="AR95" s="2" t="inlineStr">
        <is>
          <t>an Tascfhórsa um uas-scálú tionsclaíoch ar vacsaíní COVID-19</t>
        </is>
      </c>
      <c r="AS95" s="2" t="inlineStr">
        <is>
          <t>3</t>
        </is>
      </c>
      <c r="AT95" s="2" t="inlineStr">
        <is>
          <t/>
        </is>
      </c>
      <c r="AU95" t="inlineStr">
        <is>
          <t/>
        </is>
      </c>
      <c r="AV95" t="inlineStr">
        <is>
          <t/>
        </is>
      </c>
      <c r="AW95" t="inlineStr">
        <is>
          <t/>
        </is>
      </c>
      <c r="AX95" t="inlineStr">
        <is>
          <t/>
        </is>
      </c>
      <c r="AY95" t="inlineStr">
        <is>
          <t/>
        </is>
      </c>
      <c r="AZ95" t="inlineStr">
        <is>
          <t/>
        </is>
      </c>
      <c r="BA95" t="inlineStr">
        <is>
          <t/>
        </is>
      </c>
      <c r="BB95" t="inlineStr">
        <is>
          <t/>
        </is>
      </c>
      <c r="BC95" t="inlineStr">
        <is>
          <t/>
        </is>
      </c>
      <c r="BD95" t="inlineStr">
        <is>
          <t/>
        </is>
      </c>
      <c r="BE95" t="inlineStr">
        <is>
          <t/>
        </is>
      </c>
      <c r="BF95" t="inlineStr">
        <is>
          <t/>
        </is>
      </c>
      <c r="BG95" t="inlineStr">
        <is>
          <t/>
        </is>
      </c>
      <c r="BH95" s="2" t="inlineStr">
        <is>
          <t>COVID-19 vakcinų pramonės masto didinimo darbo grupė</t>
        </is>
      </c>
      <c r="BI95" s="2" t="inlineStr">
        <is>
          <t>3</t>
        </is>
      </c>
      <c r="BJ95" s="2" t="inlineStr">
        <is>
          <t/>
        </is>
      </c>
      <c r="BK95" t="inlineStr">
        <is>
          <t/>
        </is>
      </c>
      <c r="BL95" t="inlineStr">
        <is>
          <t/>
        </is>
      </c>
      <c r="BM95" t="inlineStr">
        <is>
          <t/>
        </is>
      </c>
      <c r="BN95" t="inlineStr">
        <is>
          <t/>
        </is>
      </c>
      <c r="BO95" t="inlineStr">
        <is>
          <t/>
        </is>
      </c>
      <c r="BP95" s="2" t="inlineStr">
        <is>
          <t>Task Force għall-Produzzjoni Industrijali fuq skala akbar tal-vaċċini kontra l-COVID-19</t>
        </is>
      </c>
      <c r="BQ95" s="2" t="inlineStr">
        <is>
          <t>3</t>
        </is>
      </c>
      <c r="BR95" s="2" t="inlineStr">
        <is>
          <t/>
        </is>
      </c>
      <c r="BS95" t="inlineStr">
        <is>
          <t>task force tal-Kummissjoni maħsuba biex timmonitorja l-produzzjoni tal-vaċċini u tgħin fir-rispons għall-kwistjonijiet li jinqalgħu fil-ħin reali</t>
        </is>
      </c>
      <c r="BT95" t="inlineStr">
        <is>
          <t/>
        </is>
      </c>
      <c r="BU95" t="inlineStr">
        <is>
          <t/>
        </is>
      </c>
      <c r="BV95" t="inlineStr">
        <is>
          <t/>
        </is>
      </c>
      <c r="BW95" t="inlineStr">
        <is>
          <t/>
        </is>
      </c>
      <c r="BX95" s="2" t="inlineStr">
        <is>
          <t>grupa zadaniowa ds. przyspieszenia produkcji szczepionek przeciwko COVID-19</t>
        </is>
      </c>
      <c r="BY95" s="2" t="inlineStr">
        <is>
          <t>3</t>
        </is>
      </c>
      <c r="BZ95" s="2" t="inlineStr">
        <is>
          <t/>
        </is>
      </c>
      <c r="CA95" t="inlineStr">
        <is>
          <t>planowana grupa zadaniowa Komisji, która będzie na bieżąco identyfikować problemy z produkcją szczepionek przeciwko COVID-19 i reagować na nie</t>
        </is>
      </c>
      <c r="CB95" s="2" t="inlineStr">
        <is>
          <t>Grupo de Trabalho para o Aumento da Capacidade de Produção de Vacinas contra a COVID-19|
Grupo de Trabalho Encarregado de Aumentar a Capacidade de Produção de Vacinas contra a COVID-19</t>
        </is>
      </c>
      <c r="CC95" s="2" t="inlineStr">
        <is>
          <t>3|
3</t>
        </is>
      </c>
      <c r="CD95" s="2" t="inlineStr">
        <is>
          <t xml:space="preserve">proposed|
</t>
        </is>
      </c>
      <c r="CE95" t="inlineStr">
        <is>
          <t>Grupo de trabalho criado pela Comissão com o objetivo de detetar e responder em tempo real aos problemas relacionados com o aumento da capacidade de produção de vacinas contra a COVID-19.</t>
        </is>
      </c>
      <c r="CF95" s="2" t="inlineStr">
        <is>
          <t>Grupul operativ pentru extinderea industrială a producției de vaccinuri împotriva COVID-19|
Grupul operativ pentru extinderea industrială a producției de vaccinuri și tratamente împotriva COVID-19</t>
        </is>
      </c>
      <c r="CG95" s="2" t="inlineStr">
        <is>
          <t>3|
3</t>
        </is>
      </c>
      <c r="CH95" s="2" t="inlineStr">
        <is>
          <t xml:space="preserve">|
</t>
        </is>
      </c>
      <c r="CI95" t="inlineStr">
        <is>
          <t/>
        </is>
      </c>
      <c r="CJ95" s="2" t="inlineStr">
        <is>
          <t>pracovná skupina pre rozšírenie priemyselnej výroby vakcín a terapeutík proti ochoreniu COVID-19</t>
        </is>
      </c>
      <c r="CK95" s="2" t="inlineStr">
        <is>
          <t>3</t>
        </is>
      </c>
      <c r="CL95" s="2" t="inlineStr">
        <is>
          <t>proposed</t>
        </is>
      </c>
      <c r="CM95" t="inlineStr">
        <is>
          <t>pracovná skupina Komisie, ktorej úlohou je odhaľovať problémy pri výrobe vakcín a terapeutík určených na boj s ochorením COVID-19 a pomáhať pri ich riešení v reálnom čase</t>
        </is>
      </c>
      <c r="CN95" s="2" t="inlineStr">
        <is>
          <t>projektna skupina za povečanje industrijske proizvodnje cepiv proti COVID-19</t>
        </is>
      </c>
      <c r="CO95" s="2" t="inlineStr">
        <is>
          <t>3</t>
        </is>
      </c>
      <c r="CP95" s="2" t="inlineStr">
        <is>
          <t/>
        </is>
      </c>
      <c r="CQ95" t="inlineStr">
        <is>
          <t>projektna skupina, ki jo namerava ustanoviti Komisija, da bi spremljala proizvodnjo cepiv in se lahko odzivala na vprašanja v realnem času</t>
        </is>
      </c>
      <c r="CR95" t="inlineStr">
        <is>
          <t/>
        </is>
      </c>
      <c r="CS95" t="inlineStr">
        <is>
          <t/>
        </is>
      </c>
      <c r="CT95" t="inlineStr">
        <is>
          <t/>
        </is>
      </c>
      <c r="CU95" t="inlineStr">
        <is>
          <t/>
        </is>
      </c>
    </row>
    <row r="96">
      <c r="A96" s="1" t="str">
        <f>HYPERLINK("https://iate.europa.eu/entry/result/48564/all", "48564")</f>
        <v>48564</v>
      </c>
      <c r="B96" t="inlineStr">
        <is>
          <t>SOCIAL QUESTIONS</t>
        </is>
      </c>
      <c r="C96" t="inlineStr">
        <is>
          <t>SOCIAL QUESTIONS|health|medical science;SOCIAL QUESTIONS|health|health policy|organisation of health care|medical device</t>
        </is>
      </c>
      <c r="D96" t="inlineStr">
        <is>
          <t/>
        </is>
      </c>
      <c r="E96" t="inlineStr">
        <is>
          <t/>
        </is>
      </c>
      <c r="F96" t="inlineStr">
        <is>
          <t/>
        </is>
      </c>
      <c r="G96" t="inlineStr">
        <is>
          <t/>
        </is>
      </c>
      <c r="H96" s="2" t="inlineStr">
        <is>
          <t>rychlý test|
rychlý diagnostický test|
rychlotest</t>
        </is>
      </c>
      <c r="I96" s="2" t="inlineStr">
        <is>
          <t>3|
3|
3</t>
        </is>
      </c>
      <c r="J96" s="2" t="inlineStr">
        <is>
          <t>|
|
admitted</t>
        </is>
      </c>
      <c r="K96" t="inlineStr">
        <is>
          <t>kvalitativní nebo polokvantitativní diagnostický zdravotnický prostředek
 &lt;i&gt;in vitro &lt;/i&gt;používaný jednorázově nebo v malé sérii, který zahrnuje neautomatizované postupy navržené za účelem získání okamžitého výsledku</t>
        </is>
      </c>
      <c r="L96" s="2" t="inlineStr">
        <is>
          <t>hurtigtest</t>
        </is>
      </c>
      <c r="M96" s="2" t="inlineStr">
        <is>
          <t>3</t>
        </is>
      </c>
      <c r="N96" s="2" t="inlineStr">
        <is>
          <t/>
        </is>
      </c>
      <c r="O96" t="inlineStr">
        <is>
          <t/>
        </is>
      </c>
      <c r="P96" s="2" t="inlineStr">
        <is>
          <t>Schnelltest</t>
        </is>
      </c>
      <c r="Q96" s="2" t="inlineStr">
        <is>
          <t>3</t>
        </is>
      </c>
      <c r="R96" s="2" t="inlineStr">
        <is>
          <t/>
        </is>
      </c>
      <c r="S96" t="inlineStr">
        <is>
          <t>qualitative oder semi-quantitative In-vitro-Diagnostika, die einzeln oder in Kleinserien verwendet werden, bei denen mit nicht automatisierten Verfahren gearbeitet wird und die dazu konzipiert wurden, ein rasches Ergebnis anzuzeigen</t>
        </is>
      </c>
      <c r="T96" s="2" t="inlineStr">
        <is>
          <t>δοκιμασία ταχείας διάγνωσης</t>
        </is>
      </c>
      <c r="U96" s="2" t="inlineStr">
        <is>
          <t>3</t>
        </is>
      </c>
      <c r="V96" s="2" t="inlineStr">
        <is>
          <t/>
        </is>
      </c>
      <c r="W96" t="inlineStr">
        <is>
          <t>ποιοτικά ή ημιποσοτικά ιατροτεχνολογικά βοηθήματα της διάγνωσης in vitro, που χρησιμοποιούνται μεμονωμένα ή σε περιορισμένες σειρές και τα οποία περιλαμβάνουν μη αυτοματοποιημένες διαδικασίες και έχουν σχεδιαστεί έτσι ώστε να δίνουν άμεσο αποτέλεσμα</t>
        </is>
      </c>
      <c r="X96" s="2" t="inlineStr">
        <is>
          <t>RDT|
rapid diagnostic test|
rapid test</t>
        </is>
      </c>
      <c r="Y96" s="2" t="inlineStr">
        <is>
          <t>3|
3|
3</t>
        </is>
      </c>
      <c r="Z96" s="2" t="inlineStr">
        <is>
          <t xml:space="preserve">|
|
</t>
        </is>
      </c>
      <c r="AA96" t="inlineStr">
        <is>
          <t>qualitative or semi-quantitative &lt;i&gt;in vitro&lt;/i&gt; diagnostic medical devices, used singly or in a small series, which involve non-automated procedures and have been designed to give a fast result</t>
        </is>
      </c>
      <c r="AB96" s="2" t="inlineStr">
        <is>
          <t>prueba rápida</t>
        </is>
      </c>
      <c r="AC96" s="2" t="inlineStr">
        <is>
          <t>3</t>
        </is>
      </c>
      <c r="AD96" s="2" t="inlineStr">
        <is>
          <t/>
        </is>
      </c>
      <c r="AE96" t="inlineStr">
        <is>
          <t/>
        </is>
      </c>
      <c r="AF96" t="inlineStr">
        <is>
          <t/>
        </is>
      </c>
      <c r="AG96" t="inlineStr">
        <is>
          <t/>
        </is>
      </c>
      <c r="AH96" t="inlineStr">
        <is>
          <t/>
        </is>
      </c>
      <c r="AI96" t="inlineStr">
        <is>
          <t/>
        </is>
      </c>
      <c r="AJ96" s="2" t="inlineStr">
        <is>
          <t>pikatesti</t>
        </is>
      </c>
      <c r="AK96" s="2" t="inlineStr">
        <is>
          <t>3</t>
        </is>
      </c>
      <c r="AL96" s="2" t="inlineStr">
        <is>
          <t/>
        </is>
      </c>
      <c r="AM96" t="inlineStr">
        <is>
          <t>kvalitatiivinen tai semi-kvantitatiivinen in vitro -diagnostiikkaan tarkoitettu lääkinnällinen laite, jota käytetään yksittäisenä tai muutaman testin sarjana ja jossa käytetään ei-automatisoituja menetelmiä ja joka on suunniteltu antamaan nopea vastaus</t>
        </is>
      </c>
      <c r="AN96" s="2" t="inlineStr">
        <is>
          <t>test rapide</t>
        </is>
      </c>
      <c r="AO96" s="2" t="inlineStr">
        <is>
          <t>3</t>
        </is>
      </c>
      <c r="AP96" s="2" t="inlineStr">
        <is>
          <t/>
        </is>
      </c>
      <c r="AQ96" t="inlineStr">
        <is>
          <t/>
        </is>
      </c>
      <c r="AR96" s="2" t="inlineStr">
        <is>
          <t>mearthástáil dhiagnóiseach</t>
        </is>
      </c>
      <c r="AS96" s="2" t="inlineStr">
        <is>
          <t>3</t>
        </is>
      </c>
      <c r="AT96" s="2" t="inlineStr">
        <is>
          <t/>
        </is>
      </c>
      <c r="AU96" t="inlineStr">
        <is>
          <t/>
        </is>
      </c>
      <c r="AV96" t="inlineStr">
        <is>
          <t/>
        </is>
      </c>
      <c r="AW96" t="inlineStr">
        <is>
          <t/>
        </is>
      </c>
      <c r="AX96" t="inlineStr">
        <is>
          <t/>
        </is>
      </c>
      <c r="AY96" t="inlineStr">
        <is>
          <t/>
        </is>
      </c>
      <c r="AZ96" s="2" t="inlineStr">
        <is>
          <t>gyorsteszt</t>
        </is>
      </c>
      <c r="BA96" s="2" t="inlineStr">
        <is>
          <t>4</t>
        </is>
      </c>
      <c r="BB96" s="2" t="inlineStr">
        <is>
          <t/>
        </is>
      </c>
      <c r="BC96" t="inlineStr">
        <is>
          <t>olyan kvalitatív vagy szemikvantitatív in vitro diagnosztikai 
orvostechnikai eszköz, amely csak egyedi mintákon vagy kis sorozatok 
esetében alkalmazható, amely nem automatizált eljárásokat vesz igénybe 
és kialakításának célja, hogy gyors eredményt adjon</t>
        </is>
      </c>
      <c r="BD96" s="2" t="inlineStr">
        <is>
          <t>test rapido|
test diagnostico rapido</t>
        </is>
      </c>
      <c r="BE96" s="2" t="inlineStr">
        <is>
          <t>3|
3</t>
        </is>
      </c>
      <c r="BF96" s="2" t="inlineStr">
        <is>
          <t xml:space="preserve">|
</t>
        </is>
      </c>
      <c r="BG96" t="inlineStr">
        <is>
          <t>dispositivi medico-diagnostici in vitro qualitativi o semiquantitativi, usati singolarmente o in una piccola serie, che coinvolgono procedure non automatizzate e sono stati destinati a fornire un risultato in tempi rapidi</t>
        </is>
      </c>
      <c r="BH96" s="2" t="inlineStr">
        <is>
          <t>greitasis testas|
greitasis diagnostinis testas</t>
        </is>
      </c>
      <c r="BI96" s="2" t="inlineStr">
        <is>
          <t>3|
3</t>
        </is>
      </c>
      <c r="BJ96" s="2" t="inlineStr">
        <is>
          <t xml:space="preserve">|
</t>
        </is>
      </c>
      <c r="BK96" t="inlineStr">
        <is>
          <t/>
        </is>
      </c>
      <c r="BL96" t="inlineStr">
        <is>
          <t/>
        </is>
      </c>
      <c r="BM96" t="inlineStr">
        <is>
          <t/>
        </is>
      </c>
      <c r="BN96" t="inlineStr">
        <is>
          <t/>
        </is>
      </c>
      <c r="BO96" t="inlineStr">
        <is>
          <t/>
        </is>
      </c>
      <c r="BP96" s="2" t="inlineStr">
        <is>
          <t>test rapidu|
test dijanjostiku rapidu</t>
        </is>
      </c>
      <c r="BQ96" s="2" t="inlineStr">
        <is>
          <t>3|
3</t>
        </is>
      </c>
      <c r="BR96" s="2" t="inlineStr">
        <is>
          <t xml:space="preserve">|
</t>
        </is>
      </c>
      <c r="BS96" t="inlineStr">
        <is>
          <t>apparati mediċi dijanjostiċi &lt;i&gt;in vitro &lt;/i&gt;kwalitattivi jew semikwalitattivi, użati darba jew f'serje żgħira, li jinvolvu proċeduri mhux awtomatizzati u li ġew iddiżinjati biex jagħtu riżultat veloċi</t>
        </is>
      </c>
      <c r="BT96" s="2" t="inlineStr">
        <is>
          <t>snelle proef</t>
        </is>
      </c>
      <c r="BU96" s="2" t="inlineStr">
        <is>
          <t>3</t>
        </is>
      </c>
      <c r="BV96" s="2" t="inlineStr">
        <is>
          <t/>
        </is>
      </c>
      <c r="BW96" t="inlineStr">
        <is>
          <t/>
        </is>
      </c>
      <c r="BX96" s="2" t="inlineStr">
        <is>
          <t>szybki test|
szybki test diagnostyczny</t>
        </is>
      </c>
      <c r="BY96" s="2" t="inlineStr">
        <is>
          <t>3|
3</t>
        </is>
      </c>
      <c r="BZ96" s="2" t="inlineStr">
        <is>
          <t xml:space="preserve">|
</t>
        </is>
      </c>
      <c r="CA96" t="inlineStr">
        <is>
          <t>wyrób medyczny do jakościowej lub półilościowej diagnostyki in vitro, stosowany pojedynczo lub w małych seriach, wymagający procedur nieautomatycznych i zaprojektowany do uzyskania szybkich wyników</t>
        </is>
      </c>
      <c r="CB96" s="2" t="inlineStr">
        <is>
          <t>teste rápido</t>
        </is>
      </c>
      <c r="CC96" s="2" t="inlineStr">
        <is>
          <t>3</t>
        </is>
      </c>
      <c r="CD96" s="2" t="inlineStr">
        <is>
          <t/>
        </is>
      </c>
      <c r="CE96" t="inlineStr">
        <is>
          <t>Dispositivo médico de diagnóstico &lt;i&gt;in vitro&lt;/i&gt; qualitativo ou semiquantitativo, usado isoladamente ou numa pequena série, mediante procedimentos não automatizados, concebido para dar um resultado rápido.</t>
        </is>
      </c>
      <c r="CF96" s="2" t="inlineStr">
        <is>
          <t>test rapid|
test rapid pentru diagnosticul unei infecții</t>
        </is>
      </c>
      <c r="CG96" s="2" t="inlineStr">
        <is>
          <t>3|
3</t>
        </is>
      </c>
      <c r="CH96" s="2" t="inlineStr">
        <is>
          <t xml:space="preserve">|
</t>
        </is>
      </c>
      <c r="CI96" t="inlineStr">
        <is>
          <t/>
        </is>
      </c>
      <c r="CJ96" s="2" t="inlineStr">
        <is>
          <t>rýchly diagnostický test</t>
        </is>
      </c>
      <c r="CK96" s="2" t="inlineStr">
        <is>
          <t>3</t>
        </is>
      </c>
      <c r="CL96" s="2" t="inlineStr">
        <is>
          <t/>
        </is>
      </c>
      <c r="CM96" t="inlineStr">
        <is>
          <t/>
        </is>
      </c>
      <c r="CN96" s="2" t="inlineStr">
        <is>
          <t>hitri test|
hitri diagnostični test</t>
        </is>
      </c>
      <c r="CO96" s="2" t="inlineStr">
        <is>
          <t>3|
3</t>
        </is>
      </c>
      <c r="CP96" s="2" t="inlineStr">
        <is>
          <t xml:space="preserve">|
</t>
        </is>
      </c>
      <c r="CQ96" t="inlineStr">
        <is>
          <t>kakovostni ali delno količinski &lt;i&gt;in vitro&lt;/i&gt; diagnostični medicinski pripomoček, ki se uporablja le posamično ali v majhnih nizih, uporablja neavtomatske postopke in je načrtovan tako, da daje hitre rezultate</t>
        </is>
      </c>
      <c r="CR96" s="2" t="inlineStr">
        <is>
          <t>snabbtest</t>
        </is>
      </c>
      <c r="CS96" s="2" t="inlineStr">
        <is>
          <t>3</t>
        </is>
      </c>
      <c r="CT96" s="2" t="inlineStr">
        <is>
          <t/>
        </is>
      </c>
      <c r="CU96" t="inlineStr">
        <is>
          <t>kvalitativa eller semikvantitativa medicintekniska produkter för &lt;i&gt;in vitro&lt;/i&gt;-diagnostik som används enskilt eller i små serier med icke-automatiserade tillvägagångssätt och som är avsedda att snabbt ge resultat</t>
        </is>
      </c>
    </row>
    <row r="97">
      <c r="A97" s="1" t="str">
        <f>HYPERLINK("https://iate.europa.eu/entry/result/1109058/all", "1109058")</f>
        <v>1109058</v>
      </c>
      <c r="B97" t="inlineStr">
        <is>
          <t>ECONOMICS;SCIENCE</t>
        </is>
      </c>
      <c r="C97" t="inlineStr">
        <is>
          <t>ECONOMICS|economic analysis|statistics;SCIENCE</t>
        </is>
      </c>
      <c r="D97" s="2" t="inlineStr">
        <is>
          <t>погрешно отрицателно показание|
бета (β) грешка</t>
        </is>
      </c>
      <c r="E97" s="2" t="inlineStr">
        <is>
          <t>3|
3</t>
        </is>
      </c>
      <c r="F97" s="2" t="inlineStr">
        <is>
          <t xml:space="preserve">|
</t>
        </is>
      </c>
      <c r="G97" t="inlineStr">
        <is>
          <t>случва се при изпитване, когато изпитването показва, че интересуващото ни условие отсъства, а фактически то е на лице</t>
        </is>
      </c>
      <c r="H97" s="2" t="inlineStr">
        <is>
          <t>chyba druhého druhu|
chyba β|
chyba beta|
falešně negativní výsledek</t>
        </is>
      </c>
      <c r="I97" s="2" t="inlineStr">
        <is>
          <t>3|
3|
3|
3</t>
        </is>
      </c>
      <c r="J97" s="2" t="inlineStr">
        <is>
          <t xml:space="preserve">|
|
|
</t>
        </is>
      </c>
      <c r="K97" t="inlineStr">
        <is>
          <t>pravděpodobnost, že zkoušený vzorek ve skutečnosti nesplňuje požadavky, ačkoli byla naměřena vyhovující hodnota</t>
        </is>
      </c>
      <c r="L97" t="inlineStr">
        <is>
          <t/>
        </is>
      </c>
      <c r="M97" t="inlineStr">
        <is>
          <t/>
        </is>
      </c>
      <c r="N97" t="inlineStr">
        <is>
          <t/>
        </is>
      </c>
      <c r="O97" t="inlineStr">
        <is>
          <t/>
        </is>
      </c>
      <c r="P97" s="2" t="inlineStr">
        <is>
          <t>falsch negativ|
Fehler 2. Art|
Fehler II.Art|
Fehler II. Art|
Beta-Fehler</t>
        </is>
      </c>
      <c r="Q97" s="2" t="inlineStr">
        <is>
          <t>3|
1|
3|
1|
3</t>
        </is>
      </c>
      <c r="R97" s="2" t="inlineStr">
        <is>
          <t xml:space="preserve">|
|
|
|
</t>
        </is>
      </c>
      <c r="S97" t="inlineStr">
        <is>
          <t/>
        </is>
      </c>
      <c r="T97" s="2" t="inlineStr">
        <is>
          <t>ψευδώς αρνητικό|
σφάλμα αποδοχής|
σφάλμα τύπου β</t>
        </is>
      </c>
      <c r="U97" s="2" t="inlineStr">
        <is>
          <t>3|
3|
3</t>
        </is>
      </c>
      <c r="V97" s="2" t="inlineStr">
        <is>
          <t xml:space="preserve">|
admitted|
</t>
        </is>
      </c>
      <c r="W97" t="inlineStr">
        <is>
          <t>σε δοκιμή στηριζόμενη σε υπόθεση, το σφάλμα που προκύπτει όταν η &lt;a href="https://iate.europa.eu/entry/result/1571017/en-el" target="_blank"&gt;μηδενική υπόθεση&lt;/a&gt; γίνεται δεκτή εσφαλμένα, δηλαδή δεν απορρίπτεται ενώ στην πραγματικότητα είναι ψευδής</t>
        </is>
      </c>
      <c r="X97" s="2" t="inlineStr">
        <is>
          <t>error of the second kind|
β error|
false negative|
type 2 error|
false-negative|
type II error|
acceptance error|
type-2 error|
beta error|
false negative result|
beta (β) error|
false acceptance error|
type two error</t>
        </is>
      </c>
      <c r="Y97" s="2" t="inlineStr">
        <is>
          <t>3|
3|
3|
3|
3|
3|
3|
3|
3|
1|
1|
3|
1</t>
        </is>
      </c>
      <c r="Z97" s="2" t="inlineStr">
        <is>
          <t xml:space="preserve">|
|
|
|
|
|
|
|
|
|
|
|
</t>
        </is>
      </c>
      <c r="AA97" t="inlineStr">
        <is>
          <t>in a hypothesis test, error that occurs when the
&lt;a href="https://iate.europa.eu/entry/result/1571017/en" target="_blank"&gt;&lt;i&gt;null hypothesis&lt;/i&gt;&lt;/a&gt; is wrongly accepted, i.e. it is not
rejected when it is actually false</t>
        </is>
      </c>
      <c r="AB97" s="2" t="inlineStr">
        <is>
          <t>falso negativo|
error beta|
error de aceptación|
error del tipo II|
error de tipo II|
error de segunda especie|
error de segundo tipo</t>
        </is>
      </c>
      <c r="AC97" s="2" t="inlineStr">
        <is>
          <t>3|
3|
3|
0|
3|
3|
3</t>
        </is>
      </c>
      <c r="AD97" s="2" t="inlineStr">
        <is>
          <t xml:space="preserve">|
|
|
|
|
|
</t>
        </is>
      </c>
      <c r="AE97" t="inlineStr">
        <is>
          <t>Error
que se produce en un contraste de hipótesis y que conduce a no rechazar la
&lt;a href="https://iate.europa.eu/entry/result/1571017/es" target="_blank"&gt;hipótesis nula&lt;/a&gt; cuando esta es falsa.</t>
        </is>
      </c>
      <c r="AF97" s="2" t="inlineStr">
        <is>
          <t>II liiki viga|
β-viga</t>
        </is>
      </c>
      <c r="AG97" s="2" t="inlineStr">
        <is>
          <t>2|
2</t>
        </is>
      </c>
      <c r="AH97" s="2" t="inlineStr">
        <is>
          <t>preferred|
admitted</t>
        </is>
      </c>
      <c r="AI97" t="inlineStr">
        <is>
          <t>nullhüpoteesi ekslikul mittekummutamisel tekkiv viga, sisuka hüpoteesi õigsuse mitteäratundmisel tekkiv viga</t>
        </is>
      </c>
      <c r="AJ97" s="2" t="inlineStr">
        <is>
          <t>hyväksymisvirhe|
tyypin II virhe|
väärä negatiivinen tulos|
beetavirhe|
II-lajin virhe|
tyypin 2 virhe</t>
        </is>
      </c>
      <c r="AK97" s="2" t="inlineStr">
        <is>
          <t>3|
3|
3|
3|
3|
3</t>
        </is>
      </c>
      <c r="AL97" s="2" t="inlineStr">
        <is>
          <t xml:space="preserve">|
|
|
|
|
</t>
        </is>
      </c>
      <c r="AM97" t="inlineStr">
        <is>
          <t/>
        </is>
      </c>
      <c r="AN97" s="2" t="inlineStr">
        <is>
          <t>erreur de deuxième espèce|
erreur de type II|
erreur de type bêta|
erreur du second type|
faux négatif|
erreur de seconde espèce</t>
        </is>
      </c>
      <c r="AO97" s="2" t="inlineStr">
        <is>
          <t>3|
1|
3|
1|
3|
3</t>
        </is>
      </c>
      <c r="AP97" s="2" t="inlineStr">
        <is>
          <t xml:space="preserve">|
|
|
|
|
</t>
        </is>
      </c>
      <c r="AQ97" t="inlineStr">
        <is>
          <t>erreur commise lorsqu'on ne rejette pas l'hypothèse nulle alors que celle-ci est fausse.La probabilité d'une telle erreur s'appelle "risque de seconde espèce"</t>
        </is>
      </c>
      <c r="AR97" s="2" t="inlineStr">
        <is>
          <t>earráid chineál 2|
earráid inghlacthachta|
béite-earráid|
bréagdhiúltach</t>
        </is>
      </c>
      <c r="AS97" s="2" t="inlineStr">
        <is>
          <t>3|
3|
3|
3</t>
        </is>
      </c>
      <c r="AT97" s="2" t="inlineStr">
        <is>
          <t xml:space="preserve">|
|
|
</t>
        </is>
      </c>
      <c r="AU97" t="inlineStr">
        <is>
          <t/>
        </is>
      </c>
      <c r="AV97" t="inlineStr">
        <is>
          <t/>
        </is>
      </c>
      <c r="AW97" t="inlineStr">
        <is>
          <t/>
        </is>
      </c>
      <c r="AX97" t="inlineStr">
        <is>
          <t/>
        </is>
      </c>
      <c r="AY97" t="inlineStr">
        <is>
          <t/>
        </is>
      </c>
      <c r="AZ97" s="2" t="inlineStr">
        <is>
          <t>hamis negatív</t>
        </is>
      </c>
      <c r="BA97" s="2" t="inlineStr">
        <is>
          <t>3</t>
        </is>
      </c>
      <c r="BB97" s="2" t="inlineStr">
        <is>
          <t/>
        </is>
      </c>
      <c r="BC97" t="inlineStr">
        <is>
          <t/>
        </is>
      </c>
      <c r="BD97" s="2" t="inlineStr">
        <is>
          <t>errore di II tipo|
falso negativo|
errore β|
errore di tipo II|
errore di tipo 2|
errore beta|
errore di falsa accettazione|
errore di seconda specie</t>
        </is>
      </c>
      <c r="BE97" s="2" t="inlineStr">
        <is>
          <t>3|
3|
3|
3|
3|
3|
2|
3</t>
        </is>
      </c>
      <c r="BF97" s="2" t="inlineStr">
        <is>
          <t xml:space="preserve">|
|
|
|
|
|
|
</t>
        </is>
      </c>
      <c r="BG97" t="inlineStr">
        <is>
          <t>nell’ambito di un
test di ipotesi, errore che consiste nell’accettare l’&lt;a href="https://iate.europa.eu/entry/result/1571017/en-it" target="_blank"&gt;ipotesi nulla&lt;/a&gt;, quando
invece i risultati non sono compatibili con tale ipotesi</t>
        </is>
      </c>
      <c r="BH97" s="2" t="inlineStr">
        <is>
          <t>klaidingai neigiamas rezultatas|
antrosios rūšies klaida</t>
        </is>
      </c>
      <c r="BI97" s="2" t="inlineStr">
        <is>
          <t>3|
3</t>
        </is>
      </c>
      <c r="BJ97" s="2" t="inlineStr">
        <is>
          <t xml:space="preserve">|
</t>
        </is>
      </c>
      <c r="BK97" t="inlineStr">
        <is>
          <t/>
        </is>
      </c>
      <c r="BL97" s="2" t="inlineStr">
        <is>
          <t>šķietami negatīvs rezultāts|
pseidonegatīvs rezultāts|
viltus negatīvs rezultāts</t>
        </is>
      </c>
      <c r="BM97" s="2" t="inlineStr">
        <is>
          <t>3|
3|
2</t>
        </is>
      </c>
      <c r="BN97" s="2" t="inlineStr">
        <is>
          <t xml:space="preserve">|
preferred|
</t>
        </is>
      </c>
      <c r="BO97" t="inlineStr">
        <is>
          <t>testa rezultāts, saskaņā ar kuru tiek apliecināta interesējošā stāvokļa esība, kaut faktiski attiecīgais stāvoklis nepastāv</t>
        </is>
      </c>
      <c r="BP97" s="2" t="inlineStr">
        <is>
          <t>errur ta' aċċettazzjoni falza|
errur tat-tip 2|
negattiv falz|
errur β|
errur ta' aċċettazzjoni|
errur tat-tip II|
errur tat-tieni tip|
errur beta</t>
        </is>
      </c>
      <c r="BQ97" s="2" t="inlineStr">
        <is>
          <t>3|
3|
3|
3|
3|
3|
3|
3</t>
        </is>
      </c>
      <c r="BR97" s="2" t="inlineStr">
        <is>
          <t xml:space="preserve">|
|
|
|
|
|
|
</t>
        </is>
      </c>
      <c r="BS97" t="inlineStr">
        <is>
          <t>f'test ta' ipoteżi, errur li jokkorri meta l-ipoteżi nulla [ &lt;a href="/entry/result/1571017/mt" id="ENTRY_TO_ENTRY_CONVERTER" target="_blank"&gt;IATE:1571017/MT&lt;/a&gt; ] tiġi aċċettata b'mod żbaljat, i.e. ma tiġix irrifjutatat meta fir-realtà tkun falza</t>
        </is>
      </c>
      <c r="BT97" s="2" t="inlineStr">
        <is>
          <t>fout negatief|
fout van de tweede soort</t>
        </is>
      </c>
      <c r="BU97" s="2" t="inlineStr">
        <is>
          <t>3|
3</t>
        </is>
      </c>
      <c r="BV97" s="2" t="inlineStr">
        <is>
          <t xml:space="preserve">|
</t>
        </is>
      </c>
      <c r="BW97" t="inlineStr">
        <is>
          <t/>
        </is>
      </c>
      <c r="BX97" s="2" t="inlineStr">
        <is>
          <t>błąd beta|
wynik fałszywie ujemny|
błąd β|
fałszywie ujemny</t>
        </is>
      </c>
      <c r="BY97" s="2" t="inlineStr">
        <is>
          <t>3|
3|
3|
3</t>
        </is>
      </c>
      <c r="BZ97" s="2" t="inlineStr">
        <is>
          <t xml:space="preserve">|
|
|
</t>
        </is>
      </c>
      <c r="CA97" t="inlineStr">
        <is>
          <t>prawdopodobieństwo, że badana próbka jest
rzeczywiście niezgodna, nawet jeżeli uzyskano zgodny wynik pomiaru</t>
        </is>
      </c>
      <c r="CB97" s="2" t="inlineStr">
        <is>
          <t>negativo falso|
erro beta|
erro de tipo II|
erro de aceitação|
erro β|
erro de segunda espécie|
falso negativo</t>
        </is>
      </c>
      <c r="CC97" s="2" t="inlineStr">
        <is>
          <t>3|
3|
3|
3|
3|
3|
3</t>
        </is>
      </c>
      <c r="CD97" s="2" t="inlineStr">
        <is>
          <t xml:space="preserve">|
|
|
|
|
|
</t>
        </is>
      </c>
      <c r="CE97" t="inlineStr">
        <is>
          <t>Teste cujos resultados indicam que não há sinais de anormalidade quando existem anormalidades.</t>
        </is>
      </c>
      <c r="CF97" s="2" t="inlineStr">
        <is>
          <t>rezultat fals negativ|
test fals negativ|
eroare beta</t>
        </is>
      </c>
      <c r="CG97" s="2" t="inlineStr">
        <is>
          <t>3|
3|
3</t>
        </is>
      </c>
      <c r="CH97" s="2" t="inlineStr">
        <is>
          <t xml:space="preserve">|
|
</t>
        </is>
      </c>
      <c r="CI97" t="inlineStr">
        <is>
          <t>probabilitatea
 ca proba testata să fie într-adevăr neconformă, chiar dacă a fost 
obţinută printr-o măsurare conformă (decizie falsă conformă)</t>
        </is>
      </c>
      <c r="CJ97" s="2" t="inlineStr">
        <is>
          <t>falošne negatívny výsledok</t>
        </is>
      </c>
      <c r="CK97" s="2" t="inlineStr">
        <is>
          <t>3</t>
        </is>
      </c>
      <c r="CL97" s="2" t="inlineStr">
        <is>
          <t/>
        </is>
      </c>
      <c r="CM97" t="inlineStr">
        <is>
          <t>výsledok, pri ktorom diagnostický test neodhalí skutočný stav</t>
        </is>
      </c>
      <c r="CN97" s="2" t="inlineStr">
        <is>
          <t>napaka tipa II|
beta (β) napaka|
napaka tipa 2|
beta napaka|
lažno negativen|
β napaka</t>
        </is>
      </c>
      <c r="CO97" s="2" t="inlineStr">
        <is>
          <t>3|
3|
3|
3|
3|
3</t>
        </is>
      </c>
      <c r="CP97" s="2" t="inlineStr">
        <is>
          <t xml:space="preserve">|
|
|
|
|
</t>
        </is>
      </c>
      <c r="CQ97" t="inlineStr">
        <is>
          <t>&lt;div&gt;verjetnost, da je preizkusni vzorec resnično neskladen, čeprav je dobljen ustrezen rezultat meritve&lt;br&gt;&lt;/div&gt;</t>
        </is>
      </c>
      <c r="CR97" s="2" t="inlineStr">
        <is>
          <t>falskt negativ</t>
        </is>
      </c>
      <c r="CS97" s="2" t="inlineStr">
        <is>
          <t>3</t>
        </is>
      </c>
      <c r="CT97" s="2" t="inlineStr">
        <is>
          <t/>
        </is>
      </c>
      <c r="CU97" t="inlineStr">
        <is>
          <t/>
        </is>
      </c>
    </row>
    <row r="98">
      <c r="A98" s="1" t="str">
        <f>HYPERLINK("https://iate.europa.eu/entry/result/3589224/all", "3589224")</f>
        <v>3589224</v>
      </c>
      <c r="B98" t="inlineStr">
        <is>
          <t>ECONOMICS;POLITICS;LAW</t>
        </is>
      </c>
      <c r="C98" t="inlineStr">
        <is>
          <t>ECONOMICS|economic conditions|economic development|basic needs;POLITICS|politics and public safety|public safety|public order|police checks|border control;LAW|international law|public international law|territorial law|frontier|internal border of the EU</t>
        </is>
      </c>
      <c r="D98" s="2" t="inlineStr">
        <is>
          <t>зелена лента за преминаване|
граничeн пункт със „зелена лента за преминаване“</t>
        </is>
      </c>
      <c r="E98" s="2" t="inlineStr">
        <is>
          <t>3|
3</t>
        </is>
      </c>
      <c r="F98" s="2" t="inlineStr">
        <is>
          <t xml:space="preserve">|
</t>
        </is>
      </c>
      <c r="G98" t="inlineStr">
        <is>
          <t>вътрешен граничен контролно-пропускателен пункт в рамките на трансевропейската транспортна мрежа (TEN-T), който следва да бъде отворен за всички товарни превозни средства, за да се осигури непрекъснатостта на веригите на доставки и функционирането на единния пазар на стоки на равнище ЕС</t>
        </is>
      </c>
      <c r="H98" s="2" t="inlineStr">
        <is>
          <t>zelený koridor|
tzv. zelený pruh|
hraniční přechody se „zelenými pruhy“</t>
        </is>
      </c>
      <c r="I98" s="2" t="inlineStr">
        <is>
          <t>3|
3|
3</t>
        </is>
      </c>
      <c r="J98" s="2" t="inlineStr">
        <is>
          <t xml:space="preserve">|
|
</t>
        </is>
      </c>
      <c r="K98" t="inlineStr">
        <is>
          <t>vnitřní hraniční přechody v rámci transevropské dopravní sítě (TEN-T), které jsou otevřené pro všechna nákladní vozidla, aby bylo zajištěno nepřetržité
fungování dodavatelských řetězců a fungování jednotného trhu v celé EU</t>
        </is>
      </c>
      <c r="L98" s="2" t="inlineStr">
        <is>
          <t>grøn bane|
"grøn bane" ved grænseovergangsstederne|
grøn korridor</t>
        </is>
      </c>
      <c r="M98" s="2" t="inlineStr">
        <is>
          <t>3|
3|
3</t>
        </is>
      </c>
      <c r="N98" s="2" t="inlineStr">
        <is>
          <t xml:space="preserve">|
|
</t>
        </is>
      </c>
      <c r="O98" t="inlineStr">
        <is>
          <t>indre grænseovergangssted på det transeuropæiske transportnet (TEN-T) og yderligere grænseovergangssteder, i det omfang det skønnes nødvendigt, til land- (vej og jernbane), sø- og lufttransport, der bør være åbne for at sikre uhindret transport af varer langs hele TEN-T-nettet</t>
        </is>
      </c>
      <c r="P98" s="2" t="inlineStr">
        <is>
          <t>„Green Lane“-Grenzübergangsstelle|
Green Lane</t>
        </is>
      </c>
      <c r="Q98" s="2" t="inlineStr">
        <is>
          <t>2|
3</t>
        </is>
      </c>
      <c r="R98" s="2" t="inlineStr">
        <is>
          <t xml:space="preserve">|
</t>
        </is>
      </c>
      <c r="S98" t="inlineStr">
        <is>
          <t>Grenzübergangsstelle innerhalb des transeuropäischen Verkehrsnetzes (&lt;a href="https://iate.europa.eu/entry/result/895359/all" target="_blank"&gt;TEN-V&lt;/a&gt;) mit minimierten
Kontrollverfahren, die sicherstellen soll, dass Frachtbeförderungen möglichst
ungehindert vollzogen werden und die EU-weiten Lieferketten im Binnenmarkt weiterhin reibungslos funktionieren</t>
        </is>
      </c>
      <c r="T98" s="2" t="inlineStr">
        <is>
          <t>«πράσινες λωρίδες» διέλευσης των συνόρων</t>
        </is>
      </c>
      <c r="U98" s="2" t="inlineStr">
        <is>
          <t>3</t>
        </is>
      </c>
      <c r="V98" s="2" t="inlineStr">
        <is>
          <t/>
        </is>
      </c>
      <c r="W98" t="inlineStr">
        <is>
          <t>ένα από τα μέτρα της Ευρωπαϊκής Επιτροπής στο &lt;a href="https://iate.europa.eu/entry/result/895359" target="_blank"&gt;διευρωπαϊκό δίκτυο μεταφορών (ΔΕΔ-Μ),&lt;/a&gt;ώστε να μη σταματήσουν οι εμπορευματικές μεταφορές σε ολόκληρη την ΕΕ κατά την πανδημία της νόσου COVID-19.</t>
        </is>
      </c>
      <c r="X98" s="2" t="inlineStr">
        <is>
          <t>‘green lane’ border crossing|
green lane|
green corridor</t>
        </is>
      </c>
      <c r="Y98" s="2" t="inlineStr">
        <is>
          <t>3|
3|
3</t>
        </is>
      </c>
      <c r="Z98" s="2" t="inlineStr">
        <is>
          <t xml:space="preserve">|
|
</t>
        </is>
      </c>
      <c r="AA98" t="inlineStr">
        <is>
          <t>internal
border-crossing point of the trans-European transport network (TEN-T) and/or additional one to the extent deemed necessary for
land (road and rail), sea and air transport which should be open in order to preserve the EU-wide operation of supply chains and ensure the
functioning of the single market for goods</t>
        </is>
      </c>
      <c r="AB98" s="2" t="inlineStr">
        <is>
          <t>paso fronterizo de corredor verde|
corredor verde</t>
        </is>
      </c>
      <c r="AC98" s="2" t="inlineStr">
        <is>
          <t>3|
3</t>
        </is>
      </c>
      <c r="AD98" s="2" t="inlineStr">
        <is>
          <t xml:space="preserve">|
</t>
        </is>
      </c>
      <c r="AE98" t="inlineStr">
        <is>
          <t>Paso fronterizo interno de la &lt;a href="https://iate.europa.eu/entry/result/895359/es" target="_blank"&gt;red transeuropea de transporte (RTE-T)&lt;/a&gt; o paso fronterizo adicional que, en caso de
introducción de controles en las fronteras interiores, debe permanecer abierto a
todos los vehículos de transporte de mercancías, incluidos todos los vehículos
pesados y ligeros y el transporte aéreo y marítimo, con el fin de garantizar el
funcionamiento de las cadenas de suministro de la UE.</t>
        </is>
      </c>
      <c r="AF98" s="2" t="inlineStr">
        <is>
          <t>rohelise koridori piiriületuspunkt|
roheline koridor|
roheline transpordikoridor</t>
        </is>
      </c>
      <c r="AG98" s="2" t="inlineStr">
        <is>
          <t>3|
3|
3</t>
        </is>
      </c>
      <c r="AH98" s="2" t="inlineStr">
        <is>
          <t xml:space="preserve">|
|
</t>
        </is>
      </c>
      <c r="AI98" t="inlineStr">
        <is>
          <t>liikmesriikide määratavad üleeuroopalises transpordivõrgus (TEN-T) sisepiiridel asuvad piiriületuspunktid, mille abil tagatakse kogu ELis tarneahelate katkematu toimimine</t>
        </is>
      </c>
      <c r="AJ98" s="2" t="inlineStr">
        <is>
          <t>vihreä rajanylityskaista|
vihreä kaista</t>
        </is>
      </c>
      <c r="AK98" s="2" t="inlineStr">
        <is>
          <t>3|
3</t>
        </is>
      </c>
      <c r="AL98" s="2" t="inlineStr">
        <is>
          <t xml:space="preserve">|
</t>
        </is>
      </c>
      <c r="AM98" t="inlineStr">
        <is>
          <t>sellainen Euroopan laajuisen liikenneverkon (TEN-T) sisäinen rajanylityspaikka ja/tai tarvittaessa lisärajanylityspaikka maa-, meri- ja ilmaliikenteelle, joka pidetään auki, jotta toimitusketjut pysyvät toiminnassa koko EU:ssa ja varmistetaan, että tavaroiden sisämarkkinat toimivat</t>
        </is>
      </c>
      <c r="AN98" s="2" t="inlineStr">
        <is>
          <t>point de passage frontalier via des voies réservées|
voie réservée</t>
        </is>
      </c>
      <c r="AO98" s="2" t="inlineStr">
        <is>
          <t>3|
3</t>
        </is>
      </c>
      <c r="AP98" s="2" t="inlineStr">
        <is>
          <t xml:space="preserve">|
</t>
        </is>
      </c>
      <c r="AQ98" t="inlineStr">
        <is>
          <t>point de passage frontalier interne du &lt;a href="https://iate.europa.eu/entry/result/895359" target="_blank"&gt;réseau transeuropéen de transport (RTE-T)&lt;/a&gt; et/ou point de passage supplémentaire, jugé nécessaire pour le maintien des transports terrestres (routier et ferroviaire), maritimes et aériens afin de garantir la continuité du transport de marchandises et le fonctionnement des chaînes d'approvisionnement à l'échelle de l'UE</t>
        </is>
      </c>
      <c r="AR98" s="2" t="inlineStr">
        <is>
          <t>conair ghlas|
trasnú teorann lána ghlais|
lána glas</t>
        </is>
      </c>
      <c r="AS98" s="2" t="inlineStr">
        <is>
          <t>3|
2|
3</t>
        </is>
      </c>
      <c r="AT98" s="2" t="inlineStr">
        <is>
          <t xml:space="preserve">|
|
</t>
        </is>
      </c>
      <c r="AU98" t="inlineStr">
        <is>
          <t/>
        </is>
      </c>
      <c r="AV98" s="2" t="inlineStr">
        <is>
          <t>granični prijelaz sa „zelenom trakom”|
zelena traka</t>
        </is>
      </c>
      <c r="AW98" s="2" t="inlineStr">
        <is>
          <t>2|
2</t>
        </is>
      </c>
      <c r="AX98" s="2" t="inlineStr">
        <is>
          <t xml:space="preserve">|
</t>
        </is>
      </c>
      <c r="AY98" t="inlineStr">
        <is>
          <t/>
        </is>
      </c>
      <c r="AZ98" s="2" t="inlineStr">
        <is>
          <t>zöld sáv|
zöld folyosó|
zöldsávos határátkelőhely</t>
        </is>
      </c>
      <c r="BA98" s="2" t="inlineStr">
        <is>
          <t>3|
3|
3</t>
        </is>
      </c>
      <c r="BB98" s="2" t="inlineStr">
        <is>
          <t xml:space="preserve">|
|
</t>
        </is>
      </c>
      <c r="BC98" t="inlineStr">
        <is>
          <t>a TEN-T transzeurópai közlekedési hálózaton belüli határátkelőhely, amelynek valamennyi áruszállító jármű (a vonatoknak és a hajóknak is) előtt nyitva kell állniuk az EU-n belüli áruellátás és az egységes piac működésének biztosítása érdekében</t>
        </is>
      </c>
      <c r="BD98" s="2" t="inlineStr">
        <is>
          <t>corsia verde|
corridoio verde|
valico di frontiera di tipo "corsia verde"</t>
        </is>
      </c>
      <c r="BE98" s="2" t="inlineStr">
        <is>
          <t>3|
3|
3</t>
        </is>
      </c>
      <c r="BF98" s="2" t="inlineStr">
        <is>
          <t xml:space="preserve">|
|
</t>
        </is>
      </c>
      <c r="BG98" t="inlineStr">
        <is>
          <t>punto di valico delle frontiere interne della rete transeuropea di trasporto (TEN-T) e/o altro punto aggiuntivo, nella misura ritenuta necessaria, per il trasporto terrestre (stradale e ferroviario), marittimo e aereo che dovrebbe essere aperto per preservare il funzionamento delle catene di approvvigionamento a livello dell’UE e garantire che il mercato unico dei beni funzioni correttamente</t>
        </is>
      </c>
      <c r="BH98" s="2" t="inlineStr">
        <is>
          <t>žaliasis koridorius|
sienos kirtimas žaliuoju koridoriumi</t>
        </is>
      </c>
      <c r="BI98" s="2" t="inlineStr">
        <is>
          <t>3|
3</t>
        </is>
      </c>
      <c r="BJ98" s="2" t="inlineStr">
        <is>
          <t xml:space="preserve">|
</t>
        </is>
      </c>
      <c r="BK98" t="inlineStr">
        <is>
          <t>atkarpa tarp vieno &lt;a href="https://iate.europa.eu/entry/slideshow/1637155098896/895359/en" target="_blank"&gt;transeuropinio transporto tinklo&lt;/a&gt; vidaus sienos kirtimo punkto ir kito, kuria sausumos (kelių ir geležinkelių), jūros ir oro transportas gali netrukdomai judėti, kad būtų užtikrintas nepertraukiamas tiekimo grandinių veikimas ES mastu ir prekių bendrosios rinkos veikimas</t>
        </is>
      </c>
      <c r="BL98" s="2" t="inlineStr">
        <is>
          <t>“zaļās joslas” robežšķērsošanas vieta|
zaļā josla</t>
        </is>
      </c>
      <c r="BM98" s="2" t="inlineStr">
        <is>
          <t>2|
2</t>
        </is>
      </c>
      <c r="BN98" s="2" t="inlineStr">
        <is>
          <t xml:space="preserve">|
</t>
        </is>
      </c>
      <c r="BO98" t="inlineStr">
        <is>
          <t>Eiropas transporta tīkla (TEN-T) iekšējās robežšķērsošanas vieta un/vai papildu vieta, ciktāl to uzskata par vajadzīgu sauszemes (ceļu satiksmes un dzelzceļa), jūras un gaisa transportam, kurai jābūt atvērtai, lai saglabātu piegādes ķēžu darbību visā ES un nodrošinātu preču vienotā tirgus darbību</t>
        </is>
      </c>
      <c r="BP98" s="2" t="inlineStr">
        <is>
          <t>korsija ħadra|
punt ta’ qsim tal-fruntieri b'“korsiji ħodor”</t>
        </is>
      </c>
      <c r="BQ98" s="2" t="inlineStr">
        <is>
          <t>3|
3</t>
        </is>
      </c>
      <c r="BR98" s="2" t="inlineStr">
        <is>
          <t xml:space="preserve">|
</t>
        </is>
      </c>
      <c r="BS98" t="inlineStr">
        <is>
          <t>punt ta' qsim fil-fruntiera interna tan-network tat-trasport trans-Ewropew (TEN-T) u/jew ieħor addizzjonali jekk ikun meħtieġ għat-trasport bl-art (toroq u ferroviji), bil-baħar u bl-ajru li għandu jkun miftuħ biex jiġi preservat il-funzjonament tal-katini tal-provvista fl-UE kollha u jiġi żgurat il-funzjonament tas-suq uniku għall-oġġetti</t>
        </is>
      </c>
      <c r="BT98" s="2" t="inlineStr">
        <is>
          <t>groene corridor|
green lane</t>
        </is>
      </c>
      <c r="BU98" s="2" t="inlineStr">
        <is>
          <t>3|
3</t>
        </is>
      </c>
      <c r="BV98" s="2" t="inlineStr">
        <is>
          <t xml:space="preserve">|
</t>
        </is>
      </c>
      <c r="BW98" t="inlineStr">
        <is>
          <t>binnengrensovergang in het &lt;a href="https://iate.europa.eu/entry/result/895359/nl" target="_blank"&gt;trans-Europees vervoersnetwerk (TEN-T)&lt;/a&gt; die open moet blijven teneinde te waarborgen dat de toeleveringsketens in de hele EU blijven functioneren</t>
        </is>
      </c>
      <c r="BX98" s="2" t="inlineStr">
        <is>
          <t>przejście graniczne na trasie uprzywilejowanego korytarza|
uprzywilejowany korytarz</t>
        </is>
      </c>
      <c r="BY98" s="2" t="inlineStr">
        <is>
          <t>3|
3</t>
        </is>
      </c>
      <c r="BZ98" s="2" t="inlineStr">
        <is>
          <t xml:space="preserve">|
</t>
        </is>
      </c>
      <c r="CA98" t="inlineStr">
        <is>
          <t/>
        </is>
      </c>
      <c r="CB98" s="2" t="inlineStr">
        <is>
          <t>corredor verde|
ponto de passagem de fronteira com vias reservadas</t>
        </is>
      </c>
      <c r="CC98" s="2" t="inlineStr">
        <is>
          <t>3|
2</t>
        </is>
      </c>
      <c r="CD98" s="2" t="inlineStr">
        <is>
          <t xml:space="preserve">|
</t>
        </is>
      </c>
      <c r="CE98" t="inlineStr">
        <is>
          <t>Ponto
de passagem das fronteiras das redes de transporte transeuropeias e/ou um ponto de passagem adicional na medida em que tal seja considerado necessário para facilitar o
transporte terrestre rodoviário e ferroviário), marítimo e aéreo que deverá estar aberto e permitir uma passagem célere a fim de preservar o
funcionamento das cadeias de abastecimento à escala da UE e assegurar o funcionamento do
mercado interno de mercadorias.</t>
        </is>
      </c>
      <c r="CF98" s="2" t="inlineStr">
        <is>
          <t>culoar verde|
coridor verde|
punct de trecere a frontierei pentru culoarele verzi</t>
        </is>
      </c>
      <c r="CG98" s="2" t="inlineStr">
        <is>
          <t>3|
3|
3</t>
        </is>
      </c>
      <c r="CH98" s="2" t="inlineStr">
        <is>
          <t xml:space="preserve">|
|
</t>
        </is>
      </c>
      <c r="CI98" t="inlineStr">
        <is>
          <t>punct intern de trecere a frontierei din cadrul &lt;a href="https://iate.europa.eu/entry/result/895359/ro" target="_blank"&gt;rețelei transeuropene de transport&lt;/a&gt;(TEN-T), necesar pentru transportul de mărfuri terestru, pe căi navigabile și pe cale aeriană, care ar trebui deschis pentru a garanta că lanțurile de aprovizionare din întreaga UE continuă să funcționeze</t>
        </is>
      </c>
      <c r="CJ98" s="2" t="inlineStr">
        <is>
          <t>zelený koridor|
hraničný priechod so „zeleným jazdným pruhom“|
zelený jazdný pruh</t>
        </is>
      </c>
      <c r="CK98" s="2" t="inlineStr">
        <is>
          <t>3|
3|
3</t>
        </is>
      </c>
      <c r="CL98" s="2" t="inlineStr">
        <is>
          <t xml:space="preserve">|
|
</t>
        </is>
      </c>
      <c r="CM98" t="inlineStr">
        <is>
          <t>hraničný
priechod, na ktorom by prechod cez hranicu vrátane všetkých kontrol a zdravotných
skríningov dopravných pracovníkov nemal trvať dlhšie než 15 minút a ktorý je
určený za takýto priechod v súvislosti s pandémiou COVID-19 na zaistenie toho,
aby sa všetka nákladná doprava vrátane dopravy nevyhnutného tovaru ako potravín
a zdravotníckych potrieb rýchlo a bez akýchkoľvek zdržaní dostala na miesto
určenia</t>
        </is>
      </c>
      <c r="CN98" s="2" t="inlineStr">
        <is>
          <t>zeleni vozni pas|
mejni prehod z „zelenimi voznimi pasovi“|
zeleni koridor</t>
        </is>
      </c>
      <c r="CO98" s="2" t="inlineStr">
        <is>
          <t>3|
3|
2</t>
        </is>
      </c>
      <c r="CP98" s="2" t="inlineStr">
        <is>
          <t>|
|
proposed</t>
        </is>
      </c>
      <c r="CQ98" t="inlineStr">
        <is>
          <t/>
        </is>
      </c>
      <c r="CR98" s="2" t="inlineStr">
        <is>
          <t>grönt körfält|
grön korridor|
grön gränsövergång</t>
        </is>
      </c>
      <c r="CS98" s="2" t="inlineStr">
        <is>
          <t>3|
3|
3</t>
        </is>
      </c>
      <c r="CT98" s="2" t="inlineStr">
        <is>
          <t xml:space="preserve">|
|
</t>
        </is>
      </c>
      <c r="CU98" t="inlineStr">
        <is>
          <t/>
        </is>
      </c>
    </row>
    <row r="99">
      <c r="A99" s="1" t="str">
        <f>HYPERLINK("https://iate.europa.eu/entry/result/3507463/all", "3507463")</f>
        <v>3507463</v>
      </c>
      <c r="B99" t="inlineStr">
        <is>
          <t>SOCIAL QUESTIONS</t>
        </is>
      </c>
      <c r="C99" t="inlineStr">
        <is>
          <t>SOCIAL QUESTIONS|health|medical science;SOCIAL QUESTIONS|health|health policy</t>
        </is>
      </c>
      <c r="D99" s="2" t="inlineStr">
        <is>
          <t>брой ваксинирани|
процент на ваксинация|
темп на ваксинация</t>
        </is>
      </c>
      <c r="E99" s="2" t="inlineStr">
        <is>
          <t>3|
3|
3</t>
        </is>
      </c>
      <c r="F99" s="2" t="inlineStr">
        <is>
          <t xml:space="preserve">|
|
</t>
        </is>
      </c>
      <c r="G99" t="inlineStr">
        <is>
          <t/>
        </is>
      </c>
      <c r="H99" s="2" t="inlineStr">
        <is>
          <t>proočkovanost</t>
        </is>
      </c>
      <c r="I99" s="2" t="inlineStr">
        <is>
          <t>3</t>
        </is>
      </c>
      <c r="J99" s="2" t="inlineStr">
        <is>
          <t/>
        </is>
      </c>
      <c r="K99" t="inlineStr">
        <is>
          <t>podíl osob, které jsou vhodnými kandidáty
na očkování; např. v rámci vakcinační
kampaně pak podíl osob očkovaných v rámci dané kampaně</t>
        </is>
      </c>
      <c r="L99" s="2" t="inlineStr">
        <is>
          <t>vaccinationsgrad|
vaccinationsrate|
vaccinationstilslutning</t>
        </is>
      </c>
      <c r="M99" s="2" t="inlineStr">
        <is>
          <t>3|
3|
3</t>
        </is>
      </c>
      <c r="N99" s="2" t="inlineStr">
        <is>
          <t xml:space="preserve">|
|
</t>
        </is>
      </c>
      <c r="O99" t="inlineStr">
        <is>
          <t>procentandel af personer i en befolkningsgruppe, som lader sig vaccinere i forbindelse med en vaccinationskampagne</t>
        </is>
      </c>
      <c r="P99" s="2" t="inlineStr">
        <is>
          <t>Durchimpfungsrate</t>
        </is>
      </c>
      <c r="Q99" s="2" t="inlineStr">
        <is>
          <t>3</t>
        </is>
      </c>
      <c r="R99" s="2" t="inlineStr">
        <is>
          <t/>
        </is>
      </c>
      <c r="S99" t="inlineStr">
        <is>
          <t>auf einen bestimmten Zeitraum bezogener Anteil geimpfter Personen innerhalb einer Personengruppe</t>
        </is>
      </c>
      <c r="T99" s="2" t="inlineStr">
        <is>
          <t>εμβολιαστική κάλυψη|
ποσοστό εμβολιασμού|
ποσοστό εμβολιαστικής κάλυψης|
απορρόφηση εμβολίων</t>
        </is>
      </c>
      <c r="U99" s="2" t="inlineStr">
        <is>
          <t>3|
2|
3|
3</t>
        </is>
      </c>
      <c r="V99" s="2" t="inlineStr">
        <is>
          <t xml:space="preserve">|
|
|
</t>
        </is>
      </c>
      <c r="W99" t="inlineStr">
        <is>
          <t>ποσοστό μιας πληθυσμιακής ομάδας που εμβολιάζεται κατά τη διάρκεια εμβολιαστικής εκστρατείας</t>
        </is>
      </c>
      <c r="X99" s="2" t="inlineStr">
        <is>
          <t>vaccination uptake|
vaccine uptake|
vaccination rate|
vaccine uptake rate|
vaccination uptake rate</t>
        </is>
      </c>
      <c r="Y99" s="2" t="inlineStr">
        <is>
          <t>3|
3|
3|
3|
3</t>
        </is>
      </c>
      <c r="Z99" s="2" t="inlineStr">
        <is>
          <t xml:space="preserve">|
|
|
|
</t>
        </is>
      </c>
      <c r="AA99" t="inlineStr">
        <is>
          <t>number of people vaccinated with a certain dose of the vaccine in a certain time period (e.g. during a month or year), which can be expressed as an absolute number or as the proportion of a target population</t>
        </is>
      </c>
      <c r="AB99" s="2" t="inlineStr">
        <is>
          <t>porcentaje de vacunación|
tasa de vacunación|
utilización de la vacuna</t>
        </is>
      </c>
      <c r="AC99" s="2" t="inlineStr">
        <is>
          <t>3|
3|
3</t>
        </is>
      </c>
      <c r="AD99" s="2" t="inlineStr">
        <is>
          <t xml:space="preserve">|
|
</t>
        </is>
      </c>
      <c r="AE99" t="inlineStr">
        <is>
          <t>Número de personas vacunadas con una determinada dosis de la vacuna en un periodo de tiempo dado (por ejemplo, un mes o un año), que puede expresarse como número absoluto o como porcentaje de la población objetivo.</t>
        </is>
      </c>
      <c r="AF99" s="2" t="inlineStr">
        <is>
          <t>vaktsineeritus|
vaktsineerituse tase</t>
        </is>
      </c>
      <c r="AG99" s="2" t="inlineStr">
        <is>
          <t>3|
3</t>
        </is>
      </c>
      <c r="AH99" s="2" t="inlineStr">
        <is>
          <t xml:space="preserve">|
</t>
        </is>
      </c>
      <c r="AI99" t="inlineStr">
        <is>
          <t/>
        </is>
      </c>
      <c r="AJ99" s="2" t="inlineStr">
        <is>
          <t>rokotuskattavuus</t>
        </is>
      </c>
      <c r="AK99" s="2" t="inlineStr">
        <is>
          <t>3</t>
        </is>
      </c>
      <c r="AL99" s="2" t="inlineStr">
        <is>
          <t/>
        </is>
      </c>
      <c r="AM99" t="inlineStr">
        <is>
          <t/>
        </is>
      </c>
      <c r="AN99" s="2" t="inlineStr">
        <is>
          <t>taux de vaccination</t>
        </is>
      </c>
      <c r="AO99" s="2" t="inlineStr">
        <is>
          <t>3</t>
        </is>
      </c>
      <c r="AP99" s="2" t="inlineStr">
        <is>
          <t/>
        </is>
      </c>
      <c r="AQ99" t="inlineStr">
        <is>
          <t>nombre de personnes vaccinées avec une certaine dose du vaccin 
au cours d'une période donnée (par ex. un mois ou une année), exprimé en pourcentage d’une population cible</t>
        </is>
      </c>
      <c r="AR99" s="2" t="inlineStr">
        <is>
          <t>ráta glactha vacsaínithe|
glacadh vascaínithe|
ráta vacsaínithe</t>
        </is>
      </c>
      <c r="AS99" s="2" t="inlineStr">
        <is>
          <t>3|
3|
3</t>
        </is>
      </c>
      <c r="AT99" s="2" t="inlineStr">
        <is>
          <t xml:space="preserve">|
|
</t>
        </is>
      </c>
      <c r="AU99" t="inlineStr">
        <is>
          <t/>
        </is>
      </c>
      <c r="AV99" s="2" t="inlineStr">
        <is>
          <t>stopa cijepljenja</t>
        </is>
      </c>
      <c r="AW99" s="2" t="inlineStr">
        <is>
          <t>3</t>
        </is>
      </c>
      <c r="AX99" s="2" t="inlineStr">
        <is>
          <t/>
        </is>
      </c>
      <c r="AY99" t="inlineStr">
        <is>
          <t>broj ljudi cijepljenih određenom dozom cjepiva u određenom vremenskom razdoblju (npr. tijekom jednog mjeseca ili godine)</t>
        </is>
      </c>
      <c r="AZ99" s="2" t="inlineStr">
        <is>
          <t>átoltottság|
átoltottsági arány</t>
        </is>
      </c>
      <c r="BA99" s="2" t="inlineStr">
        <is>
          <t>3|
3</t>
        </is>
      </c>
      <c r="BB99" s="2" t="inlineStr">
        <is>
          <t xml:space="preserve">|
</t>
        </is>
      </c>
      <c r="BC99" t="inlineStr">
        <is>
          <t>adott vakcina bizonyos adagjával bizonyos időszak alatt beoltott emberek száma abszolút számként vagy a célcsoport százalékában kifejezve</t>
        </is>
      </c>
      <c r="BD99" s="2" t="inlineStr">
        <is>
          <t>tasso di vaccinazione</t>
        </is>
      </c>
      <c r="BE99" s="2" t="inlineStr">
        <is>
          <t>3</t>
        </is>
      </c>
      <c r="BF99" s="2" t="inlineStr">
        <is>
          <t/>
        </is>
      </c>
      <c r="BG99" t="inlineStr">
        <is>
          <t>numero di persone vaccinate con una determinata dose di vaccino in un determinato periodo di tempo, che può essere espresso in termini assoluti o come percentuale di una popolazione specifica</t>
        </is>
      </c>
      <c r="BH99" s="2" t="inlineStr">
        <is>
          <t>vakcinacijos apimtis|
skiepijimosi apimtis</t>
        </is>
      </c>
      <c r="BI99" s="2" t="inlineStr">
        <is>
          <t>3|
3</t>
        </is>
      </c>
      <c r="BJ99" s="2" t="inlineStr">
        <is>
          <t xml:space="preserve">|
</t>
        </is>
      </c>
      <c r="BK99" t="inlineStr">
        <is>
          <t/>
        </is>
      </c>
      <c r="BL99" s="2" t="inlineStr">
        <is>
          <t>vakcinācijas rādītājs|
vakcinācijas intensitāte</t>
        </is>
      </c>
      <c r="BM99" s="2" t="inlineStr">
        <is>
          <t>2|
2</t>
        </is>
      </c>
      <c r="BN99" s="2" t="inlineStr">
        <is>
          <t xml:space="preserve">|
</t>
        </is>
      </c>
      <c r="BO99" t="inlineStr">
        <is>
          <t>ar noteiktu vakcīnas devu vakcinēto cilvēku skaits konkrētā laikposmā (piemēram, mēneša vai gada laikā), ko izsaka kā absolūto skaitu vai kā mērķa populācijas daļu</t>
        </is>
      </c>
      <c r="BP99" s="2" t="inlineStr">
        <is>
          <t>rata tat-teħid tat-tilqima|
rata tat-tilqim|
rata tat-tilqim|
teħid tat-tilqima</t>
        </is>
      </c>
      <c r="BQ99" s="2" t="inlineStr">
        <is>
          <t>3|
3|
3|
3</t>
        </is>
      </c>
      <c r="BR99" s="2" t="inlineStr">
        <is>
          <t xml:space="preserve">|
|
|
</t>
        </is>
      </c>
      <c r="BS99" t="inlineStr">
        <is>
          <t>l-għadd ta' persuni mlaqqma b'ċertu doża tat-tilqima f'ċertu perjodu ta' żmien (pereż. matul xahar jew sena), li jista' jiġi espress bħala numru assolut jew bħala l-proporzjon ta' popolazzjoni fil-mira</t>
        </is>
      </c>
      <c r="BT99" s="2" t="inlineStr">
        <is>
          <t>vaccinatiegraad</t>
        </is>
      </c>
      <c r="BU99" s="2" t="inlineStr">
        <is>
          <t>3</t>
        </is>
      </c>
      <c r="BV99" s="2" t="inlineStr">
        <is>
          <t/>
        </is>
      </c>
      <c r="BW99" t="inlineStr">
        <is>
          <t>aandeel
 mensen uit een bepaalde doelgroep dat zich laat vaccineren in een bepaalde
 periode</t>
        </is>
      </c>
      <c r="BX99" s="2" t="inlineStr">
        <is>
          <t>wskaźnik wyszczepienia|
wskaźnik zaszczepienia</t>
        </is>
      </c>
      <c r="BY99" s="2" t="inlineStr">
        <is>
          <t>3|
3</t>
        </is>
      </c>
      <c r="BZ99" s="2" t="inlineStr">
        <is>
          <t xml:space="preserve">|
</t>
        </is>
      </c>
      <c r="CA99" t="inlineStr">
        <is>
          <t>odsetek danej grupy ludności, który otrzymał szczepionkę w ramach danej kampanii szczepień</t>
        </is>
      </c>
      <c r="CB99" s="2" t="inlineStr">
        <is>
          <t>taxa de vacinação</t>
        </is>
      </c>
      <c r="CC99" s="2" t="inlineStr">
        <is>
          <t>3</t>
        </is>
      </c>
      <c r="CD99" s="2" t="inlineStr">
        <is>
          <t/>
        </is>
      </c>
      <c r="CE99" t="inlineStr">
        <is>
          <t>Número de pessoas vacinadas com uma determinada dose da vacina num determinado período (por exemplo, durante um mês ou um ano), que pode ser expresso em número absoluto ou em proporção de uma população-alvo.</t>
        </is>
      </c>
      <c r="CF99" s="2" t="inlineStr">
        <is>
          <t>rată de vaccinare</t>
        </is>
      </c>
      <c r="CG99" s="2" t="inlineStr">
        <is>
          <t>3</t>
        </is>
      </c>
      <c r="CH99" s="2" t="inlineStr">
        <is>
          <t/>
        </is>
      </c>
      <c r="CI99" t="inlineStr">
        <is>
          <t/>
        </is>
      </c>
      <c r="CJ99" s="2" t="inlineStr">
        <is>
          <t>zaočkovanosť|
zvýšenie zaočkovanosti</t>
        </is>
      </c>
      <c r="CK99" s="2" t="inlineStr">
        <is>
          <t>3|
3</t>
        </is>
      </c>
      <c r="CL99" s="2" t="inlineStr">
        <is>
          <t xml:space="preserve">|
</t>
        </is>
      </c>
      <c r="CM99" t="inlineStr">
        <is>
          <t>počet osôb zaočkovaných určitou dávkou vakcíny v určitom časovom období (napr. počas mesiaca alebo roka), ktorý možno vyjadriť ako absolútne číslo alebo ako podiel cieľovej populácie</t>
        </is>
      </c>
      <c r="CN99" s="2" t="inlineStr">
        <is>
          <t>stopnja precepljenosti|
delež cepljenih</t>
        </is>
      </c>
      <c r="CO99" s="2" t="inlineStr">
        <is>
          <t>3|
3</t>
        </is>
      </c>
      <c r="CP99" s="2" t="inlineStr">
        <is>
          <t xml:space="preserve">|
</t>
        </is>
      </c>
      <c r="CQ99" t="inlineStr">
        <is>
          <t/>
        </is>
      </c>
      <c r="CR99" s="2" t="inlineStr">
        <is>
          <t>vaccintäckning|
vaccinationstäckning</t>
        </is>
      </c>
      <c r="CS99" s="2" t="inlineStr">
        <is>
          <t>3|
3</t>
        </is>
      </c>
      <c r="CT99" s="2" t="inlineStr">
        <is>
          <t xml:space="preserve">|
</t>
        </is>
      </c>
      <c r="CU99" t="inlineStr">
        <is>
          <t/>
        </is>
      </c>
    </row>
    <row r="100">
      <c r="A100" s="1" t="str">
        <f>HYPERLINK("https://iate.europa.eu/entry/result/3502847/all", "3502847")</f>
        <v>3502847</v>
      </c>
      <c r="B100" t="inlineStr">
        <is>
          <t>SOCIAL QUESTIONS</t>
        </is>
      </c>
      <c r="C100" t="inlineStr">
        <is>
          <t>SOCIAL QUESTIONS|health|medical science;SOCIAL QUESTIONS|health|health policy</t>
        </is>
      </c>
      <c r="D100" s="2" t="inlineStr">
        <is>
          <t>ваксинационно покритие|
ваксинално покритие</t>
        </is>
      </c>
      <c r="E100" s="2" t="inlineStr">
        <is>
          <t>3|
3</t>
        </is>
      </c>
      <c r="F100" s="2" t="inlineStr">
        <is>
          <t xml:space="preserve">|
</t>
        </is>
      </c>
      <c r="G100" t="inlineStr">
        <is>
          <t/>
        </is>
      </c>
      <c r="H100" s="2" t="inlineStr">
        <is>
          <t>proočkovanost|
míra proočkovanosti</t>
        </is>
      </c>
      <c r="I100" s="2" t="inlineStr">
        <is>
          <t>3|
3</t>
        </is>
      </c>
      <c r="J100" s="2" t="inlineStr">
        <is>
          <t xml:space="preserve">|
</t>
        </is>
      </c>
      <c r="K100" t="inlineStr">
        <is>
          <t>procento úspěšně očkovaných osob v příslušné skupině obyvatelstva</t>
        </is>
      </c>
      <c r="L100" s="2" t="inlineStr">
        <is>
          <t>vaccinationsdækning</t>
        </is>
      </c>
      <c r="M100" s="2" t="inlineStr">
        <is>
          <t>3</t>
        </is>
      </c>
      <c r="N100" s="2" t="inlineStr">
        <is>
          <t/>
        </is>
      </c>
      <c r="O100" t="inlineStr">
        <is>
          <t>procentandel af befolkningen, der er blevet vaccineret mod en sygdom</t>
        </is>
      </c>
      <c r="P100" s="2" t="inlineStr">
        <is>
          <t>Impfquote</t>
        </is>
      </c>
      <c r="Q100" s="2" t="inlineStr">
        <is>
          <t>3</t>
        </is>
      </c>
      <c r="R100" s="2" t="inlineStr">
        <is>
          <t/>
        </is>
      </c>
      <c r="S100" t="inlineStr">
        <is>
          <t>Anteil geimpfter Personen an der Gesamtbevölkerung oder innerhalb einer Personengruppe</t>
        </is>
      </c>
      <c r="T100" s="2" t="inlineStr">
        <is>
          <t>εμβολιαστική κάλυψη</t>
        </is>
      </c>
      <c r="U100" s="2" t="inlineStr">
        <is>
          <t>3</t>
        </is>
      </c>
      <c r="V100" s="2" t="inlineStr">
        <is>
          <t/>
        </is>
      </c>
      <c r="W100" t="inlineStr">
        <is>
          <t>ποσοστό ενός πληθυσμού που έχει εμβολιαστεί έναντι μίας ασθένειας</t>
        </is>
      </c>
      <c r="X100" s="2" t="inlineStr">
        <is>
          <t>vaccine coverage|
vaccine uptake|
vaccination coverage|
vaccination coverage rate</t>
        </is>
      </c>
      <c r="Y100" s="2" t="inlineStr">
        <is>
          <t>3|
3|
3|
3</t>
        </is>
      </c>
      <c r="Z100" s="2" t="inlineStr">
        <is>
          <t xml:space="preserve">|
admitted|
|
</t>
        </is>
      </c>
      <c r="AA100" t="inlineStr">
        <is>
          <t>proportion of a population group that has been vaccinated against a disease</t>
        </is>
      </c>
      <c r="AB100" s="2" t="inlineStr">
        <is>
          <t>cobertura de vacunación|
cobertura vacunal</t>
        </is>
      </c>
      <c r="AC100" s="2" t="inlineStr">
        <is>
          <t>3|
3</t>
        </is>
      </c>
      <c r="AD100" s="2" t="inlineStr">
        <is>
          <t xml:space="preserve">|
</t>
        </is>
      </c>
      <c r="AE100" t="inlineStr">
        <is>
          <t>Proporción de personas que recibe una determinada vacuna.</t>
        </is>
      </c>
      <c r="AF100" s="2" t="inlineStr">
        <is>
          <t>vaktsineeritus|
vaktsineerituse tase|
vaktsineerimisega hõlmatus</t>
        </is>
      </c>
      <c r="AG100" s="2" t="inlineStr">
        <is>
          <t>2|
3|
2</t>
        </is>
      </c>
      <c r="AH100" s="2" t="inlineStr">
        <is>
          <t xml:space="preserve">|
|
</t>
        </is>
      </c>
      <c r="AI100" t="inlineStr">
        <is>
          <t>näitaja, mis iseloomustab haiguse vastu vaktsineeritute osakaalu elanikkonnas või vaktsineerimise sihtrühmas</t>
        </is>
      </c>
      <c r="AJ100" s="2" t="inlineStr">
        <is>
          <t>rokotuskattavuus</t>
        </is>
      </c>
      <c r="AK100" s="2" t="inlineStr">
        <is>
          <t>3</t>
        </is>
      </c>
      <c r="AL100" s="2" t="inlineStr">
        <is>
          <t/>
        </is>
      </c>
      <c r="AM100" t="inlineStr">
        <is>
          <t>luku, joka kertoo kuinka suuri osuus väestöstä, tietystä ikä- tai riskiryhmästä on saanut rokotteen</t>
        </is>
      </c>
      <c r="AN100" s="2" t="inlineStr">
        <is>
          <t>couverture vaccinale|
taux de couverture vaccinale</t>
        </is>
      </c>
      <c r="AO100" s="2" t="inlineStr">
        <is>
          <t>3|
3</t>
        </is>
      </c>
      <c r="AP100" s="2" t="inlineStr">
        <is>
          <t xml:space="preserve">|
</t>
        </is>
      </c>
      <c r="AQ100" t="inlineStr">
        <is>
          <t>proportion de personnes ayant été vaccinées contre une maladie</t>
        </is>
      </c>
      <c r="AR100" s="2" t="inlineStr">
        <is>
          <t>ráta cumhdaigh na vacsaíne</t>
        </is>
      </c>
      <c r="AS100" s="2" t="inlineStr">
        <is>
          <t>3</t>
        </is>
      </c>
      <c r="AT100" s="2" t="inlineStr">
        <is>
          <t/>
        </is>
      </c>
      <c r="AU100" t="inlineStr">
        <is>
          <t/>
        </is>
      </c>
      <c r="AV100" s="2" t="inlineStr">
        <is>
          <t>procijepljenost|
stopa procijepljenosti</t>
        </is>
      </c>
      <c r="AW100" s="2" t="inlineStr">
        <is>
          <t>3|
3</t>
        </is>
      </c>
      <c r="AX100" s="2" t="inlineStr">
        <is>
          <t xml:space="preserve">|
</t>
        </is>
      </c>
      <c r="AY100" t="inlineStr">
        <is>
          <t/>
        </is>
      </c>
      <c r="AZ100" s="2" t="inlineStr">
        <is>
          <t>átoltottsági arány|
átoltottság</t>
        </is>
      </c>
      <c r="BA100" s="2" t="inlineStr">
        <is>
          <t>4|
4</t>
        </is>
      </c>
      <c r="BB100" s="2" t="inlineStr">
        <is>
          <t xml:space="preserve">|
</t>
        </is>
      </c>
      <c r="BC100" t="inlineStr">
        <is>
          <t>adott betegség ellen beoltottak aránya a népességben</t>
        </is>
      </c>
      <c r="BD100" s="2" t="inlineStr">
        <is>
          <t>tasso di copertura vaccinale|
copertura vaccinale|
copertura vaccinica</t>
        </is>
      </c>
      <c r="BE100" s="2" t="inlineStr">
        <is>
          <t>3|
3|
3</t>
        </is>
      </c>
      <c r="BF100" s="2" t="inlineStr">
        <is>
          <t xml:space="preserve">|
|
</t>
        </is>
      </c>
      <c r="BG100" t="inlineStr">
        <is>
          <t>proporzione di soggetti vaccinati sul totale dei soggetti candidati alla vaccinazione</t>
        </is>
      </c>
      <c r="BH100" s="2" t="inlineStr">
        <is>
          <t>skiepijimo aprėptis|
vakcinacijos aprėptis</t>
        </is>
      </c>
      <c r="BI100" s="2" t="inlineStr">
        <is>
          <t>3|
3</t>
        </is>
      </c>
      <c r="BJ100" s="2" t="inlineStr">
        <is>
          <t xml:space="preserve">|
</t>
        </is>
      </c>
      <c r="BK100" t="inlineStr">
        <is>
          <t>nuo konkrečios ligos paskiepytų gyventojų procentinė dalis</t>
        </is>
      </c>
      <c r="BL100" s="2" t="inlineStr">
        <is>
          <t>vakcinācijas tvērums|
vakcinācijas aptvere</t>
        </is>
      </c>
      <c r="BM100" s="2" t="inlineStr">
        <is>
          <t>3|
3</t>
        </is>
      </c>
      <c r="BN100" s="2" t="inlineStr">
        <is>
          <t>|
preferred</t>
        </is>
      </c>
      <c r="BO100" t="inlineStr">
        <is>
          <t/>
        </is>
      </c>
      <c r="BP100" s="2" t="inlineStr">
        <is>
          <t>rata ta' kopertura tat-tilqim|
rata ta' kopertura tal-vaċċinazzjoni|
kopertura tat-tilqim|
kopertura tal-vaċċinazzjoni</t>
        </is>
      </c>
      <c r="BQ100" s="2" t="inlineStr">
        <is>
          <t>3|
3|
3|
3</t>
        </is>
      </c>
      <c r="BR100" s="2" t="inlineStr">
        <is>
          <t xml:space="preserve">|
|
|
</t>
        </is>
      </c>
      <c r="BS100" t="inlineStr">
        <is>
          <t>il-proporzjon ta' grupp ta' popolazzjoni li jkun tlaqqam kontra l-marda</t>
        </is>
      </c>
      <c r="BT100" s="2" t="inlineStr">
        <is>
          <t>vaccinatiegraad|
vaccinatiedekking</t>
        </is>
      </c>
      <c r="BU100" s="2" t="inlineStr">
        <is>
          <t>3|
3</t>
        </is>
      </c>
      <c r="BV100" s="2" t="inlineStr">
        <is>
          <t xml:space="preserve">|
</t>
        </is>
      </c>
      <c r="BW100" t="inlineStr">
        <is>
          <t>aandeel ingeënten van een bepaalde doelgroep, uitgedrukt in procent</t>
        </is>
      </c>
      <c r="BX100" s="2" t="inlineStr">
        <is>
          <t>poziom zaszczepienia|
wskaźnik wyszczepienia|
wyszczepialność|
stan zaszczepienia</t>
        </is>
      </c>
      <c r="BY100" s="2" t="inlineStr">
        <is>
          <t>3|
3|
3|
3</t>
        </is>
      </c>
      <c r="BZ100" s="2" t="inlineStr">
        <is>
          <t xml:space="preserve">|
|
|
</t>
        </is>
      </c>
      <c r="CA100" t="inlineStr">
        <is>
          <t>odsetek populacji, która została zaszczepiona daną szczepionką, zgodnie z obowiązującym schematem szczepień</t>
        </is>
      </c>
      <c r="CB100" s="2" t="inlineStr">
        <is>
          <t>cobertura de vacinação|
taxa de cobertura de vacinação|
cobertura vacinal|
taxa de cobertura vacinal</t>
        </is>
      </c>
      <c r="CC100" s="2" t="inlineStr">
        <is>
          <t>3|
3|
3|
3</t>
        </is>
      </c>
      <c r="CD100" s="2" t="inlineStr">
        <is>
          <t xml:space="preserve">|
|
|
</t>
        </is>
      </c>
      <c r="CE100" t="inlineStr">
        <is>
          <t>Proporção de um grupo populacional vacinado contra uma doença.</t>
        </is>
      </c>
      <c r="CF100" s="2" t="inlineStr">
        <is>
          <t>acoperire vaccinală</t>
        </is>
      </c>
      <c r="CG100" s="2" t="inlineStr">
        <is>
          <t>3</t>
        </is>
      </c>
      <c r="CH100" s="2" t="inlineStr">
        <is>
          <t/>
        </is>
      </c>
      <c r="CI100" t="inlineStr">
        <is>
          <t/>
        </is>
      </c>
      <c r="CJ100" s="2" t="inlineStr">
        <is>
          <t>zaočkovanosť</t>
        </is>
      </c>
      <c r="CK100" s="2" t="inlineStr">
        <is>
          <t>3</t>
        </is>
      </c>
      <c r="CL100" s="2" t="inlineStr">
        <is>
          <t/>
        </is>
      </c>
      <c r="CM100" t="inlineStr">
        <is>
          <t>podiel obyvateľstva zaočkovaný proti určitej chorobe</t>
        </is>
      </c>
      <c r="CN100" s="2" t="inlineStr">
        <is>
          <t>stopnja precepljenosti|
precepljenost</t>
        </is>
      </c>
      <c r="CO100" s="2" t="inlineStr">
        <is>
          <t>3|
3</t>
        </is>
      </c>
      <c r="CP100" s="2" t="inlineStr">
        <is>
          <t xml:space="preserve">|
</t>
        </is>
      </c>
      <c r="CQ100" t="inlineStr">
        <is>
          <t>obseg cepljenja ciljne skupine na določenem območju in času proti določeni bolezni</t>
        </is>
      </c>
      <c r="CR100" s="2" t="inlineStr">
        <is>
          <t>vaccinationstäckning</t>
        </is>
      </c>
      <c r="CS100" s="2" t="inlineStr">
        <is>
          <t>3</t>
        </is>
      </c>
      <c r="CT100" s="2" t="inlineStr">
        <is>
          <t/>
        </is>
      </c>
      <c r="CU100" t="inlineStr">
        <is>
          <t/>
        </is>
      </c>
    </row>
    <row r="101">
      <c r="A101" s="1" t="str">
        <f>HYPERLINK("https://iate.europa.eu/entry/result/3593184/all", "3593184")</f>
        <v>3593184</v>
      </c>
      <c r="B101" t="inlineStr">
        <is>
          <t>SOCIAL QUESTIONS;TRADE</t>
        </is>
      </c>
      <c r="C101" t="inlineStr">
        <is>
          <t>SOCIAL QUESTIONS|health|illness|epidemic;TRADE|tariff policy|customs regulations|customs document|health certificate;SOCIAL QUESTIONS|social affairs|leisure|tourism|travel</t>
        </is>
      </c>
      <c r="D101" s="2" t="inlineStr">
        <is>
          <t>сертификат за направено изследване</t>
        </is>
      </c>
      <c r="E101" s="2" t="inlineStr">
        <is>
          <t>4</t>
        </is>
      </c>
      <c r="F101" s="2" t="inlineStr">
        <is>
          <t/>
        </is>
      </c>
      <c r="G101" t="inlineStr">
        <is>
          <t>сертификат, потвърждаващ, че на притежателя е направено изследване NAAT или бърз тест за антигени, включен в общия и актуализиран списък на бързите тестове за антигени за COVID-19, съставен въз основа на Препоръката на Съвета от 21 януари 2021 г.</t>
        </is>
      </c>
      <c r="H101" s="2" t="inlineStr">
        <is>
          <t>certifikát o testu</t>
        </is>
      </c>
      <c r="I101" s="2" t="inlineStr">
        <is>
          <t>3</t>
        </is>
      </c>
      <c r="J101" s="2" t="inlineStr">
        <is>
          <t/>
        </is>
      </c>
      <c r="K101" t="inlineStr">
        <is>
          <t>certifikát vydávaný v rámci &lt;i&gt;digitálního certifikátu EU COVID&lt;/i&gt; [ &lt;a href="/entry/result/3593025/cs" id="ENTRY_TO_ENTRY_CONVERTER" target="_blank"&gt;IATE:3593025/CS&lt;/a&gt; ], potvrzující, že držitel podstoupil test NAAT nebo rychlý 
test na antigen, který je zařazen do společného a aktualizovaného 
seznamu rychlých testů na antigen na COVID-19 zavedeného na základě 
doporučení Rady ze dne 21. ledna 2021, přičemž tento test byl proveden 
zdravotnickým pracovníkem nebo pracovníkem kvalifikovaným k provádění 
testů v členském státě, který certifikát vydal, a uvádějící druh 
testu, datum, kdy byl test proveden, a výsledek testu</t>
        </is>
      </c>
      <c r="L101" s="2" t="inlineStr">
        <is>
          <t>testcertifikat</t>
        </is>
      </c>
      <c r="M101" s="2" t="inlineStr">
        <is>
          <t>3</t>
        </is>
      </c>
      <c r="N101" s="2" t="inlineStr">
        <is>
          <t/>
        </is>
      </c>
      <c r="O101" t="inlineStr">
        <is>
          <t>certifikat, der for indehaveren angiver resultatet af og datoen for en &lt;a href="https://iate.europa.eu/entry/result/3590762/da" target="_blank"&gt;NAAT-test&lt;/a&gt; eller en &lt;a href="https://iate.europa.eu/entry/result/3589468/da" target="_blank"&gt;hurtig antigentest&lt;/a&gt;, der er opført på den fælles og ajourførte liste over hurtige covid-19-antigentest, der er udarbejdet på grundlag af Rådets henstilling 2021/C 24/01</t>
        </is>
      </c>
      <c r="P101" s="2" t="inlineStr">
        <is>
          <t>Testzertifikat</t>
        </is>
      </c>
      <c r="Q101" s="2" t="inlineStr">
        <is>
          <t>3</t>
        </is>
      </c>
      <c r="R101" s="2" t="inlineStr">
        <is>
          <t/>
        </is>
      </c>
      <c r="S101" t="inlineStr">
        <is>
          <t>Zertifikat, in dem das Ergebnis und das Datum eines NAAT-Tests oder eines in der gemeinsamen und aktualisierten Liste der COVID-19-Antigen-Schnelltests auf der Grundlage der Empfehlung 2021/C 24/01 des Rates 33 aufgeführten Antigen-Schnelltests des Inhabers aufgeführt sind</t>
        </is>
      </c>
      <c r="T101" s="2" t="inlineStr">
        <is>
          <t>πιστοποιητικό διαγνωστικού ελέγχου</t>
        </is>
      </c>
      <c r="U101" s="2" t="inlineStr">
        <is>
          <t>3</t>
        </is>
      </c>
      <c r="V101" s="2" t="inlineStr">
        <is>
          <t/>
        </is>
      </c>
      <c r="W101" t="inlineStr">
        <is>
          <t>πιστοποιητικό στο οποίο αναγράφονται το αποτέλεσμα και η ημερομηνία δοκιμασίας NAAT ή ταχείας δοκιμασίας αντιγόνων που περιλαμβάνεται στον κοινό και επικαιροποιημένο κατάλογο ταχειών δοκιμασιών αντιγόνων για τη νόσο COVID-19 ο οποίος καταρτίστηκε βάσει της σύστασης 2021/C 24/01 του Συμβουλίου 33 στην οποία υποβλήθηκε ο κάτοχός του</t>
        </is>
      </c>
      <c r="X101" s="2" t="inlineStr">
        <is>
          <t>test certificate</t>
        </is>
      </c>
      <c r="Y101" s="2" t="inlineStr">
        <is>
          <t>3</t>
        </is>
      </c>
      <c r="Z101" s="2" t="inlineStr">
        <is>
          <t/>
        </is>
      </c>
      <c r="AA101" t="inlineStr">
        <is>
          <t>certificate indicating the holder’s result and date of a &lt;a href="https://iate.europa.eu/entry/result/3590762/en" target="_blank"&gt;NAAT&lt;/a&gt; test or a &lt;a href="https://iate.europa.eu/entry/result/3589468/en" target="_blank"&gt;rapid antigen test&lt;/a&gt; listed in the common and updated list of COVID-19 rapid antigen tests established on the basis of Council Recommendation 2021/C 24/01</t>
        </is>
      </c>
      <c r="AB101" s="2" t="inlineStr">
        <is>
          <t>certificado de test|
certificado de prueba diagnóstica</t>
        </is>
      </c>
      <c r="AC101" s="2" t="inlineStr">
        <is>
          <t>3|
3</t>
        </is>
      </c>
      <c r="AD101" s="2" t="inlineStr">
        <is>
          <t>|
preferred</t>
        </is>
      </c>
      <c r="AE101" t="inlineStr">
        <is>
          <t>Certificado que indica el resultado del titular y la fecha de un test NAAT o de un test rápido de antígenos enumerados en la lista común y actualizada de test rápidos de antígenos de la COVID-19 establecida sobre la base de la Recomendación 2021/C 24/01 del Consejo.</t>
        </is>
      </c>
      <c r="AF101" s="2" t="inlineStr">
        <is>
          <t>testimistõend</t>
        </is>
      </c>
      <c r="AG101" s="2" t="inlineStr">
        <is>
          <t>3</t>
        </is>
      </c>
      <c r="AH101" s="2" t="inlineStr">
        <is>
          <t/>
        </is>
      </c>
      <c r="AI101" t="inlineStr">
        <is>
          <t>tõend, milles on märgitud NAAT-testi või nõukogu soovituse 2021/C24/012 alusel koostatud COVID-19 antigeeni kiirtestide ühises ja ajakohastatud loetelus nimetatud antigeeni kiirtesti tulemus ja testimise kuupäev</t>
        </is>
      </c>
      <c r="AJ101" s="2" t="inlineStr">
        <is>
          <t>testaustodistus</t>
        </is>
      </c>
      <c r="AK101" s="2" t="inlineStr">
        <is>
          <t>3</t>
        </is>
      </c>
      <c r="AL101" s="2" t="inlineStr">
        <is>
          <t/>
        </is>
      </c>
      <c r="AM101" t="inlineStr">
        <is>
          <t>todistus, josta käy ilmi &lt;a href="https://iate.europa.eu/entry/result/3590762/fi" target="_blank"&gt;NAAT-testin&lt;/a&gt; tai neuvoston suosituksen 2021/C 24/01 33 perusteella laaditussa covid-19-taudin pika-antigeenitestien yhteisessä päivitetyssä luettelossa mainitun &lt;a href="https://iate.europa.eu/entry/result/3589468/fi" target="_blank"&gt;pika-antigeenitestin&lt;/a&gt; tulos ja päivämäärä</t>
        </is>
      </c>
      <c r="AN101" s="2" t="inlineStr">
        <is>
          <t>certificat de test</t>
        </is>
      </c>
      <c r="AO101" s="2" t="inlineStr">
        <is>
          <t>3</t>
        </is>
      </c>
      <c r="AP101" s="2" t="inlineStr">
        <is>
          <t/>
        </is>
      </c>
      <c r="AQ101" t="inlineStr">
        <is>
          <t>certificat indiquant le résultat pour le titulaire et la date de 
réalisation d’un test TAAN ou d’un test rapide de détection d’antigènes figurant sur la liste commune et actualisée des tests rapides de 
détection d’antigènes pour le diagnostic de la COVID-19 établie sur la 
base de la recommandation 2021/C 24/01 du Conseil</t>
        </is>
      </c>
      <c r="AR101" s="2" t="inlineStr">
        <is>
          <t>deimhniú tástála</t>
        </is>
      </c>
      <c r="AS101" s="2" t="inlineStr">
        <is>
          <t>3</t>
        </is>
      </c>
      <c r="AT101" s="2" t="inlineStr">
        <is>
          <t/>
        </is>
      </c>
      <c r="AU101" t="inlineStr">
        <is>
          <t>deimhniú lena gcuirtear in iúl an toradh a fuair an sealbhóir agus dáta tástála NAAT nó tástála mire antaiginí a liostaítear sa liosta coiteann cothrom le dáta de thástálacha meara antaiginí COVID‑19 arna bhunú ar bhonn Mholadh 2021/C 24/01 ón gComhairle</t>
        </is>
      </c>
      <c r="AV101" s="2" t="inlineStr">
        <is>
          <t>potvrda o testiranju</t>
        </is>
      </c>
      <c r="AW101" s="2" t="inlineStr">
        <is>
          <t>3</t>
        </is>
      </c>
      <c r="AX101" s="2" t="inlineStr">
        <is>
          <t/>
        </is>
      </c>
      <c r="AY101" t="inlineStr">
        <is>
          <t/>
        </is>
      </c>
      <c r="AZ101" s="2" t="inlineStr">
        <is>
          <t>tesztigazolvány</t>
        </is>
      </c>
      <c r="BA101" s="2" t="inlineStr">
        <is>
          <t>3</t>
        </is>
      </c>
      <c r="BB101" s="2" t="inlineStr">
        <is>
          <t/>
        </is>
      </c>
      <c r="BC101" t="inlineStr">
        <is>
          <t>a birtokos NAAT-tesztjének vagy 2021/C 24/01 tanácsi ajánlás alapján létrehozott, a Covid19 antigén gyorstesztek közös és frissített jegyzékében felsorolt antigén gyorstesztjének eredményét és dátumát tartalmazó igazolvány</t>
        </is>
      </c>
      <c r="BD101" s="2" t="inlineStr">
        <is>
          <t>certificato di test</t>
        </is>
      </c>
      <c r="BE101" s="2" t="inlineStr">
        <is>
          <t>3</t>
        </is>
      </c>
      <c r="BF101" s="2" t="inlineStr">
        <is>
          <t/>
        </is>
      </c>
      <c r="BG101" t="inlineStr">
        <is>
          <t>certificato
indicante il risultato e la data di un &lt;a href="https://iate.europa.eu/entry/result/3590762/en-it" target="_blank"&gt;test NAAT&lt;/a&gt; o di un &lt;a href="https://iate.europa.eu/entry/result/3589468/en-it" target="_blank"&gt;test antigenico rapido&lt;/a&gt;
effettuato sul titolare e figurante nell'elenco comune e aggiornato dei test
antigenici rapidi per la COVID-19 stabilito sulla base della normativa UE</t>
        </is>
      </c>
      <c r="BH101" s="2" t="inlineStr">
        <is>
          <t>tyrimo rezultatų pažymėjimas|
tyrimo pažymėjimas</t>
        </is>
      </c>
      <c r="BI101" s="2" t="inlineStr">
        <is>
          <t>3|
3</t>
        </is>
      </c>
      <c r="BJ101" s="2" t="inlineStr">
        <is>
          <t>|
preferred</t>
        </is>
      </c>
      <c r="BK101" t="inlineStr">
        <is>
          <t>pažymėjimas, kuriame nurodomas jo turėtojo NRA tyrimo arba greitojo antigenų testo, kurie išvardyti bendrame atnaujintame pagal Tarybos rekomendaciją 2021/C 24/01 33 sudarytame COVID-19 greitųjų antigenų testų sąraše, rezultatas ir data</t>
        </is>
      </c>
      <c r="BL101" s="2" t="inlineStr">
        <is>
          <t>testa sertifikāts</t>
        </is>
      </c>
      <c r="BM101" s="2" t="inlineStr">
        <is>
          <t>3</t>
        </is>
      </c>
      <c r="BN101" s="2" t="inlineStr">
        <is>
          <t/>
        </is>
      </c>
      <c r="BO101" t="inlineStr">
        <is>
          <t>pierādījums, ka personai ir negatīvs Covid-19 testa rezultāts</t>
        </is>
      </c>
      <c r="BP101" s="2" t="inlineStr">
        <is>
          <t>ċertifikat tat-test</t>
        </is>
      </c>
      <c r="BQ101" s="2" t="inlineStr">
        <is>
          <t>3</t>
        </is>
      </c>
      <c r="BR101" s="2" t="inlineStr">
        <is>
          <t/>
        </is>
      </c>
      <c r="BS101" t="inlineStr">
        <is>
          <t>ċertifikat li jindika r-riżultat tad-detentur u d-&lt;i&gt;data &lt;/i&gt;ta’ test NAAT jew test rapidu tal-antiġeni elenkati fil-lista komuni u aġġornata ta’ testijiet rapidi tal-antiġeni tal-COVID-19 stabbilita abbażi tar-Rakkomandazzjoni tal-Kunsill 2021/C 24/01 33</t>
        </is>
      </c>
      <c r="BT101" s="2" t="inlineStr">
        <is>
          <t>testcertificaat</t>
        </is>
      </c>
      <c r="BU101" s="2" t="inlineStr">
        <is>
          <t>3</t>
        </is>
      </c>
      <c r="BV101" s="2" t="inlineStr">
        <is>
          <t/>
        </is>
      </c>
      <c r="BW101" t="inlineStr">
        <is>
          <t>certificaat met het resultaat en de datum van de door de houder ondergane NAAT-test of snelle antigeentest als opgenomen in de gemeenschappelijke en bijgewerkte lijst van snelle COVID-19-antigeentests die is opgesteld op basis van de Aanbeveling van de Raad betreffende een gemeenschappelijk kader voor het gebruik en de validering van snelle antigeentests en de wederzijdse erkenning van COVID-19-testresultaten in de EU (2021/C 24/01)</t>
        </is>
      </c>
      <c r="BX101" s="2" t="inlineStr">
        <is>
          <t>zaświadczenie o wyniku testu</t>
        </is>
      </c>
      <c r="BY101" s="2" t="inlineStr">
        <is>
          <t>3</t>
        </is>
      </c>
      <c r="BZ101" s="2" t="inlineStr">
        <is>
          <t/>
        </is>
      </c>
      <c r="CA101" t="inlineStr">
        <is>
          <t>zaświadczenie wskazujące wynik i datę testu NAAT lub szybkiego testu antygenowego wymienionego we wspólnym i zaktualizowanym wykazie szybkich testów antygenowych na COVID-19 ustanowionym na podstawie zalecenia Rady 2021/C 24/01 33</t>
        </is>
      </c>
      <c r="CB101" s="2" t="inlineStr">
        <is>
          <t>certificado de testagem|
certificado de teste</t>
        </is>
      </c>
      <c r="CC101" s="2" t="inlineStr">
        <is>
          <t>3|
3</t>
        </is>
      </c>
      <c r="CD101" s="2" t="inlineStr">
        <is>
          <t xml:space="preserve">|
</t>
        </is>
      </c>
      <c r="CE101" t="inlineStr">
        <is>
          <t>Certificado que indica o resultado e a data de um teste NAAT ou de um 
teste rápido de deteção de antigénios constante da lista 
comum e atualizada de testes rápidos de deteção de antigénios para a 
COVID-19 estabelecida com base na Recomendação 2021/C 24/01 do Conselho.</t>
        </is>
      </c>
      <c r="CF101" t="inlineStr">
        <is>
          <t/>
        </is>
      </c>
      <c r="CG101" t="inlineStr">
        <is>
          <t/>
        </is>
      </c>
      <c r="CH101" t="inlineStr">
        <is>
          <t/>
        </is>
      </c>
      <c r="CI101" t="inlineStr">
        <is>
          <t/>
        </is>
      </c>
      <c r="CJ101" s="2" t="inlineStr">
        <is>
          <t>potvrdenie o vykonaní testu</t>
        </is>
      </c>
      <c r="CK101" s="2" t="inlineStr">
        <is>
          <t>3</t>
        </is>
      </c>
      <c r="CL101" s="2" t="inlineStr">
        <is>
          <t/>
        </is>
      </c>
      <c r="CM101" t="inlineStr">
        <is>
          <t>potvrdenie, ktoré obsahuje údaj o výsledku a dátume vykonania testu NAAT alebo rýchleho antigénového testu držiteľa, ktoré sú uvedené v spoločnom a aktualizovanom zozname rýchlych antigénových testov na COVID-19 zostavenom na základe odporúčania Rady 2021/C 24/01 33</t>
        </is>
      </c>
      <c r="CN101" s="2" t="inlineStr">
        <is>
          <t>potrdilo o testiranju</t>
        </is>
      </c>
      <c r="CO101" s="2" t="inlineStr">
        <is>
          <t>3</t>
        </is>
      </c>
      <c r="CP101" s="2" t="inlineStr">
        <is>
          <t/>
        </is>
      </c>
      <c r="CQ101" t="inlineStr">
        <is>
          <t>&lt;div&gt;potrdilo, da je imetnik opravil test &lt;a href="https://iate.europa.eu/entry/result/3590762/sl" target="_blank"&gt;NAAT&lt;/a&gt; ali &lt;a href="https://iate.europa.eu/entry/result/3589468/sl" target="_blank"&gt;hitri antigenski test&lt;/a&gt;, naveden na skupnem in posodobljenem seznamu hitrih antigenskih testov na COVID-19, pripravljenem na podlagi priporočila Sveta z dne 21. januarja 2021, ki ga opravi zdravstveni delavec ali za testiranje usposobljeno osebje države članice, ki potrdilo izda, in ki navaja vrsto testa, datum izvedbe testa in rezultat testa&lt;br&gt;&lt;/div&gt;</t>
        </is>
      </c>
      <c r="CR101" s="2" t="inlineStr">
        <is>
          <t>testintyg</t>
        </is>
      </c>
      <c r="CS101" s="2" t="inlineStr">
        <is>
          <t>3</t>
        </is>
      </c>
      <c r="CT101" s="2" t="inlineStr">
        <is>
          <t/>
        </is>
      </c>
      <c r="CU101" t="inlineStr">
        <is>
          <t>intyg som bekräftar att innehavaren har genomgått ett NAAT-test eller ett antigentest i form av snabbtest som förtecknas i den gemensamma och uppdaterade förteckningen över antigentester i form av snabbtester för covid-19, upprättad på grundval av rådets rekommendation av den 21 januari 2021, och som har utförts av hälso- och sjukvårdspersonal eller kvalificerad testningspersonal i den medlemsstat som utfärdat intyget identifiera typen av test, datumet det utfördes och resultatet av testet</t>
        </is>
      </c>
    </row>
    <row r="102">
      <c r="A102" s="1" t="str">
        <f>HYPERLINK("https://iate.europa.eu/entry/result/3593185/all", "3593185")</f>
        <v>3593185</v>
      </c>
      <c r="B102" t="inlineStr">
        <is>
          <t>TRADE</t>
        </is>
      </c>
      <c r="C102" t="inlineStr">
        <is>
          <t>TRADE|tariff policy|customs regulations|customs document|health certificate</t>
        </is>
      </c>
      <c r="D102" s="2" t="inlineStr">
        <is>
          <t>сертификат за преболедуване</t>
        </is>
      </c>
      <c r="E102" s="2" t="inlineStr">
        <is>
          <t>4</t>
        </is>
      </c>
      <c r="F102" s="2" t="inlineStr">
        <is>
          <t/>
        </is>
      </c>
      <c r="G102" t="inlineStr">
        <is>
          <t>сертификат, потвърждаващ, че след положителен резултат от изследване NAAT, извършено от здравни специалисти или квалифициран тестващ персонал, притежателят е преболедувал инфекция със SARS-CoV-2</t>
        </is>
      </c>
      <c r="H102" s="2" t="inlineStr">
        <is>
          <t>certifikát o zotavení</t>
        </is>
      </c>
      <c r="I102" s="2" t="inlineStr">
        <is>
          <t>3</t>
        </is>
      </c>
      <c r="J102" s="2" t="inlineStr">
        <is>
          <t/>
        </is>
      </c>
      <c r="K102" t="inlineStr">
        <is>
          <t>certifikát vydávaný v rámci &lt;i&gt;digitálního certifikátu EU COVID&lt;/i&gt; [ &lt;a href="/entry/result/3593025/cs" id="ENTRY_TO_ENTRY_CONVERTER" target="_blank"&gt;IATE:3593025/CS&lt;/a&gt; ] a potvrzující, že se držitel po pozitivním výsledku testu 
NAAT, který byl proveden zdravotnickým pracovníkem nebo pracovníkem 
kvalifikovaným k provádění testů, uzdravil z infekce SARS-CoV-2</t>
        </is>
      </c>
      <c r="L102" s="2" t="inlineStr">
        <is>
          <t>restitutionscertifikat</t>
        </is>
      </c>
      <c r="M102" s="2" t="inlineStr">
        <is>
          <t>3</t>
        </is>
      </c>
      <c r="N102" s="2" t="inlineStr">
        <is>
          <t/>
        </is>
      </c>
      <c r="O102" t="inlineStr">
        <is>
          <t>certifikat, der bekræfter, at indehaveren er kommet sig over en sars-CoV-2-infektion efter en positiv &lt;a href="https://iate.europa.eu/entry/result/3590762/da" target="_blank"&gt;NAAT-test&lt;/a&gt; eller en positiv &lt;a href="https://iate.europa.eu/entry/result/3589468/da" target="_blank"&gt;hurtig antigentest&lt;/a&gt;, der er opført på den fælles og ajourførte liste over hurtige covid-19-antigentest, der er udarbejdet på grundlag af Rådets henstilling 2021/C 24/01</t>
        </is>
      </c>
      <c r="P102" s="2" t="inlineStr">
        <is>
          <t>Genesungszertifikat</t>
        </is>
      </c>
      <c r="Q102" s="2" t="inlineStr">
        <is>
          <t>3</t>
        </is>
      </c>
      <c r="R102" s="2" t="inlineStr">
        <is>
          <t/>
        </is>
      </c>
      <c r="S102" t="inlineStr">
        <is>
          <t>Zertifikat, aus dem hervorgeht, dass der Inhaber nach einem in der gemeinsamen und aktualisierten Liste der COVID-19-Antigen-Schnelltests auf der Grundlage der Empfehlung 2021/C 24/01 des Rates aufgeführten positiven NAAT-Test oder positiven Antigen-Schnelltest von einer SARS-CoV-2-Infektion genesen ist</t>
        </is>
      </c>
      <c r="T102" s="2" t="inlineStr">
        <is>
          <t>πιστοποιητικό ανάρρωσης</t>
        </is>
      </c>
      <c r="U102" s="2" t="inlineStr">
        <is>
          <t>3</t>
        </is>
      </c>
      <c r="V102" s="2" t="inlineStr">
        <is>
          <t/>
        </is>
      </c>
      <c r="W102" t="inlineStr">
        <is>
          <t>πιστοποιητικό με το οποίο βεβαιώνεται ότι ο κάτοχος έχει αναρρώσει από λοίμωξη από τον ιό SARS-CoV-2 έπειτα από θετική δοκιμασία NAAT ή ταχεία δοκιμασία αντιγόνων που περιλαμβάνεται στον κοινό και επικαιροποιημένο κατάλογο ταχειών δοκιμασιών αντιγόνων για τη νόσο COVID-19 ο οποίος καταρτίστηκε βάσει της σύστασης 2021/C 24/01 του Συμβουλίου</t>
        </is>
      </c>
      <c r="X102" s="2" t="inlineStr">
        <is>
          <t>recovery certificate|
certificate of recovery</t>
        </is>
      </c>
      <c r="Y102" s="2" t="inlineStr">
        <is>
          <t>1|
3</t>
        </is>
      </c>
      <c r="Z102" s="2" t="inlineStr">
        <is>
          <t xml:space="preserve">|
</t>
        </is>
      </c>
      <c r="AA102" t="inlineStr">
        <is>
          <t>certificate confirming that the holder has recovered from a SARS-CoV-2
infection following a positive &lt;a href="https://iate.europa.eu/entry/result/3590762/en" target="_blank"&gt;NAAT&lt;/a&gt; test or a positive &lt;a href="https://iate.europa.eu/entry/result/3589468/en" target="_blank"&gt;rapid antigen test&lt;/a&gt; listed
in the common and updated list of COVID-19 rapid antigen tests established on
the basis of Recommendation 2021/C 24/01</t>
        </is>
      </c>
      <c r="AB102" s="2" t="inlineStr">
        <is>
          <t>certificado de recuperación</t>
        </is>
      </c>
      <c r="AC102" s="2" t="inlineStr">
        <is>
          <t>3</t>
        </is>
      </c>
      <c r="AD102" s="2" t="inlineStr">
        <is>
          <t/>
        </is>
      </c>
      <c r="AE102" t="inlineStr">
        <is>
          <t>Certificado que confirme que el titular se ha recuperado de una infección por el SARS-CoV-2 tras un test NAAT positivo o un test rápido de antígenos positivo enumerados en la lista común y actualizada de test rápidos de antígenos de la COVID-19 establecida sobre la base de la Recomendación 2021/C 24/01.</t>
        </is>
      </c>
      <c r="AF102" s="2" t="inlineStr">
        <is>
          <t>läbipõdemistõend</t>
        </is>
      </c>
      <c r="AG102" s="2" t="inlineStr">
        <is>
          <t>3</t>
        </is>
      </c>
      <c r="AH102" s="2" t="inlineStr">
        <is>
          <t/>
        </is>
      </c>
      <c r="AI102" t="inlineStr">
        <is>
          <t>tõend, mis kinnitab, et selle omanik on pärast NAAT-testi positiivset tulemust või nõukogu soovituse 2021/C 24/01 alusel koostatud COVID-19 antigeeni kiirtestide ühises ja ajakohastatud loetelus nimetatud antigeeni kiirtesti positiivset tulemust SARS-CoV-2 nakkusest tervenenud</t>
        </is>
      </c>
      <c r="AJ102" s="2" t="inlineStr">
        <is>
          <t>parantumistodistus</t>
        </is>
      </c>
      <c r="AK102" s="2" t="inlineStr">
        <is>
          <t>3</t>
        </is>
      </c>
      <c r="AL102" s="2" t="inlineStr">
        <is>
          <t/>
        </is>
      </c>
      <c r="AM102" t="inlineStr">
        <is>
          <t>todistus siitä, että haltija on parantunut SARS-CoV-2-tartunnasta &lt;a href="https://iate.europa.eu/entry/result/3590762/fi" target="_blank"&gt;NAAT-testin&lt;/a&gt; tai suosituksen 2021/C 24/01 perusteella laaditussa covid-19-taudin &lt;a href="https://iate.europa.eu/entry/result/3589468/fi" target="_blank"&gt;pika-antigeenitestien&lt;/a&gt;yhteisessä päivitetyssä luettelossa mainitun pika-antigeenitestin antaman positiivisen tuloksen jälkeen</t>
        </is>
      </c>
      <c r="AN102" s="2" t="inlineStr">
        <is>
          <t>certificat de rétablissement</t>
        </is>
      </c>
      <c r="AO102" s="2" t="inlineStr">
        <is>
          <t>3</t>
        </is>
      </c>
      <c r="AP102" s="2" t="inlineStr">
        <is>
          <t/>
        </is>
      </c>
      <c r="AQ102" t="inlineStr">
        <is>
          <t>certificat confirmant que le titulaire s’est rétabli d’une infection par
 le SARS-CoV-2 à la suite d’un résultat positif à un test TAAN ou à un 
test rapide de détection d’antigènes figurant sur la liste commune et 
actualisée des tests rapides de détection d’antigènes pour le diagnostic
 de la COVID-19 établie sur la base de la recommandation 2021/C 24/01</t>
        </is>
      </c>
      <c r="AR102" s="2" t="inlineStr">
        <is>
          <t>deimhniú téarnaimh</t>
        </is>
      </c>
      <c r="AS102" s="2" t="inlineStr">
        <is>
          <t>3</t>
        </is>
      </c>
      <c r="AT102" s="2" t="inlineStr">
        <is>
          <t/>
        </is>
      </c>
      <c r="AU102" t="inlineStr">
        <is>
          <t>deimhniú lena ndeimhnítear gur théarnaigh an sealbhóir ó ionfhabhtú SARS-CoV-2 tar éis tástáil NAAT dhearfach nó tástáil mhear antaiginí dhearfach a liostaítear sa liosta coiteann cothrom le dáta de thástálacha meara antaiginí COVID‑19 arna bhunú ar bhonn Mholadh 2021/C 24/01</t>
        </is>
      </c>
      <c r="AV102" s="2" t="inlineStr">
        <is>
          <t>potvrda o preboljenju</t>
        </is>
      </c>
      <c r="AW102" s="2" t="inlineStr">
        <is>
          <t>3</t>
        </is>
      </c>
      <c r="AX102" s="2" t="inlineStr">
        <is>
          <t/>
        </is>
      </c>
      <c r="AY102" t="inlineStr">
        <is>
          <t>potvrda kojom se potvrđuje da je nositelj
prebolio infekciju virusom SARS-CoV-2 nakon pozitivnog NAAT testa ili
pozitivnog brzog antigenskog testa sa zajedničkog i ažuriranog popisa brzih
antigenskih testova za COVID-19 koji je sastavljen na temelju Preporuke Vijeća
2021/C 24/01</t>
        </is>
      </c>
      <c r="AZ102" s="2" t="inlineStr">
        <is>
          <t>gyógyultsági igazolvány</t>
        </is>
      </c>
      <c r="BA102" s="2" t="inlineStr">
        <is>
          <t>3</t>
        </is>
      </c>
      <c r="BB102" s="2" t="inlineStr">
        <is>
          <t/>
        </is>
      </c>
      <c r="BC102" t="inlineStr">
        <is>
          <t>azt tanúsító igazolvány, hogy a birtokos pozitív NAAT-tesztjét vagy 2021/C 24/01 tanácsi ajánlás alapján létrehozott, a Covid19 antigén gyorstesztek közös és frissített jegyzékében felsorolt pozitív antigén gyorstesztjét követően felgyógyult a SARS-CoV-2 fertőzésből</t>
        </is>
      </c>
      <c r="BD102" s="2" t="inlineStr">
        <is>
          <t>certificato di guarigione</t>
        </is>
      </c>
      <c r="BE102" s="2" t="inlineStr">
        <is>
          <t>3</t>
        </is>
      </c>
      <c r="BF102" s="2" t="inlineStr">
        <is>
          <t/>
        </is>
      </c>
      <c r="BG102" t="inlineStr">
        <is>
          <t>certificato
comprovante che il titolare risulta guarito da un'infezione da SARS-CoV-2
successivamente a un test &lt;a href="https://iate.europa.eu/entry/result/3590762/en-it" target="_blank"&gt;NAAT&lt;/a&gt; positivo o un &lt;a href="https://iate.europa.eu/entry/result/3589468/en-it" target="_blank"&gt;test antigenico rapido&lt;/a&gt; positivo,
figurante nell'elenco comune e aggiornato dei test antigenici rapidi per la
COVID-19 stabilito sulla base della normativa UE</t>
        </is>
      </c>
      <c r="BH102" s="2" t="inlineStr">
        <is>
          <t>persirgimo pažymėjimas|
persirgimo liga pažymėjimas</t>
        </is>
      </c>
      <c r="BI102" s="2" t="inlineStr">
        <is>
          <t>3|
3</t>
        </is>
      </c>
      <c r="BJ102" s="2" t="inlineStr">
        <is>
          <t xml:space="preserve">preferred|
</t>
        </is>
      </c>
      <c r="BK102" t="inlineStr">
        <is>
          <t>pažymėjimas, kuriuo patvirtinama, kad jo turėtojas persirgo SARS-CoV-2 infekcijos sukelta liga</t>
        </is>
      </c>
      <c r="BL102" s="2" t="inlineStr">
        <is>
          <t>pārslimošanas sertifikāts</t>
        </is>
      </c>
      <c r="BM102" s="2" t="inlineStr">
        <is>
          <t>3</t>
        </is>
      </c>
      <c r="BN102" s="2" t="inlineStr">
        <is>
          <t/>
        </is>
      </c>
      <c r="BO102" t="inlineStr">
        <is>
          <t/>
        </is>
      </c>
      <c r="BP102" s="2" t="inlineStr">
        <is>
          <t>ċertifikat tal-fejqan</t>
        </is>
      </c>
      <c r="BQ102" s="2" t="inlineStr">
        <is>
          <t>3</t>
        </is>
      </c>
      <c r="BR102" s="2" t="inlineStr">
        <is>
          <t>preferred</t>
        </is>
      </c>
      <c r="BS102" t="inlineStr">
        <is>
          <t>ċertifikat li jikkonferma li d-detentur fieq minn infezzjoni tas-SARS-CoV-2 wara test NAAT pożittiv jew test rapidu tal-antiġeni pożittiv elenkati fil-lista komuni u aġġornata tat-testijiet rapidi tal-antiġeni tal-COVID-19 stabbilita abbażi tar-Rakkomandazzjoni 2021/C 24/01</t>
        </is>
      </c>
      <c r="BT102" s="2" t="inlineStr">
        <is>
          <t>herstelcertificaat</t>
        </is>
      </c>
      <c r="BU102" s="2" t="inlineStr">
        <is>
          <t>3</t>
        </is>
      </c>
      <c r="BV102" s="2" t="inlineStr">
        <is>
          <t/>
        </is>
      </c>
      <c r="BW102" t="inlineStr">
        <is>
          <t>certificaat met de bevestiging dat de houder is hersteld van een SARS-CoV-2-infectie na een positieve NAAT-test of een positieve snelle antigeentest als opgenomen in de gemeenschappelijke en bijgewerkte lijst van snelle COVID-19-antigeentests die is opgesteld op basis van de Aanbeveling van de Raad betreffende een gemeenschappelijk kader voor het gebruik en de validering van snelle antigeentests en de wederzijdse erkenning van COVID-19-testresultaten in de EU (2021/C 24/01)</t>
        </is>
      </c>
      <c r="BX102" s="2" t="inlineStr">
        <is>
          <t>zaświadczenie o powrocie do zdrowia</t>
        </is>
      </c>
      <c r="BY102" s="2" t="inlineStr">
        <is>
          <t>3</t>
        </is>
      </c>
      <c r="BZ102" s="2" t="inlineStr">
        <is>
          <t/>
        </is>
      </c>
      <c r="CA102" t="inlineStr">
        <is>
          <t>zaświadczenie potwierdzające, że jego posiadacz powrócił do zdrowia po zakażeniu SARS-CoV-2 stwierdzonym na podstawie dodatniego wyniku testu NAAT lub dodatniego wyniku szybkiego testu antygenowego wymienionego we wspólnym i zaktualizowanym wykazie szybkich testów antygenowych na COVID-19 ustanowionym na podstawie zalecenia Rady 2021/C 24/01</t>
        </is>
      </c>
      <c r="CB102" s="2" t="inlineStr">
        <is>
          <t>certificado de recuperação</t>
        </is>
      </c>
      <c r="CC102" s="2" t="inlineStr">
        <is>
          <t>3</t>
        </is>
      </c>
      <c r="CD102" s="2" t="inlineStr">
        <is>
          <t/>
        </is>
      </c>
      <c r="CE102" t="inlineStr">
        <is>
          <t>Certificado que confirma que o titular recuperou de uma infeção pelo SARS-CoV-2 na sequência de um teste NAAT positivo ou de um teste rápido de deteção de antigénios positivo constante da lista comum e atualizada de testes rápidos de deteção de antigénios para a COVID-19 estabelecida com base na Recomendação 2021/C 24/01 do Conselho.</t>
        </is>
      </c>
      <c r="CF102" t="inlineStr">
        <is>
          <t/>
        </is>
      </c>
      <c r="CG102" t="inlineStr">
        <is>
          <t/>
        </is>
      </c>
      <c r="CH102" t="inlineStr">
        <is>
          <t/>
        </is>
      </c>
      <c r="CI102" t="inlineStr">
        <is>
          <t/>
        </is>
      </c>
      <c r="CJ102" s="2" t="inlineStr">
        <is>
          <t>potvrdenie o prekonaní ochorenia</t>
        </is>
      </c>
      <c r="CK102" s="2" t="inlineStr">
        <is>
          <t>3</t>
        </is>
      </c>
      <c r="CL102" s="2" t="inlineStr">
        <is>
          <t/>
        </is>
      </c>
      <c r="CM102" t="inlineStr">
        <is>
          <t>potvrdenie, ktorým sa potvrdzuje, že držiteľ prekonal ochorenie SARS-CoV-2 po pozitívnom teste NAAT alebo pozitívnom rýchlom antigénovom teste, ktoré sú uvedené v spoločnom a aktualizovanom zozname rýchlych antigénových testov na COVID-19 zostavenom na základe odporúčania Rady 2021/C 24/01</t>
        </is>
      </c>
      <c r="CN102" s="2" t="inlineStr">
        <is>
          <t>potrdilo o prebolelosti</t>
        </is>
      </c>
      <c r="CO102" s="2" t="inlineStr">
        <is>
          <t>3</t>
        </is>
      </c>
      <c r="CP102" s="2" t="inlineStr">
        <is>
          <t/>
        </is>
      </c>
      <c r="CQ102" t="inlineStr">
        <is>
          <t>&lt;div&gt;potrdilo, ki potrjuje, da je test &lt;a href="https://iate.europa.eu/entry/result/3590762/sl" target="_blank"&gt;NAAT&lt;/a&gt;, ki ga je opravil zdravstveni delavec ali za testiranje usposobljeno osebje, pokazal pozitiven rezultat, da je imetnik prebolel bolezen zaradi okužbe s SARS-CoV-2&lt;br&gt;&lt;/div&gt;</t>
        </is>
      </c>
      <c r="CR102" s="2" t="inlineStr">
        <is>
          <t>intyg om tillfrisknande</t>
        </is>
      </c>
      <c r="CS102" s="2" t="inlineStr">
        <is>
          <t>3</t>
        </is>
      </c>
      <c r="CT102" s="2" t="inlineStr">
        <is>
          <t/>
        </is>
      </c>
      <c r="CU102" t="inlineStr">
        <is>
          <t>intyg som, efter ett positivt testresultat av ett NAAT-test utfört av hälso- och sjukvårdspersonal eller kvalificerad testningspersonal, bekräftar att innehavaren har tillfrisknat från en SARS-CoV-2-infektion</t>
        </is>
      </c>
    </row>
    <row r="103">
      <c r="A103" s="1" t="str">
        <f>HYPERLINK("https://iate.europa.eu/entry/result/3593218/all", "3593218")</f>
        <v>3593218</v>
      </c>
      <c r="B103" t="inlineStr">
        <is>
          <t>EDUCATION AND COMMUNICATIONS</t>
        </is>
      </c>
      <c r="C103" t="inlineStr">
        <is>
          <t>EDUCATION AND COMMUNICATIONS|communications|communications systems;EDUCATION AND COMMUNICATIONS|information technology and data processing</t>
        </is>
      </c>
      <c r="D103" s="2" t="inlineStr">
        <is>
          <t>уникален идентификатор на сертификата</t>
        </is>
      </c>
      <c r="E103" s="2" t="inlineStr">
        <is>
          <t>3</t>
        </is>
      </c>
      <c r="F103" s="2" t="inlineStr">
        <is>
          <t/>
        </is>
      </c>
      <c r="G103" t="inlineStr">
        <is>
          <t>уникален идентификатор, зададен в съответствие с обща структура на всеки сертификат</t>
        </is>
      </c>
      <c r="H103" s="2" t="inlineStr">
        <is>
          <t>jedinečný identifikátor certifikátu</t>
        </is>
      </c>
      <c r="I103" s="2" t="inlineStr">
        <is>
          <t>3</t>
        </is>
      </c>
      <c r="J103" s="2" t="inlineStr">
        <is>
          <t/>
        </is>
      </c>
      <c r="K103" t="inlineStr">
        <is>
          <t>jedinečný identifikátor přidělený na základě společné struktury každému certifikátu</t>
        </is>
      </c>
      <c r="L103" s="2" t="inlineStr">
        <is>
          <t>unik certifikatidentifikator</t>
        </is>
      </c>
      <c r="M103" s="2" t="inlineStr">
        <is>
          <t>3</t>
        </is>
      </c>
      <c r="N103" s="2" t="inlineStr">
        <is>
          <t/>
        </is>
      </c>
      <c r="O103" t="inlineStr">
        <is>
          <t/>
        </is>
      </c>
      <c r="P103" s="2" t="inlineStr">
        <is>
          <t>eindeutige Zertifikatkennung</t>
        </is>
      </c>
      <c r="Q103" s="2" t="inlineStr">
        <is>
          <t>3</t>
        </is>
      </c>
      <c r="R103" s="2" t="inlineStr">
        <is>
          <t/>
        </is>
      </c>
      <c r="S103" t="inlineStr">
        <is>
          <t>eindeutige Kennung, die unter Verwendung einer gemeinsamen Struktur jedem ausgestellten Zertifikat zugeteilt wird</t>
        </is>
      </c>
      <c r="T103" s="2" t="inlineStr">
        <is>
          <t>μοναδικός αναγνωριστικός κωδικός πιστοποιητικού</t>
        </is>
      </c>
      <c r="U103" s="2" t="inlineStr">
        <is>
          <t>3</t>
        </is>
      </c>
      <c r="V103" s="2" t="inlineStr">
        <is>
          <t/>
        </is>
      </c>
      <c r="W103" t="inlineStr">
        <is>
          <t>τιμή προσδιορισμού συγκεκριμένου πιστοποιητικού &lt;a href="https://iate.europa.eu/entry/result/1867596/en-el" target="_blank"&gt;υποδομής δημόσιου κλειδιού&lt;/a&gt; η οποία χρησιμοποιείται ως το &lt;a href="https://iate.europa.eu/entry/result/1484722/en-el" target="_blank"&gt;κύριο κλειδί&lt;/a&gt;</t>
        </is>
      </c>
      <c r="X103" s="2" t="inlineStr">
        <is>
          <t>Certificate Unique Identifier|
unique certificate identifier</t>
        </is>
      </c>
      <c r="Y103" s="2" t="inlineStr">
        <is>
          <t>1|
3</t>
        </is>
      </c>
      <c r="Z103" s="2" t="inlineStr">
        <is>
          <t xml:space="preserve">|
</t>
        </is>
      </c>
      <c r="AA103" t="inlineStr">
        <is>
          <t>value used to specify a particular &lt;a href="https://iate.europa.eu/entry/result/1867596/en" target="_blank"&gt;&lt;i&gt;public key infrastructure (PKI)&lt;/i&gt;&lt;/a&gt; &lt;a href="https://iate.europa.eu/entry/result/3500877/en" target="_blank"&gt;&lt;i&gt;certificate&lt;/i&gt;&lt;/a&gt; for use as the &lt;a href="https://iate.europa.eu/entry/result/1484722/en" target="_blank"&gt;&lt;i&gt;master key&lt;/i&gt;&lt;/a&gt;</t>
        </is>
      </c>
      <c r="AB103" s="2" t="inlineStr">
        <is>
          <t>identificador único del certificado</t>
        </is>
      </c>
      <c r="AC103" s="2" t="inlineStr">
        <is>
          <t>3</t>
        </is>
      </c>
      <c r="AD103" s="2" t="inlineStr">
        <is>
          <t/>
        </is>
      </c>
      <c r="AE103" t="inlineStr">
        <is>
          <t>Identificador único asignado, de conformidad con una estructura común, a los certificados digitales, y en concreto el &lt;a href="https://iate.europa.eu/entry/slideshow/1620722610485/3593025/es" target="_blank"&gt;certificado verde digital&lt;/a&gt;, el &lt;a href="https://iate.europa.eu/entry/slideshow/1620722939250/3593184/es" target="_blank"&gt;certificado de test&lt;/a&gt;, el &lt;a href="https://iate.europa.eu/entry/slideshow/1620723010448/3593185/es" target="_blank"&gt;certificado de recuperación&lt;/a&gt; y el &lt;a href="https://iate.europa.eu/entry/slideshow/1620723068185/3593227/es" target="_blank"&gt;certificado de vacunación&lt;/a&gt; propuestos en la Propuesta de Reglamento del Parlamento Europeo y del Consejo relativo a un marco para la expedición, verificación y aceptación de certificados interoperables de vacunación, de test y de recuperación para facilitar la libre circulación durante la pandemia de COVID-19.</t>
        </is>
      </c>
      <c r="AF103" s="2" t="inlineStr">
        <is>
          <t>tõendi kordumatu tunnus</t>
        </is>
      </c>
      <c r="AG103" s="2" t="inlineStr">
        <is>
          <t>3</t>
        </is>
      </c>
      <c r="AH103" s="2" t="inlineStr">
        <is>
          <t/>
        </is>
      </c>
      <c r="AI103" t="inlineStr">
        <is>
          <t>andmed, mis on muudetud võltsimatuks &lt;i&gt;digitaalsertifikaadiga&lt;/i&gt; &lt;a href="/entry/result/3500877/all" id="ENTRY_TO_ENTRY_CONVERTER" target="_blank"&gt;IATE:3500877&lt;/a&gt; ning mis kinnitavad tõendi autentsust</t>
        </is>
      </c>
      <c r="AJ103" s="2" t="inlineStr">
        <is>
          <t>todistuksen yksilöllinen tunniste</t>
        </is>
      </c>
      <c r="AK103" s="2" t="inlineStr">
        <is>
          <t>3</t>
        </is>
      </c>
      <c r="AL103" s="2" t="inlineStr">
        <is>
          <t/>
        </is>
      </c>
      <c r="AM103" t="inlineStr">
        <is>
          <t/>
        </is>
      </c>
      <c r="AN103" s="2" t="inlineStr">
        <is>
          <t>identifiant unique du certificat</t>
        </is>
      </c>
      <c r="AO103" s="2" t="inlineStr">
        <is>
          <t>3</t>
        </is>
      </c>
      <c r="AP103" s="2" t="inlineStr">
        <is>
          <t/>
        </is>
      </c>
      <c r="AQ103" t="inlineStr">
        <is>
          <t>identifiant unique attribué, conformément à une structure commune, à 
chaque certificat délivré conformément au règlement relatif à un cadre pour la délivrance, la vérification et l’acceptation 
de certificats interopérables de vaccination, de test et de 
rétablissement afin de faciliter la libre circulation pendant la 
pandémie de COVID-19 (certificat vert numérique)</t>
        </is>
      </c>
      <c r="AR103" s="2" t="inlineStr">
        <is>
          <t>aitheantóir uathúil deimhnithe</t>
        </is>
      </c>
      <c r="AS103" s="2" t="inlineStr">
        <is>
          <t>3</t>
        </is>
      </c>
      <c r="AT103" s="2" t="inlineStr">
        <is>
          <t/>
        </is>
      </c>
      <c r="AU103" t="inlineStr">
        <is>
          <t/>
        </is>
      </c>
      <c r="AV103" s="2" t="inlineStr">
        <is>
          <t>jedinstveni identifikator potvrde</t>
        </is>
      </c>
      <c r="AW103" s="2" t="inlineStr">
        <is>
          <t>3</t>
        </is>
      </c>
      <c r="AX103" s="2" t="inlineStr">
        <is>
          <t/>
        </is>
      </c>
      <c r="AY103" t="inlineStr">
        <is>
          <t/>
        </is>
      </c>
      <c r="AZ103" s="2" t="inlineStr">
        <is>
          <t>egyedi igazolványazonosító</t>
        </is>
      </c>
      <c r="BA103" s="2" t="inlineStr">
        <is>
          <t>3</t>
        </is>
      </c>
      <c r="BB103" s="2" t="inlineStr">
        <is>
          <t/>
        </is>
      </c>
      <c r="BC103" t="inlineStr">
        <is>
          <t>&lt;a href="https://iate.europa.eu/entry/result/1867596/hu" target="_blank"&gt;nyilvános kulcsú infrastruktúra&lt;/a&gt; keretében kibocsátott igazolványhoz egységes szerkezet szerint hozzárendelt egyedi azonosító</t>
        </is>
      </c>
      <c r="BD103" s="2" t="inlineStr">
        <is>
          <t>identificativo univoco del certificato</t>
        </is>
      </c>
      <c r="BE103" s="2" t="inlineStr">
        <is>
          <t>3</t>
        </is>
      </c>
      <c r="BF103" s="2" t="inlineStr">
        <is>
          <t/>
        </is>
      </c>
      <c r="BG103" t="inlineStr">
        <is>
          <t>&lt;div&gt;identificativo
univoco assegnato a ciascun &lt;a href="https://iate.europa.eu/entry/result/3500877/en-it" target="_blank"&gt;certificato&lt;/a&gt;, secondo una struttura comune data da
una &lt;a href="https://iate.europa.eu/entry/result/1867596/en-it" target="_blank"&gt;PKI&lt;/a&gt;, che costituisce la &lt;a href="https://iate.europa.eu/entry/result/1484722/en-it" target="_blank"&gt;chiave master&lt;/a&gt;&lt;/div&gt;</t>
        </is>
      </c>
      <c r="BH103" s="2" t="inlineStr">
        <is>
          <t>unikalus pažymėjimo identifikatorius</t>
        </is>
      </c>
      <c r="BI103" s="2" t="inlineStr">
        <is>
          <t>3</t>
        </is>
      </c>
      <c r="BJ103" s="2" t="inlineStr">
        <is>
          <t/>
        </is>
      </c>
      <c r="BK103" t="inlineStr">
        <is>
          <t/>
        </is>
      </c>
      <c r="BL103" s="2" t="inlineStr">
        <is>
          <t>unikāls sertifikāta identifikators</t>
        </is>
      </c>
      <c r="BM103" s="2" t="inlineStr">
        <is>
          <t>2</t>
        </is>
      </c>
      <c r="BN103" s="2" t="inlineStr">
        <is>
          <t/>
        </is>
      </c>
      <c r="BO103" t="inlineStr">
        <is>
          <t/>
        </is>
      </c>
      <c r="BP103" s="2" t="inlineStr">
        <is>
          <t>identifikatur uniku taċ-ċertifikat</t>
        </is>
      </c>
      <c r="BQ103" s="2" t="inlineStr">
        <is>
          <t>3</t>
        </is>
      </c>
      <c r="BR103" s="2" t="inlineStr">
        <is>
          <t/>
        </is>
      </c>
      <c r="BS103" t="inlineStr">
        <is>
          <t>valur li jintuża biex jiġi speċifikat ċertifikat partikolari ta' &lt;i&gt;infrastruttura tal-kjavi pubblika &lt;/i&gt;&lt;a href="/entry/result/1867596/all" id="ENTRY_TO_ENTRY_CONVERTER" target="_blank"&gt;IATE:1867596&lt;/a&gt; jintuża bħala kjavi ewlenija</t>
        </is>
      </c>
      <c r="BT103" s="2" t="inlineStr">
        <is>
          <t>unieke certificaatidentificatiecode</t>
        </is>
      </c>
      <c r="BU103" s="2" t="inlineStr">
        <is>
          <t>3</t>
        </is>
      </c>
      <c r="BV103" s="2" t="inlineStr">
        <is>
          <t/>
        </is>
      </c>
      <c r="BW103" t="inlineStr">
        <is>
          <t>waarde waarmee een certificaat van een publiekesleutelinfrastructuur omschreven wordt om te gebruiken als hoofdsleutel</t>
        </is>
      </c>
      <c r="BX103" s="2" t="inlineStr">
        <is>
          <t>niepowtarzalny identyfikator zaświadczenia</t>
        </is>
      </c>
      <c r="BY103" s="2" t="inlineStr">
        <is>
          <t>3</t>
        </is>
      </c>
      <c r="BZ103" s="2" t="inlineStr">
        <is>
          <t/>
        </is>
      </c>
      <c r="CA103" t="inlineStr">
        <is>
          <t>niepowtarzalny identyfikator nadany – zgodnie ze wspólną strukturą – każdemu zaświadczeniu wydanemu zgodnie z niniejszym rozporządzeniem</t>
        </is>
      </c>
      <c r="CB103" s="2" t="inlineStr">
        <is>
          <t>identificador único do certificado</t>
        </is>
      </c>
      <c r="CC103" s="2" t="inlineStr">
        <is>
          <t>3</t>
        </is>
      </c>
      <c r="CD103" s="2" t="inlineStr">
        <is>
          <t/>
        </is>
      </c>
      <c r="CE103" t="inlineStr">
        <is>
          <t>Identificador único atribuído, em conformidade com uma estrutura comum, a cada certificado emitido.</t>
        </is>
      </c>
      <c r="CF103" s="2" t="inlineStr">
        <is>
          <t>identificator unic al certificatului</t>
        </is>
      </c>
      <c r="CG103" s="2" t="inlineStr">
        <is>
          <t>3</t>
        </is>
      </c>
      <c r="CH103" s="2" t="inlineStr">
        <is>
          <t/>
        </is>
      </c>
      <c r="CI103" t="inlineStr">
        <is>
          <t/>
        </is>
      </c>
      <c r="CJ103" s="2" t="inlineStr">
        <is>
          <t>jedinečný identifikátor potvrdenia</t>
        </is>
      </c>
      <c r="CK103" s="2" t="inlineStr">
        <is>
          <t>3</t>
        </is>
      </c>
      <c r="CL103" s="2" t="inlineStr">
        <is>
          <t/>
        </is>
      </c>
      <c r="CM103" t="inlineStr">
        <is>
          <t>jedinečný identifikátor pridelený v súlade so spoločnou štruktúrou každému vydanému potvrdeniu</t>
        </is>
      </c>
      <c r="CN103" s="2" t="inlineStr">
        <is>
          <t>edinstvena oznaka potrdila</t>
        </is>
      </c>
      <c r="CO103" s="2" t="inlineStr">
        <is>
          <t>3</t>
        </is>
      </c>
      <c r="CP103" s="2" t="inlineStr">
        <is>
          <t/>
        </is>
      </c>
      <c r="CQ103" t="inlineStr">
        <is>
          <t>edinstvena oznaka, ki se v skladu s skupno strukturo dodeli vsakemu potrdilu, izdanemu v skladu s to uredbo</t>
        </is>
      </c>
      <c r="CR103" s="2" t="inlineStr">
        <is>
          <t>unik identifierare för intyg</t>
        </is>
      </c>
      <c r="CS103" s="2" t="inlineStr">
        <is>
          <t>3</t>
        </is>
      </c>
      <c r="CT103" s="2" t="inlineStr">
        <is>
          <t/>
        </is>
      </c>
      <c r="CU103" t="inlineStr">
        <is>
          <t>unik identifierare som, i enlighet med en gemensam struktur, ges till varje intyg som utfärdas i enlighet med denna förordning</t>
        </is>
      </c>
    </row>
    <row r="104">
      <c r="A104" s="1" t="str">
        <f>HYPERLINK("https://iate.europa.eu/entry/result/3593227/all", "3593227")</f>
        <v>3593227</v>
      </c>
      <c r="B104" t="inlineStr">
        <is>
          <t>TRADE;SOCIAL QUESTIONS</t>
        </is>
      </c>
      <c r="C104" t="inlineStr">
        <is>
          <t>TRADE|tariff policy|customs regulations|customs document|health certificate;SOCIAL QUESTIONS|health|health policy|organisation of health care|disease prevention|vaccination</t>
        </is>
      </c>
      <c r="D104" s="2" t="inlineStr">
        <is>
          <t>сертификат за ваксинация|
документ за ваксинация</t>
        </is>
      </c>
      <c r="E104" s="2" t="inlineStr">
        <is>
          <t>3|
3</t>
        </is>
      </c>
      <c r="F104" s="2" t="inlineStr">
        <is>
          <t xml:space="preserve">|
</t>
        </is>
      </c>
      <c r="G104" t="inlineStr">
        <is>
          <t/>
        </is>
      </c>
      <c r="H104" s="2" t="inlineStr">
        <is>
          <t>certifikát o očkování</t>
        </is>
      </c>
      <c r="I104" s="2" t="inlineStr">
        <is>
          <t>3</t>
        </is>
      </c>
      <c r="J104" s="2" t="inlineStr">
        <is>
          <t/>
        </is>
      </c>
      <c r="K104" t="inlineStr">
        <is>
          <t>certifikát vydávaný v rámci &lt;i&gt;digitálního certifikátu EU COVID&lt;/i&gt; [ &lt;a href="/entry/result/3593025/cs" id="ENTRY_TO_ENTRY_CONVERTER" target="_blank"&gt;IATE:3593025/CS&lt;/a&gt; ] a potvrzující, že jeho držiteli byla v členském státě, který certifikát vydal, podána očkovací látka proti COVID-19</t>
        </is>
      </c>
      <c r="L104" s="2" t="inlineStr">
        <is>
          <t>vaccinationscertifikat</t>
        </is>
      </c>
      <c r="M104" s="2" t="inlineStr">
        <is>
          <t>3</t>
        </is>
      </c>
      <c r="N104" s="2" t="inlineStr">
        <is>
          <t/>
        </is>
      </c>
      <c r="O104" t="inlineStr">
        <is>
          <t>certifikat, der bekræfter, at indehaveren har modtaget en covid-19-vaccine i den medlemsstat, der har udstedt certifikatet</t>
        </is>
      </c>
      <c r="P104" s="2" t="inlineStr">
        <is>
          <t>Impfzertifikat</t>
        </is>
      </c>
      <c r="Q104" s="2" t="inlineStr">
        <is>
          <t>3</t>
        </is>
      </c>
      <c r="R104" s="2" t="inlineStr">
        <is>
          <t/>
        </is>
      </c>
      <c r="S104" t="inlineStr">
        <is>
          <t>ein Zertifikat, mit dem bescheinigt wird, dass der Inhaber in dem das Zertifikat ausstellenden Mitgliedstaat eine COVID-19-Impfung erhalten hat</t>
        </is>
      </c>
      <c r="T104" s="2" t="inlineStr">
        <is>
          <t>πιστοποιητικό εμβολιασμού</t>
        </is>
      </c>
      <c r="U104" s="2" t="inlineStr">
        <is>
          <t>3</t>
        </is>
      </c>
      <c r="V104" s="2" t="inlineStr">
        <is>
          <t/>
        </is>
      </c>
      <c r="W104" t="inlineStr">
        <is>
          <t>πιστοποιητικό με το οποίο βεβαιώνεται ότι ο κάτοχος έχει εμβολιαστεί με εμβόλιο κατά της νόσου COVID-19 στο κράτος μέλος έκδοσης του πιστοποιητικού</t>
        </is>
      </c>
      <c r="X104" s="2" t="inlineStr">
        <is>
          <t>digital vaccination certificate|
vaccination certificate|
electronic COVID-19 vaccination certificate|
COVID-19 vaccination certificate</t>
        </is>
      </c>
      <c r="Y104" s="2" t="inlineStr">
        <is>
          <t>1|
3|
1|
1</t>
        </is>
      </c>
      <c r="Z104" s="2" t="inlineStr">
        <is>
          <t xml:space="preserve">|
|
|
</t>
        </is>
      </c>
      <c r="AA104" t="inlineStr">
        <is>
          <t>certificate confirming that the holder has received a COVID-19 vaccine in the
Member State issuing the certificate</t>
        </is>
      </c>
      <c r="AB104" s="2" t="inlineStr">
        <is>
          <t>certificado de vacunación</t>
        </is>
      </c>
      <c r="AC104" s="2" t="inlineStr">
        <is>
          <t>3</t>
        </is>
      </c>
      <c r="AD104" s="2" t="inlineStr">
        <is>
          <t/>
        </is>
      </c>
      <c r="AE104" t="inlineStr">
        <is>
          <t>Certificado que confirme que el titular ha recibido una vacuna contra la COVID-19 en el Estado miembro que expide el certificado.</t>
        </is>
      </c>
      <c r="AF104" s="2" t="inlineStr">
        <is>
          <t>vaktsineerimistõend</t>
        </is>
      </c>
      <c r="AG104" s="2" t="inlineStr">
        <is>
          <t>3</t>
        </is>
      </c>
      <c r="AH104" s="2" t="inlineStr">
        <is>
          <t/>
        </is>
      </c>
      <c r="AI104" t="inlineStr">
        <is>
          <t>tõend, mis kinnitab, et selle omanik on saanud tõendi väljastanud liikmesriigis COVID-19 vaktsiini</t>
        </is>
      </c>
      <c r="AJ104" s="2" t="inlineStr">
        <is>
          <t>rokotustodistus</t>
        </is>
      </c>
      <c r="AK104" s="2" t="inlineStr">
        <is>
          <t>3</t>
        </is>
      </c>
      <c r="AL104" s="2" t="inlineStr">
        <is>
          <t/>
        </is>
      </c>
      <c r="AM104" t="inlineStr">
        <is>
          <t>todistus siitä, että haltija on saanut covid-19-rokotteen todistuksen myöntäneessä jäsenvaltiossa</t>
        </is>
      </c>
      <c r="AN104" s="2" t="inlineStr">
        <is>
          <t>certificat de vaccination</t>
        </is>
      </c>
      <c r="AO104" s="2" t="inlineStr">
        <is>
          <t>2</t>
        </is>
      </c>
      <c r="AP104" s="2" t="inlineStr">
        <is>
          <t/>
        </is>
      </c>
      <c r="AQ104" t="inlineStr">
        <is>
          <t>certificat confirmant que le titulaire a reçu un vaccin contre la COVID-19 dans l’État membre qui délivre le certificat</t>
        </is>
      </c>
      <c r="AR104" s="2" t="inlineStr">
        <is>
          <t>deimhniú vacsaínithe</t>
        </is>
      </c>
      <c r="AS104" s="2" t="inlineStr">
        <is>
          <t>3</t>
        </is>
      </c>
      <c r="AT104" s="2" t="inlineStr">
        <is>
          <t/>
        </is>
      </c>
      <c r="AU104" t="inlineStr">
        <is>
          <t>deimhniú lena ndeimhnítear go bhfuair an sealbhóir vacsaín in aghaidh COVID‑19 sa Bhallstát a d’eisigh an deimhniú</t>
        </is>
      </c>
      <c r="AV104" s="2" t="inlineStr">
        <is>
          <t>potvrda o cijepljenju</t>
        </is>
      </c>
      <c r="AW104" s="2" t="inlineStr">
        <is>
          <t>3</t>
        </is>
      </c>
      <c r="AX104" s="2" t="inlineStr">
        <is>
          <t/>
        </is>
      </c>
      <c r="AY104" t="inlineStr">
        <is>
          <t/>
        </is>
      </c>
      <c r="AZ104" s="2" t="inlineStr">
        <is>
          <t>oltási igazolvány</t>
        </is>
      </c>
      <c r="BA104" s="2" t="inlineStr">
        <is>
          <t>2</t>
        </is>
      </c>
      <c r="BB104" s="2" t="inlineStr">
        <is>
          <t/>
        </is>
      </c>
      <c r="BC104" t="inlineStr">
        <is>
          <t>tanúsítvány arról, hogy a birtokos az igazolványt kiállító tagállamban Covid19-oltóanyagot kapott</t>
        </is>
      </c>
      <c r="BD104" s="2" t="inlineStr">
        <is>
          <t>certificato di vaccinazione</t>
        </is>
      </c>
      <c r="BE104" s="2" t="inlineStr">
        <is>
          <t>3</t>
        </is>
      </c>
      <c r="BF104" s="2" t="inlineStr">
        <is>
          <t/>
        </is>
      </c>
      <c r="BG104" t="inlineStr">
        <is>
          <t>certificato comprovante che al titolare è stato somministrato un vaccino
 anti COVID-19 nello Stato membro di rilascio del certificato</t>
        </is>
      </c>
      <c r="BH104" s="2" t="inlineStr">
        <is>
          <t>skiepijimo pažymėjimas</t>
        </is>
      </c>
      <c r="BI104" s="2" t="inlineStr">
        <is>
          <t>3</t>
        </is>
      </c>
      <c r="BJ104" s="2" t="inlineStr">
        <is>
          <t/>
        </is>
      </c>
      <c r="BK104" t="inlineStr">
        <is>
          <t>pažymėjimas, kuriuo patvirtinama, kad jo turėtojas paskiepytas vakcina nuo COVID-19</t>
        </is>
      </c>
      <c r="BL104" s="2" t="inlineStr">
        <is>
          <t>vakcinācijas sertifikāts</t>
        </is>
      </c>
      <c r="BM104" s="2" t="inlineStr">
        <is>
          <t>3</t>
        </is>
      </c>
      <c r="BN104" s="2" t="inlineStr">
        <is>
          <t/>
        </is>
      </c>
      <c r="BO104" t="inlineStr">
        <is>
          <t/>
        </is>
      </c>
      <c r="BP104" s="2" t="inlineStr">
        <is>
          <t>ċertifikat tat-tilqim</t>
        </is>
      </c>
      <c r="BQ104" s="2" t="inlineStr">
        <is>
          <t>3</t>
        </is>
      </c>
      <c r="BR104" s="2" t="inlineStr">
        <is>
          <t/>
        </is>
      </c>
      <c r="BS104" t="inlineStr">
        <is>
          <t>ċertifikat li jikkonferma li d-detentur ikun irċieva tilqima tal-COVID-19 fl-Istat Membru li joħroġ iċ-ċertifikat</t>
        </is>
      </c>
      <c r="BT104" s="2" t="inlineStr">
        <is>
          <t>vaccinatiecertificaat</t>
        </is>
      </c>
      <c r="BU104" s="2" t="inlineStr">
        <is>
          <t>3</t>
        </is>
      </c>
      <c r="BV104" s="2" t="inlineStr">
        <is>
          <t/>
        </is>
      </c>
      <c r="BW104" t="inlineStr">
        <is>
          <t>certificaat met de bevestiging dat aan de houder een COVID-19-vaccin is toegediend in de EU-lidstaat die het certificaat afgeeft</t>
        </is>
      </c>
      <c r="BX104" s="2" t="inlineStr">
        <is>
          <t>zaświadczenie o szczepieniu</t>
        </is>
      </c>
      <c r="BY104" s="2" t="inlineStr">
        <is>
          <t>3</t>
        </is>
      </c>
      <c r="BZ104" s="2" t="inlineStr">
        <is>
          <t/>
        </is>
      </c>
      <c r="CA104" t="inlineStr">
        <is>
          <t>zaświadczenie potwierdzające, że jego posiadacz otrzymał szczepionkę przeciwko COVID-19 w państwie członkowskim wydającym zaświadczenie</t>
        </is>
      </c>
      <c r="CB104" s="2" t="inlineStr">
        <is>
          <t>certificado de vacinação</t>
        </is>
      </c>
      <c r="CC104" s="2" t="inlineStr">
        <is>
          <t>3</t>
        </is>
      </c>
      <c r="CD104" s="2" t="inlineStr">
        <is>
          <t/>
        </is>
      </c>
      <c r="CE104" t="inlineStr">
        <is>
          <t>Certificado que confirma que o titular recebeu uma vacina contra a COVID-19 no Estado-Membro que emite o certificado.</t>
        </is>
      </c>
      <c r="CF104" t="inlineStr">
        <is>
          <t/>
        </is>
      </c>
      <c r="CG104" t="inlineStr">
        <is>
          <t/>
        </is>
      </c>
      <c r="CH104" t="inlineStr">
        <is>
          <t/>
        </is>
      </c>
      <c r="CI104" t="inlineStr">
        <is>
          <t/>
        </is>
      </c>
      <c r="CJ104" s="2" t="inlineStr">
        <is>
          <t>potvrdenie o očkovaní</t>
        </is>
      </c>
      <c r="CK104" s="2" t="inlineStr">
        <is>
          <t>3</t>
        </is>
      </c>
      <c r="CL104" s="2" t="inlineStr">
        <is>
          <t/>
        </is>
      </c>
      <c r="CM104" t="inlineStr">
        <is>
          <t>potvrdenie, ktorým sa potvrdzuje, že držiteľovi bola podaná vakcína proti ochoreniu COVID-19 v členskom štáte, ktorý potvrdenie vydal</t>
        </is>
      </c>
      <c r="CN104" s="2" t="inlineStr">
        <is>
          <t>potrdilo o cepljenju</t>
        </is>
      </c>
      <c r="CO104" s="2" t="inlineStr">
        <is>
          <t>3</t>
        </is>
      </c>
      <c r="CP104" s="2" t="inlineStr">
        <is>
          <t/>
        </is>
      </c>
      <c r="CQ104" t="inlineStr">
        <is>
          <t>potrdilo, da je bil imetnik cepljen proti COVID-19 v državi članici, ki je izdala potrdilo</t>
        </is>
      </c>
      <c r="CR104" s="2" t="inlineStr">
        <is>
          <t>vaccinationsintyg</t>
        </is>
      </c>
      <c r="CS104" s="2" t="inlineStr">
        <is>
          <t>3</t>
        </is>
      </c>
      <c r="CT104" s="2" t="inlineStr">
        <is>
          <t/>
        </is>
      </c>
      <c r="CU104" t="inlineStr">
        <is>
          <t>intyg som bekräftar att innehavaren har fått ett covid-19-vaccin i den medlemsstat som utfärdat intyget</t>
        </is>
      </c>
    </row>
    <row r="105">
      <c r="A105" s="1" t="str">
        <f>HYPERLINK("https://iate.europa.eu/entry/result/3592595/all", "3592595")</f>
        <v>3592595</v>
      </c>
      <c r="B105" t="inlineStr">
        <is>
          <t>SOCIAL QUESTIONS</t>
        </is>
      </c>
      <c r="C105" t="inlineStr">
        <is>
          <t>SOCIAL QUESTIONS|health|medical science|immunology;SOCIAL QUESTIONS|health|pharmaceutical industry|pharmaceutical product|vaccine;SOCIAL QUESTIONS|health|health policy|organisation of health care|disease prevention|vaccination</t>
        </is>
      </c>
      <c r="D105" s="2" t="inlineStr">
        <is>
          <t>първа реваксинация</t>
        </is>
      </c>
      <c r="E105" s="2" t="inlineStr">
        <is>
          <t>3</t>
        </is>
      </c>
      <c r="F105" s="2" t="inlineStr">
        <is>
          <t/>
        </is>
      </c>
      <c r="G105" t="inlineStr">
        <is>
          <t/>
        </is>
      </c>
      <c r="H105" s="2" t="inlineStr">
        <is>
          <t>první přeočkování</t>
        </is>
      </c>
      <c r="I105" s="2" t="inlineStr">
        <is>
          <t>3</t>
        </is>
      </c>
      <c r="J105" s="2" t="inlineStr">
        <is>
          <t/>
        </is>
      </c>
      <c r="K105" t="inlineStr">
        <is>
          <t/>
        </is>
      </c>
      <c r="L105" s="2" t="inlineStr">
        <is>
          <t>første revaccination</t>
        </is>
      </c>
      <c r="M105" s="2" t="inlineStr">
        <is>
          <t>3</t>
        </is>
      </c>
      <c r="N105" s="2" t="inlineStr">
        <is>
          <t/>
        </is>
      </c>
      <c r="O105" t="inlineStr">
        <is>
          <t/>
        </is>
      </c>
      <c r="P105" s="2" t="inlineStr">
        <is>
          <t>erste Auffrischungsimpfung</t>
        </is>
      </c>
      <c r="Q105" s="2" t="inlineStr">
        <is>
          <t>3</t>
        </is>
      </c>
      <c r="R105" s="2" t="inlineStr">
        <is>
          <t/>
        </is>
      </c>
      <c r="S105" t="inlineStr">
        <is>
          <t/>
        </is>
      </c>
      <c r="T105" s="2" t="inlineStr">
        <is>
          <t>πρώτος επανεμβολιασμός</t>
        </is>
      </c>
      <c r="U105" s="2" t="inlineStr">
        <is>
          <t>3</t>
        </is>
      </c>
      <c r="V105" s="2" t="inlineStr">
        <is>
          <t/>
        </is>
      </c>
      <c r="W105" t="inlineStr">
        <is>
          <t>πρώτος εμβολιασμός στο πλαίσιο διαδικασίας &lt;a href="https://iate.europa.eu/entry/result/1540112/en-el" target="_blank"&gt;επανεμβολιασμού &lt;/a&gt;μετά την ολοκλήρωση του &lt;a href="https://iate.europa.eu/entry/result/1516420/en-el" target="_blank"&gt;αρχικού εμβολιασμού&lt;/a&gt;</t>
        </is>
      </c>
      <c r="X105" s="2" t="inlineStr">
        <is>
          <t>first re-vaccination</t>
        </is>
      </c>
      <c r="Y105" s="2" t="inlineStr">
        <is>
          <t>3</t>
        </is>
      </c>
      <c r="Z105" s="2" t="inlineStr">
        <is>
          <t/>
        </is>
      </c>
      <c r="AA105" t="inlineStr">
        <is>
          <t>first vaccination done in the framework of a &lt;a href="https://iate.europa.eu/entry/result/3592597/en" target="_blank"&gt;re-vaccination scheme&lt;/a&gt; after the &lt;a href="https://iate.europa.eu/entry/result/1516420/en" target="_blank"&gt;primary (basic) vaccination&lt;/a&gt; schedule has been completed</t>
        </is>
      </c>
      <c r="AB105" s="2" t="inlineStr">
        <is>
          <t>primera revacunación</t>
        </is>
      </c>
      <c r="AC105" s="2" t="inlineStr">
        <is>
          <t>3</t>
        </is>
      </c>
      <c r="AD105" s="2" t="inlineStr">
        <is>
          <t/>
        </is>
      </c>
      <c r="AE105" t="inlineStr">
        <is>
          <t>Primera vacunación realizada en el marco de una campaña de revacunación una vez que se ha completado el calendario de &lt;a href="https://iate.europa.eu/entry/result/1516420/es" target="_blank"&gt;primovacunación&lt;time datetime="12.3.2021"&gt; (12.3.2021)&lt;/time&gt;&lt;/a&gt;.</t>
        </is>
      </c>
      <c r="AF105" s="2" t="inlineStr">
        <is>
          <t>esimene kordusvaktsineerimine</t>
        </is>
      </c>
      <c r="AG105" s="2" t="inlineStr">
        <is>
          <t>3</t>
        </is>
      </c>
      <c r="AH105" s="2" t="inlineStr">
        <is>
          <t/>
        </is>
      </c>
      <c r="AI105" t="inlineStr">
        <is>
          <t>esimene vaktsineerimine peale teatud ajavahemiku möödumist sama haigusetekitaja vastu toimunud &lt;i&gt;esmavaktsineerimisest&lt;/i&gt; &lt;a href="/entry/result/1516420/all" id="ENTRY_TO_ENTRY_CONVERTER" target="_blank"&gt;IATE:1516420&lt;/a&gt;</t>
        </is>
      </c>
      <c r="AJ105" s="2" t="inlineStr">
        <is>
          <t>ensimmäinen uusintarokotus</t>
        </is>
      </c>
      <c r="AK105" s="2" t="inlineStr">
        <is>
          <t>3</t>
        </is>
      </c>
      <c r="AL105" s="2" t="inlineStr">
        <is>
          <t/>
        </is>
      </c>
      <c r="AM105" t="inlineStr">
        <is>
          <t/>
        </is>
      </c>
      <c r="AN105" s="2" t="inlineStr">
        <is>
          <t>première revaccination</t>
        </is>
      </c>
      <c r="AO105" s="2" t="inlineStr">
        <is>
          <t>3</t>
        </is>
      </c>
      <c r="AP105" s="2" t="inlineStr">
        <is>
          <t/>
        </is>
      </c>
      <c r="AQ105" t="inlineStr">
        <is>
          <t/>
        </is>
      </c>
      <c r="AR105" s="2" t="inlineStr">
        <is>
          <t>an chéad athvacsaíniú</t>
        </is>
      </c>
      <c r="AS105" s="2" t="inlineStr">
        <is>
          <t>3</t>
        </is>
      </c>
      <c r="AT105" s="2" t="inlineStr">
        <is>
          <t/>
        </is>
      </c>
      <c r="AU105" t="inlineStr">
        <is>
          <t/>
        </is>
      </c>
      <c r="AV105" s="2" t="inlineStr">
        <is>
          <t>prvo naknadno cijepljenje</t>
        </is>
      </c>
      <c r="AW105" s="2" t="inlineStr">
        <is>
          <t>2</t>
        </is>
      </c>
      <c r="AX105" s="2" t="inlineStr">
        <is>
          <t/>
        </is>
      </c>
      <c r="AY105" t="inlineStr">
        <is>
          <t/>
        </is>
      </c>
      <c r="AZ105" s="2" t="inlineStr">
        <is>
          <t>első ismételt vakcinázás</t>
        </is>
      </c>
      <c r="BA105" s="2" t="inlineStr">
        <is>
          <t>3</t>
        </is>
      </c>
      <c r="BB105" s="2" t="inlineStr">
        <is>
          <t/>
        </is>
      </c>
      <c r="BC105" t="inlineStr">
        <is>
          <t/>
        </is>
      </c>
      <c r="BD105" s="2" t="inlineStr">
        <is>
          <t>primo richiamo</t>
        </is>
      </c>
      <c r="BE105" s="2" t="inlineStr">
        <is>
          <t>3</t>
        </is>
      </c>
      <c r="BF105" s="2" t="inlineStr">
        <is>
          <t/>
        </is>
      </c>
      <c r="BG105" t="inlineStr">
        <is>
          <t>vaccinazione iniziale
nell’ambito di un ciclo di richiami avviato dopo il completamento della &lt;a href="https://iate.europa.eu/entry/result/1516420/en-it" target="_blank"&gt;prima vaccinazione&lt;/a&gt;</t>
        </is>
      </c>
      <c r="BH105" s="2" t="inlineStr">
        <is>
          <t>pirmoji revakcinacija</t>
        </is>
      </c>
      <c r="BI105" s="2" t="inlineStr">
        <is>
          <t>3</t>
        </is>
      </c>
      <c r="BJ105" s="2" t="inlineStr">
        <is>
          <t/>
        </is>
      </c>
      <c r="BK105" t="inlineStr">
        <is>
          <t/>
        </is>
      </c>
      <c r="BL105" s="2" t="inlineStr">
        <is>
          <t>pirmā revakcinācijas deva|
pirmā revakcinācija</t>
        </is>
      </c>
      <c r="BM105" s="2" t="inlineStr">
        <is>
          <t>2|
3</t>
        </is>
      </c>
      <c r="BN105" s="2" t="inlineStr">
        <is>
          <t xml:space="preserve">|
</t>
        </is>
      </c>
      <c r="BO105" t="inlineStr">
        <is>
          <t/>
        </is>
      </c>
      <c r="BP105" s="2" t="inlineStr">
        <is>
          <t>l-ewwel rivaċċinazzjoni</t>
        </is>
      </c>
      <c r="BQ105" s="2" t="inlineStr">
        <is>
          <t>3</t>
        </is>
      </c>
      <c r="BR105" s="2" t="inlineStr">
        <is>
          <t/>
        </is>
      </c>
      <c r="BS105" t="inlineStr">
        <is>
          <t>l-ewwel vaċċinazzjoni li ssir fil-qafas ta' skema ta' rivaċċinazzjoni wara li l-iskeda tal-vaċċinazzjoni primarja (bażika) tkun ġiet kompluta</t>
        </is>
      </c>
      <c r="BT105" s="2" t="inlineStr">
        <is>
          <t>eerste hervaccinatie|
eerste boostervaccinatie|
eerste boosterdosis|
eerste revaccinatie</t>
        </is>
      </c>
      <c r="BU105" s="2" t="inlineStr">
        <is>
          <t>3|
3|
3|
3</t>
        </is>
      </c>
      <c r="BV105" s="2" t="inlineStr">
        <is>
          <t xml:space="preserve">|
|
|
</t>
        </is>
      </c>
      <c r="BW105" t="inlineStr">
        <is>
          <t>eerste
 toediening van een bepaald vaccin x-aantal maanden of jaren na de primaire
 vaccinatie met datzelfde vaccin</t>
        </is>
      </c>
      <c r="BX105" s="2" t="inlineStr">
        <is>
          <t>pierwsze ponowne szczepienie</t>
        </is>
      </c>
      <c r="BY105" s="2" t="inlineStr">
        <is>
          <t>3</t>
        </is>
      </c>
      <c r="BZ105" s="2" t="inlineStr">
        <is>
          <t/>
        </is>
      </c>
      <c r="CA105" t="inlineStr">
        <is>
          <t>pierwsze szczepienie wykonywane w ramach ponownego szczepienia po zakończeniu szczepienia pierwotnego</t>
        </is>
      </c>
      <c r="CB105" s="2" t="inlineStr">
        <is>
          <t>primeira revacinação</t>
        </is>
      </c>
      <c r="CC105" s="2" t="inlineStr">
        <is>
          <t>3</t>
        </is>
      </c>
      <c r="CD105" s="2" t="inlineStr">
        <is>
          <t/>
        </is>
      </c>
      <c r="CE105" t="inlineStr">
        <is>
          <t>Primeira vacinação efetuada no âmbito de um regime de revacinação após a conclusão do programa de vacinação primária (de base)</t>
        </is>
      </c>
      <c r="CF105" s="2" t="inlineStr">
        <is>
          <t>prima revaccinare</t>
        </is>
      </c>
      <c r="CG105" s="2" t="inlineStr">
        <is>
          <t>3</t>
        </is>
      </c>
      <c r="CH105" s="2" t="inlineStr">
        <is>
          <t/>
        </is>
      </c>
      <c r="CI105" t="inlineStr">
        <is>
          <t/>
        </is>
      </c>
      <c r="CJ105" s="2" t="inlineStr">
        <is>
          <t>prvá revakcinácia|
prvé preočkovanie</t>
        </is>
      </c>
      <c r="CK105" s="2" t="inlineStr">
        <is>
          <t>3|
3</t>
        </is>
      </c>
      <c r="CL105" s="2" t="inlineStr">
        <is>
          <t xml:space="preserve">|
</t>
        </is>
      </c>
      <c r="CM105" t="inlineStr">
        <is>
          <t>prvá vakcinácia uskutočnená v rámci &lt;a href="https://iate.europa.eu/entry/result/3592597/sk" target="_blank"&gt;revakcinačnej schémy&lt;/a&gt; po ukončení &lt;a href="https://iate.europa.eu/entry/result/1516420/sk" target="_blank"&gt;základnej vakcinačnej schémy&lt;/a&gt;</t>
        </is>
      </c>
      <c r="CN105" s="2" t="inlineStr">
        <is>
          <t>prvo ponovno cepljenje</t>
        </is>
      </c>
      <c r="CO105" s="2" t="inlineStr">
        <is>
          <t>3</t>
        </is>
      </c>
      <c r="CP105" s="2" t="inlineStr">
        <is>
          <t/>
        </is>
      </c>
      <c r="CQ105" t="inlineStr">
        <is>
          <t/>
        </is>
      </c>
      <c r="CR105" s="2" t="inlineStr">
        <is>
          <t>första omvaccination</t>
        </is>
      </c>
      <c r="CS105" s="2" t="inlineStr">
        <is>
          <t>3</t>
        </is>
      </c>
      <c r="CT105" s="2" t="inlineStr">
        <is>
          <t/>
        </is>
      </c>
      <c r="CU105" t="inlineStr">
        <is>
          <t/>
        </is>
      </c>
    </row>
    <row r="106">
      <c r="A106" s="1" t="str">
        <f>HYPERLINK("https://iate.europa.eu/entry/result/1867226/all", "1867226")</f>
        <v>1867226</v>
      </c>
      <c r="B106" t="inlineStr">
        <is>
          <t>SOCIAL QUESTIONS</t>
        </is>
      </c>
      <c r="C106" t="inlineStr">
        <is>
          <t>SOCIAL QUESTIONS|health|medical science;SOCIAL QUESTIONS|health</t>
        </is>
      </c>
      <c r="D106" s="2" t="inlineStr">
        <is>
          <t>диагностичен тест до пациента</t>
        </is>
      </c>
      <c r="E106" s="2" t="inlineStr">
        <is>
          <t>3</t>
        </is>
      </c>
      <c r="F106" s="2" t="inlineStr">
        <is>
          <t/>
        </is>
      </c>
      <c r="G106" t="inlineStr">
        <is>
          <t>диагностичен тест до или в близост до пациента с цел пренасяне на изследването за по-голямо удобство и бързина до самия пациент за увеличаване възможността за навременно получаване на резултата и своевременна последваща реакция от
неговия лекар</t>
        </is>
      </c>
      <c r="H106" s="2" t="inlineStr">
        <is>
          <t>POC test|
diagnostický test pro vyšetření v blízkosti pacienta nebo přímo u pacienta|
test pro vyšetření v blízkosti pacienta nebo přímo u pacienta|
diagnostické vyšetření u pacienta</t>
        </is>
      </c>
      <c r="I106" s="2" t="inlineStr">
        <is>
          <t>2|
2|
2|
3</t>
        </is>
      </c>
      <c r="J106" s="2" t="inlineStr">
        <is>
          <t xml:space="preserve">admitted|
|
|
</t>
        </is>
      </c>
      <c r="K106" t="inlineStr">
        <is>
          <t>vyšetření, které se provádí v blízkosti pacienta nebo přímo u pacienta a jehož cílem je stanovit diagnózu pacienta</t>
        </is>
      </c>
      <c r="L106" s="2" t="inlineStr">
        <is>
          <t>point of care-diagnostisk test|
patientnær test</t>
        </is>
      </c>
      <c r="M106" s="2" t="inlineStr">
        <is>
          <t>3|
3</t>
        </is>
      </c>
      <c r="N106" s="2" t="inlineStr">
        <is>
          <t xml:space="preserve">|
</t>
        </is>
      </c>
      <c r="O106" t="inlineStr">
        <is>
          <t>prøve, der kan analyseres hurtigt og præcist på selve stedet, hvor prøven tages</t>
        </is>
      </c>
      <c r="P106" s="2" t="inlineStr">
        <is>
          <t>patientennaher Diagnosetest</t>
        </is>
      </c>
      <c r="Q106" s="2" t="inlineStr">
        <is>
          <t>3</t>
        </is>
      </c>
      <c r="R106" s="2" t="inlineStr">
        <is>
          <t/>
        </is>
      </c>
      <c r="S106" t="inlineStr">
        <is>
          <t/>
        </is>
      </c>
      <c r="T106" s="2" t="inlineStr">
        <is>
          <t>διαγνωστική εξέταση στον τόπο περίθαλψης</t>
        </is>
      </c>
      <c r="U106" s="2" t="inlineStr">
        <is>
          <t>3</t>
        </is>
      </c>
      <c r="V106" s="2" t="inlineStr">
        <is>
          <t/>
        </is>
      </c>
      <c r="W106" t="inlineStr">
        <is>
          <t>ιατρική διαγνωστική εξέταση στον τόπο και κατά τον χρόνο χορήγησης της ιατρικής φροντίδας στον ασθενή, σε αντιδιαστολή με την παραδοσιακή πρακτική όπου τα δείγματα αποστέλλονταν στο διαγνωστικό εργαστήριο με αποτέλεσμα να απαιτούνται ώρες ή ημέρες για την γνωστοποίηση των αποτελεσμάτων και να χορηγούνται θεραπείες χωρίς να είναι γνωστά τα αποτελέσματα αυτά</t>
        </is>
      </c>
      <c r="X106" s="2" t="inlineStr">
        <is>
          <t>near-patient test|
point-of-care diagnostic test</t>
        </is>
      </c>
      <c r="Y106" s="2" t="inlineStr">
        <is>
          <t>3|
3</t>
        </is>
      </c>
      <c r="Z106" s="2" t="inlineStr">
        <is>
          <t xml:space="preserve">|
</t>
        </is>
      </c>
      <c r="AA106" t="inlineStr">
        <is>
          <t>diagnostic test that is performed for patients by healthcare professionals at the time of consultation outside of the conventional laboratory</t>
        </is>
      </c>
      <c r="AB106" s="2" t="inlineStr">
        <is>
          <t>análisis de diagnóstico inmediato|
análisis de cabecera</t>
        </is>
      </c>
      <c r="AC106" s="2" t="inlineStr">
        <is>
          <t>3|
3</t>
        </is>
      </c>
      <c r="AD106" s="2" t="inlineStr">
        <is>
          <t xml:space="preserve">|
</t>
        </is>
      </c>
      <c r="AE106" t="inlineStr">
        <is>
          <t>Técnicas y pruebas sencillas que pueden aplicarse sin necesidad de personal de laboratorio y que permiten el análisis y tratamiento en el lugar de atención del paciente, en entornos clínicos con una capacidad limitada en materia de laboratorio.</t>
        </is>
      </c>
      <c r="AF106" s="2" t="inlineStr">
        <is>
          <t>laboriväline uuring|
POC-test|
patsiendi lähiuuring|
POC-uuring|
patsiendimanune uuring</t>
        </is>
      </c>
      <c r="AG106" s="2" t="inlineStr">
        <is>
          <t>3|
3|
3|
3|
3</t>
        </is>
      </c>
      <c r="AH106" s="2" t="inlineStr">
        <is>
          <t>admitted|
admitted|
admitted|
admitted|
preferred</t>
        </is>
      </c>
      <c r="AI106" t="inlineStr">
        <is>
          <t>laboriuuring, mis tehakse väljaspool laborit ja vahetult patsiendi juures, tavaliselt otse palatis, raviosakonnas või perearstipraksises, ning enamasti muude kui laboritöötajate poolt</t>
        </is>
      </c>
      <c r="AJ106" s="2" t="inlineStr">
        <is>
          <t>vieritesti|
hoitopaikkatesti|
POC-testi</t>
        </is>
      </c>
      <c r="AK106" s="2" t="inlineStr">
        <is>
          <t>3|
3|
3</t>
        </is>
      </c>
      <c r="AL106" s="2" t="inlineStr">
        <is>
          <t xml:space="preserve">|
|
</t>
        </is>
      </c>
      <c r="AM106" t="inlineStr">
        <is>
          <t>laboratoriotutkimus, joka tehdään lähellä potilasta hoito-osastoilla ja potilaan kotona</t>
        </is>
      </c>
      <c r="AN106" s="2" t="inlineStr">
        <is>
          <t>test de diagnostic sur le lieu de soin|
test de diagnostic sur le lieu d’intervention</t>
        </is>
      </c>
      <c r="AO106" s="2" t="inlineStr">
        <is>
          <t>3|
3</t>
        </is>
      </c>
      <c r="AP106" s="2" t="inlineStr">
        <is>
          <t xml:space="preserve">|
</t>
        </is>
      </c>
      <c r="AQ106" t="inlineStr">
        <is>
          <t>test réalisé au chevet du patient, plutôt qu'en laboratoire central, donnant une certitude diagnostique (examens spécifiques), appliqué aux personnes présentant des troubles définis et constituant une base du traitement</t>
        </is>
      </c>
      <c r="AR106" s="2" t="inlineStr">
        <is>
          <t>tástáil dhiagnóiseach sa láthair chúraim</t>
        </is>
      </c>
      <c r="AS106" s="2" t="inlineStr">
        <is>
          <t>3</t>
        </is>
      </c>
      <c r="AT106" s="2" t="inlineStr">
        <is>
          <t/>
        </is>
      </c>
      <c r="AU106" t="inlineStr">
        <is>
          <t/>
        </is>
      </c>
      <c r="AV106" s="2" t="inlineStr">
        <is>
          <t>dijagnostičko testiranje na mjestu pružanja skrbi|
test za testiranje izravno na pacijentu</t>
        </is>
      </c>
      <c r="AW106" s="2" t="inlineStr">
        <is>
          <t>3|
3</t>
        </is>
      </c>
      <c r="AX106" s="2" t="inlineStr">
        <is>
          <t xml:space="preserve">|
</t>
        </is>
      </c>
      <c r="AY106" t="inlineStr">
        <is>
          <t/>
        </is>
      </c>
      <c r="AZ106" s="2" t="inlineStr">
        <is>
          <t>helyben történő diagnosztikai vizsgálat</t>
        </is>
      </c>
      <c r="BA106" s="2" t="inlineStr">
        <is>
          <t>3</t>
        </is>
      </c>
      <c r="BB106" s="2" t="inlineStr">
        <is>
          <t/>
        </is>
      </c>
      <c r="BC106" t="inlineStr">
        <is>
          <t/>
        </is>
      </c>
      <c r="BD106" s="2" t="inlineStr">
        <is>
          <t>analisi decentrate|
esame diagnostico decentrato</t>
        </is>
      </c>
      <c r="BE106" s="2" t="inlineStr">
        <is>
          <t>3|
3</t>
        </is>
      </c>
      <c r="BF106" s="2" t="inlineStr">
        <is>
          <t xml:space="preserve">|
</t>
        </is>
      </c>
      <c r="BG106" t="inlineStr">
        <is>
          <t>test diagnostico effettuato sul paziente da personale sanitario al di
fuori dei laboratori di analisi</t>
        </is>
      </c>
      <c r="BH106" s="2" t="inlineStr">
        <is>
          <t>paciento buvimo vietoje atliekamas diagnostinis testas|
gydymo vietoje atliekamas diagnostinis tyrimas|
paciento buvimo vietoje atliekamas diagnostinis tyrimas</t>
        </is>
      </c>
      <c r="BI106" s="2" t="inlineStr">
        <is>
          <t>2|
2|
2</t>
        </is>
      </c>
      <c r="BJ106" s="2" t="inlineStr">
        <is>
          <t xml:space="preserve">|
admitted|
</t>
        </is>
      </c>
      <c r="BK106" t="inlineStr">
        <is>
          <t>diagnostinis testas ar tyrimas, kuriuos galima atlikti paciento buvimo vietoje (ne centralizuotoje laboratorijoje)</t>
        </is>
      </c>
      <c r="BL106" s="2" t="inlineStr">
        <is>
          <t>aprūpes vietā veicams diagnostiskais tests</t>
        </is>
      </c>
      <c r="BM106" s="2" t="inlineStr">
        <is>
          <t>3</t>
        </is>
      </c>
      <c r="BN106" s="2" t="inlineStr">
        <is>
          <t/>
        </is>
      </c>
      <c r="BO106" t="inlineStr">
        <is>
          <t/>
        </is>
      </c>
      <c r="BP106" s="2" t="inlineStr">
        <is>
          <t>test li jsir qrib il-pazjent|
test dijanjostiku fil-punt tal-kura</t>
        </is>
      </c>
      <c r="BQ106" s="2" t="inlineStr">
        <is>
          <t>3|
3</t>
        </is>
      </c>
      <c r="BR106" s="2" t="inlineStr">
        <is>
          <t xml:space="preserve">|
</t>
        </is>
      </c>
      <c r="BS106" t="inlineStr">
        <is>
          <t>test dijanjostiku li jista' jsir qrib is-sodda tal-pazjent</t>
        </is>
      </c>
      <c r="BT106" s="2" t="inlineStr">
        <is>
          <t>decentrale diagnostische test|
POCT</t>
        </is>
      </c>
      <c r="BU106" s="2" t="inlineStr">
        <is>
          <t>2|
2</t>
        </is>
      </c>
      <c r="BV106" s="2" t="inlineStr">
        <is>
          <t xml:space="preserve">|
</t>
        </is>
      </c>
      <c r="BW106" t="inlineStr">
        <is>
          <t>methode om een laboratoriumtest uit te voeren in de omgeving van het bed van de patiënt</t>
        </is>
      </c>
      <c r="BX106" s="2" t="inlineStr">
        <is>
          <t>przyłóżkowe badanie diagnostyczne|
badanie w miejscu opieki nad pacjentem</t>
        </is>
      </c>
      <c r="BY106" s="2" t="inlineStr">
        <is>
          <t>3|
3</t>
        </is>
      </c>
      <c r="BZ106" s="2" t="inlineStr">
        <is>
          <t>|
preferred</t>
        </is>
      </c>
      <c r="CA106" t="inlineStr">
        <is>
          <t>badanie diagnostyczne wykonywane w miejscu opieki nad pacjentem</t>
        </is>
      </c>
      <c r="CB106" s="2" t="inlineStr">
        <is>
          <t>teste diagnóstico descentralizado|
teste junto do paciente</t>
        </is>
      </c>
      <c r="CC106" s="2" t="inlineStr">
        <is>
          <t>3|
3</t>
        </is>
      </c>
      <c r="CD106" s="2" t="inlineStr">
        <is>
          <t xml:space="preserve">|
</t>
        </is>
      </c>
      <c r="CE106" t="inlineStr">
        <is>
          <t>Teste diagnóstico realizado junto do paciente, mas cumprindo os mesmos requisitos que os testes laboratoriais.</t>
        </is>
      </c>
      <c r="CF106" s="2" t="inlineStr">
        <is>
          <t>test de diagnosticare rapidă la locul acordării asistenței medicale</t>
        </is>
      </c>
      <c r="CG106" s="2" t="inlineStr">
        <is>
          <t>3</t>
        </is>
      </c>
      <c r="CH106" s="2" t="inlineStr">
        <is>
          <t/>
        </is>
      </c>
      <c r="CI106" t="inlineStr">
        <is>
          <t>un grup de tehnologii (instrumente, sisteme sau teste) care nu necesită personal specializat în exploatare și nici spații dedicate (laborator), utilizate în scop de screening, diagnostic, tratament, în interiorul și în afara unităților sanitare, la locul acordării asistenței medicale</t>
        </is>
      </c>
      <c r="CJ106" s="2" t="inlineStr">
        <is>
          <t>diagnostický test v mieste poskytovania zdravotnej starostlivosti|
test v mieste poskytovania zdravotnej starostlivosti</t>
        </is>
      </c>
      <c r="CK106" s="2" t="inlineStr">
        <is>
          <t>3|
3</t>
        </is>
      </c>
      <c r="CL106" s="2" t="inlineStr">
        <is>
          <t xml:space="preserve">|
</t>
        </is>
      </c>
      <c r="CM106" t="inlineStr">
        <is>
          <t>diagnostický test, ktorý vykonáva zdravotnícky pracovník mimo laboratórneho prostredia, spravidla v blízkosti pacienta alebo pri ňom</t>
        </is>
      </c>
      <c r="CN106" s="2" t="inlineStr">
        <is>
          <t>diagnostični test ob pacientu</t>
        </is>
      </c>
      <c r="CO106" s="2" t="inlineStr">
        <is>
          <t>3</t>
        </is>
      </c>
      <c r="CP106" s="2" t="inlineStr">
        <is>
          <t/>
        </is>
      </c>
      <c r="CQ106" t="inlineStr">
        <is>
          <t/>
        </is>
      </c>
      <c r="CR106" s="2" t="inlineStr">
        <is>
          <t>diagnostiskt prov på vårdplatsen|
patientnära test</t>
        </is>
      </c>
      <c r="CS106" s="2" t="inlineStr">
        <is>
          <t>3|
3</t>
        </is>
      </c>
      <c r="CT106" s="2" t="inlineStr">
        <is>
          <t xml:space="preserve">|
</t>
        </is>
      </c>
      <c r="CU106" t="inlineStr">
        <is>
          <t/>
        </is>
      </c>
    </row>
    <row r="107">
      <c r="A107" s="1" t="str">
        <f>HYPERLINK("https://iate.europa.eu/entry/result/3589439/all", "3589439")</f>
        <v>3589439</v>
      </c>
      <c r="B107" t="inlineStr">
        <is>
          <t>SOCIAL QUESTIONS</t>
        </is>
      </c>
      <c r="C107" t="inlineStr">
        <is>
          <t>SOCIAL QUESTIONS|health|illness|epidemic</t>
        </is>
      </c>
      <c r="D107" s="2" t="inlineStr">
        <is>
          <t>ограничителни мерки|
мерки за изолация в домашни условия|
ограничения на движението на гражданите|
ограничаване на движението на гражданите</t>
        </is>
      </c>
      <c r="E107" s="2" t="inlineStr">
        <is>
          <t>3|
3|
3|
3</t>
        </is>
      </c>
      <c r="F107" s="2" t="inlineStr">
        <is>
          <t xml:space="preserve">|
|
|
</t>
        </is>
      </c>
      <c r="G107" t="inlineStr">
        <is>
          <t/>
        </is>
      </c>
      <c r="H107" s="2" t="inlineStr">
        <is>
          <t>omezení volného pohybu osob|
opatření omezující volný pohyb osob</t>
        </is>
      </c>
      <c r="I107" s="2" t="inlineStr">
        <is>
          <t>3|
3</t>
        </is>
      </c>
      <c r="J107" s="2" t="inlineStr">
        <is>
          <t xml:space="preserve">|
</t>
        </is>
      </c>
      <c r="K107" t="inlineStr">
        <is>
          <t>opatření přijatá s cílem omezit volný pohyb lidí, aby se zamezilo nebo zpomalilo šíření infekce během pandemie</t>
        </is>
      </c>
      <c r="L107" s="2" t="inlineStr">
        <is>
          <t>isolationsforanstaltninger|
begrænsninger af bevægelsesfriheden|
isolation|
nedlukningsforanstaltninger</t>
        </is>
      </c>
      <c r="M107" s="2" t="inlineStr">
        <is>
          <t>3|
3|
3|
3</t>
        </is>
      </c>
      <c r="N107" s="2" t="inlineStr">
        <is>
          <t xml:space="preserve">|
|
|
</t>
        </is>
      </c>
      <c r="O107" t="inlineStr">
        <is>
          <t/>
        </is>
      </c>
      <c r="P107" s="2" t="inlineStr">
        <is>
          <t>Ausgangsbeschränkungen</t>
        </is>
      </c>
      <c r="Q107" s="2" t="inlineStr">
        <is>
          <t>3</t>
        </is>
      </c>
      <c r="R107" s="2" t="inlineStr">
        <is>
          <t/>
        </is>
      </c>
      <c r="S107" t="inlineStr">
        <is>
          <t/>
        </is>
      </c>
      <c r="T107" s="2" t="inlineStr">
        <is>
          <t>περιορισμοί της κυκλοφορίας|
μέτρα εγκλεισμού</t>
        </is>
      </c>
      <c r="U107" s="2" t="inlineStr">
        <is>
          <t>3|
3</t>
        </is>
      </c>
      <c r="V107" s="2" t="inlineStr">
        <is>
          <t xml:space="preserve">|
</t>
        </is>
      </c>
      <c r="W107" t="inlineStr">
        <is>
          <t/>
        </is>
      </c>
      <c r="X107" s="2" t="inlineStr">
        <is>
          <t>lockdown measures|
confinement measures|
confinement|
restrictions on movement</t>
        </is>
      </c>
      <c r="Y107" s="2" t="inlineStr">
        <is>
          <t>3|
3|
3|
3</t>
        </is>
      </c>
      <c r="Z107" s="2" t="inlineStr">
        <is>
          <t>|
|
|
preferred</t>
        </is>
      </c>
      <c r="AA107" t="inlineStr">
        <is>
          <t>restrictions on the movement of people within and across borders to prevent or slow down the spread of an infectious disease during a pandemic</t>
        </is>
      </c>
      <c r="AB107" s="2" t="inlineStr">
        <is>
          <t>limitación de la libertad de circulación|
medida de confinamiento|
confinamiento</t>
        </is>
      </c>
      <c r="AC107" s="2" t="inlineStr">
        <is>
          <t>3|
3|
3</t>
        </is>
      </c>
      <c r="AD107" s="2" t="inlineStr">
        <is>
          <t xml:space="preserve">|
|
</t>
        </is>
      </c>
      <c r="AE107" t="inlineStr">
        <is>
          <t>Imposición de restricciones a la circulación de personas, en el interior de cada país y a través de las fronteras, como parte de un conjunto de medidas de contención [ &lt;a href="/entry/result/895199/all" id="ENTRY_TO_ENTRY_CONVERTER" target="_blank"&gt;IATE:895199&lt;/a&gt; ] adoptadas por las autoridades sanitarias para limitar la propagación de una enfermedad infecciosa.</t>
        </is>
      </c>
      <c r="AF107" s="2" t="inlineStr">
        <is>
          <t>... leviku tõkestamise piirangud|
liikumispiirangud</t>
        </is>
      </c>
      <c r="AG107" s="2" t="inlineStr">
        <is>
          <t>3|
3</t>
        </is>
      </c>
      <c r="AH107" s="2" t="inlineStr">
        <is>
          <t xml:space="preserve">|
</t>
        </is>
      </c>
      <c r="AI107" t="inlineStr">
        <is>
          <t/>
        </is>
      </c>
      <c r="AJ107" s="2" t="inlineStr">
        <is>
          <t>eristystoimenpiteet|
liikkumisrajoitukset|
sulkutoimet</t>
        </is>
      </c>
      <c r="AK107" s="2" t="inlineStr">
        <is>
          <t>3|
3|
3</t>
        </is>
      </c>
      <c r="AL107" s="2" t="inlineStr">
        <is>
          <t xml:space="preserve">|
|
</t>
        </is>
      </c>
      <c r="AM107" t="inlineStr">
        <is>
          <t/>
        </is>
      </c>
      <c r="AN107" s="2" t="inlineStr">
        <is>
          <t>mesure de confinement</t>
        </is>
      </c>
      <c r="AO107" s="2" t="inlineStr">
        <is>
          <t>3</t>
        </is>
      </c>
      <c r="AP107" s="2" t="inlineStr">
        <is>
          <t/>
        </is>
      </c>
      <c r="AQ107" t="inlineStr">
        <is>
          <t/>
        </is>
      </c>
      <c r="AR107" s="2" t="inlineStr">
        <is>
          <t>srianta ar ghluaiseacht|
bearta gaibhniúcháin|
bearta dianghlasála</t>
        </is>
      </c>
      <c r="AS107" s="2" t="inlineStr">
        <is>
          <t>3|
3|
3</t>
        </is>
      </c>
      <c r="AT107" s="2" t="inlineStr">
        <is>
          <t xml:space="preserve">|
|
</t>
        </is>
      </c>
      <c r="AU107" t="inlineStr">
        <is>
          <t/>
        </is>
      </c>
      <c r="AV107" s="2" t="inlineStr">
        <is>
          <t>mjere ograničenja kretanja|
ograničenje kretanja</t>
        </is>
      </c>
      <c r="AW107" s="2" t="inlineStr">
        <is>
          <t>3|
3</t>
        </is>
      </c>
      <c r="AX107" s="2" t="inlineStr">
        <is>
          <t>|
preferred</t>
        </is>
      </c>
      <c r="AY107" t="inlineStr">
        <is>
          <t>ograničavanje kretanja ljudi u zemlji i izvan nje kako bi se spriječilo ili usporilo širenje zaraze, odnosno bolesti tijekom pandemije</t>
        </is>
      </c>
      <c r="AZ107" s="2" t="inlineStr">
        <is>
          <t>kijárási korlátozás|
korlátozó intézkedések</t>
        </is>
      </c>
      <c r="BA107" s="2" t="inlineStr">
        <is>
          <t>3|
3</t>
        </is>
      </c>
      <c r="BB107" s="2" t="inlineStr">
        <is>
          <t xml:space="preserve">|
</t>
        </is>
      </c>
      <c r="BC107" t="inlineStr">
        <is>
          <t>olyan intézkedések, amelyekkel egy járvány terjedésének megakadályozása érdekében korlátozzák, hogy milyen esetekben lehet elhagyni a lakóhelyet, illetve a tartózkodási helyet</t>
        </is>
      </c>
      <c r="BD107" s="2" t="inlineStr">
        <is>
          <t>misure di blocco|
misure di confinamento|
misure di lockdown</t>
        </is>
      </c>
      <c r="BE107" s="2" t="inlineStr">
        <is>
          <t>3|
3|
3</t>
        </is>
      </c>
      <c r="BF107" s="2" t="inlineStr">
        <is>
          <t xml:space="preserve">|
|
</t>
        </is>
      </c>
      <c r="BG107" t="inlineStr">
        <is>
          <t>misure di restrizione della circolazione delle persone e di blocco delle
attività per prevenire o rallentare la diffusione di un agente infettivo
durante una pandemia</t>
        </is>
      </c>
      <c r="BH107" s="2" t="inlineStr">
        <is>
          <t>izoliavimo priemonės|
judėjimo suvaržymai</t>
        </is>
      </c>
      <c r="BI107" s="2" t="inlineStr">
        <is>
          <t>3|
2</t>
        </is>
      </c>
      <c r="BJ107" s="2" t="inlineStr">
        <is>
          <t xml:space="preserve">|
</t>
        </is>
      </c>
      <c r="BK107" t="inlineStr">
        <is>
          <t>priemonės, kurias taikant siekiama asmenį, sergantį užkrečiamąja liga, įtariamą, kad serga, turėjusį sąlytį, ar sukėlėjo nešiotoją atskirti nuo aplinkinių norint išvengti užkrečiamosios ligos plitimo</t>
        </is>
      </c>
      <c r="BL107" s="2" t="inlineStr">
        <is>
          <t>pārvietošanās ierobežojumi</t>
        </is>
      </c>
      <c r="BM107" s="2" t="inlineStr">
        <is>
          <t>2</t>
        </is>
      </c>
      <c r="BN107" s="2" t="inlineStr">
        <is>
          <t/>
        </is>
      </c>
      <c r="BO107" t="inlineStr">
        <is>
          <t/>
        </is>
      </c>
      <c r="BP107" s="2" t="inlineStr">
        <is>
          <t>restrizzjonijiet fuq il-moviment|
miżuri ta' lockdown|
miżuri ta' konfinament</t>
        </is>
      </c>
      <c r="BQ107" s="2" t="inlineStr">
        <is>
          <t>3|
3|
3</t>
        </is>
      </c>
      <c r="BR107" s="2" t="inlineStr">
        <is>
          <t xml:space="preserve">|
|
</t>
        </is>
      </c>
      <c r="BS107" t="inlineStr">
        <is>
          <t>restrizzjonijiet fuq il-moviment tan-nies biex waqt pandemija aġent infettiv ma jibqax jinfirex jew jinfirex b'rata inqas mgħaġġla</t>
        </is>
      </c>
      <c r="BT107" s="2" t="inlineStr">
        <is>
          <t>lockdownmaatregelen|
afzondering|
afzonderingsmaatregelen|
beperkingen op verplaatsingen</t>
        </is>
      </c>
      <c r="BU107" s="2" t="inlineStr">
        <is>
          <t>3|
3|
3|
3</t>
        </is>
      </c>
      <c r="BV107" s="2" t="inlineStr">
        <is>
          <t xml:space="preserve">|
|
|
</t>
        </is>
      </c>
      <c r="BW107" t="inlineStr">
        <is>
          <t>maatregelen die tijdens een pandemie worden genomen om de verspreiding van een besmettelijke ziekte te voorkomen of te vertragen en die erin bestaan dat verplaatsingen van personen binnen of over grenzen heen worden beperkt</t>
        </is>
      </c>
      <c r="BX107" s="2" t="inlineStr">
        <is>
          <t>ograniczenia w przemieszczaniu się|
środki izolacji</t>
        </is>
      </c>
      <c r="BY107" s="2" t="inlineStr">
        <is>
          <t>3|
2</t>
        </is>
      </c>
      <c r="BZ107" s="2" t="inlineStr">
        <is>
          <t xml:space="preserve">|
</t>
        </is>
      </c>
      <c r="CA107" t="inlineStr">
        <is>
          <t/>
        </is>
      </c>
      <c r="CB107" s="2" t="inlineStr">
        <is>
          <t>medidas de confinamento</t>
        </is>
      </c>
      <c r="CC107" s="2" t="inlineStr">
        <is>
          <t>3</t>
        </is>
      </c>
      <c r="CD107" s="2" t="inlineStr">
        <is>
          <t/>
        </is>
      </c>
      <c r="CE107" t="inlineStr">
        <is>
          <t>Medidas para restringir a circulação de pessoas e bloquear atividades para impedir ou retardar a propagação de um agente infeccioso durante uma pandemia.</t>
        </is>
      </c>
      <c r="CF107" s="2" t="inlineStr">
        <is>
          <t>măsuri de limitare a circulației persoanelor|
măsuri de limitare a mișcării persoanelor|
măsuri de izolare</t>
        </is>
      </c>
      <c r="CG107" s="2" t="inlineStr">
        <is>
          <t>3|
3|
3</t>
        </is>
      </c>
      <c r="CH107" s="2" t="inlineStr">
        <is>
          <t xml:space="preserve">|
|
</t>
        </is>
      </c>
      <c r="CI107" t="inlineStr">
        <is>
          <t/>
        </is>
      </c>
      <c r="CJ107" s="2" t="inlineStr">
        <is>
          <t>opatrenia na obmedzenie pohybu|
obmedzenie pohybu</t>
        </is>
      </c>
      <c r="CK107" s="2" t="inlineStr">
        <is>
          <t>3|
3</t>
        </is>
      </c>
      <c r="CL107" s="2" t="inlineStr">
        <is>
          <t xml:space="preserve">|
</t>
        </is>
      </c>
      <c r="CM107" t="inlineStr">
        <is>
          <t>obmedzenie pohybu ľudí v rámci štátu alebo ich cezhraničného pohybu s cieľom predísť alebo spomaliť šírenie nákazlivého ochorenia počas pandémie</t>
        </is>
      </c>
      <c r="CN107" s="2" t="inlineStr">
        <is>
          <t>omejitev izhoda|
ukrepi zapore|
omejitve gibanja</t>
        </is>
      </c>
      <c r="CO107" s="2" t="inlineStr">
        <is>
          <t>3|
3|
3</t>
        </is>
      </c>
      <c r="CP107" s="2" t="inlineStr">
        <is>
          <t xml:space="preserve">|
|
</t>
        </is>
      </c>
      <c r="CQ107" t="inlineStr">
        <is>
          <t>omejitve gibanja oseb za preprečitev ali upočasnitev širjenja epidemije</t>
        </is>
      </c>
      <c r="CR107" s="2" t="inlineStr">
        <is>
          <t>isoleringsåtgärder|
åtgärder för att begränsa rörelsefriheten</t>
        </is>
      </c>
      <c r="CS107" s="2" t="inlineStr">
        <is>
          <t>3|
3</t>
        </is>
      </c>
      <c r="CT107" s="2" t="inlineStr">
        <is>
          <t xml:space="preserve">|
</t>
        </is>
      </c>
      <c r="CU107" t="inlineStr">
        <is>
          <t>begränsningar i människors rörelsefrihet i syfte att förhindra eller sakta ner spridningen av ett smittämne under en pandemi</t>
        </is>
      </c>
    </row>
    <row r="108">
      <c r="A108" s="1" t="str">
        <f>HYPERLINK("https://iate.europa.eu/entry/result/3562747/all", "3562747")</f>
        <v>3562747</v>
      </c>
      <c r="B108" t="inlineStr">
        <is>
          <t>SOCIAL QUESTIONS</t>
        </is>
      </c>
      <c r="C108" t="inlineStr">
        <is>
          <t>SOCIAL QUESTIONS|health|illness|epidemic;SOCIAL QUESTIONS|health|medical science|epidemiology</t>
        </is>
      </c>
      <c r="D108" s="2" t="inlineStr">
        <is>
          <t>предаване на зараза в извънболнична общност</t>
        </is>
      </c>
      <c r="E108" s="2" t="inlineStr">
        <is>
          <t>2</t>
        </is>
      </c>
      <c r="F108" s="2" t="inlineStr">
        <is>
          <t/>
        </is>
      </c>
      <c r="G108" t="inlineStr">
        <is>
          <t/>
        </is>
      </c>
      <c r="H108" s="2" t="inlineStr">
        <is>
          <t>komunitní přenos</t>
        </is>
      </c>
      <c r="I108" s="2" t="inlineStr">
        <is>
          <t>3</t>
        </is>
      </c>
      <c r="J108" s="2" t="inlineStr">
        <is>
          <t/>
        </is>
      </c>
      <c r="K108" t="inlineStr">
        <is>
          <t/>
        </is>
      </c>
      <c r="L108" s="2" t="inlineStr">
        <is>
          <t>samfundsspredning|
smittespredning i samfundet</t>
        </is>
      </c>
      <c r="M108" s="2" t="inlineStr">
        <is>
          <t>2|
3</t>
        </is>
      </c>
      <c r="N108" s="2" t="inlineStr">
        <is>
          <t xml:space="preserve">|
</t>
        </is>
      </c>
      <c r="O108" t="inlineStr">
        <is>
          <t/>
        </is>
      </c>
      <c r="P108" s="2" t="inlineStr">
        <is>
          <t>Übertragung innerhalb einer Gemeinschaft</t>
        </is>
      </c>
      <c r="Q108" s="2" t="inlineStr">
        <is>
          <t>3</t>
        </is>
      </c>
      <c r="R108" s="2" t="inlineStr">
        <is>
          <t/>
        </is>
      </c>
      <c r="S108" t="inlineStr">
        <is>
          <t/>
        </is>
      </c>
      <c r="T108" s="2" t="inlineStr">
        <is>
          <t>μετάδοση στην κοινότητα</t>
        </is>
      </c>
      <c r="U108" s="2" t="inlineStr">
        <is>
          <t>3</t>
        </is>
      </c>
      <c r="V108" s="2" t="inlineStr">
        <is>
          <t/>
        </is>
      </c>
      <c r="W108" t="inlineStr">
        <is>
          <t/>
        </is>
      </c>
      <c r="X108" s="2" t="inlineStr">
        <is>
          <t>community transmission</t>
        </is>
      </c>
      <c r="Y108" s="2" t="inlineStr">
        <is>
          <t>3</t>
        </is>
      </c>
      <c r="Z108" s="2" t="inlineStr">
        <is>
          <t/>
        </is>
      </c>
      <c r="AA108" t="inlineStr">
        <is>
          <t>person-to-person transmission via infection from an infected person in the community</t>
        </is>
      </c>
      <c r="AB108" s="2" t="inlineStr">
        <is>
          <t>transmisión comunitaria</t>
        </is>
      </c>
      <c r="AC108" s="2" t="inlineStr">
        <is>
          <t>3</t>
        </is>
      </c>
      <c r="AD108" s="2" t="inlineStr">
        <is>
          <t/>
        </is>
      </c>
      <c r="AE108" t="inlineStr">
        <is>
          <t>Transmisión de una enfermedad contagiosa a nivel local entre personas que no han viajado a zonas de riesgo y no han estado en contacto con individuos de dichas zonas.</t>
        </is>
      </c>
      <c r="AF108" s="2" t="inlineStr">
        <is>
          <t>levik kogukonnas|
kogukonnapõhine levik</t>
        </is>
      </c>
      <c r="AG108" s="2" t="inlineStr">
        <is>
          <t>3|
3</t>
        </is>
      </c>
      <c r="AH108" s="2" t="inlineStr">
        <is>
          <t xml:space="preserve">|
</t>
        </is>
      </c>
      <c r="AI108" t="inlineStr">
        <is>
          <t/>
        </is>
      </c>
      <c r="AJ108" s="2" t="inlineStr">
        <is>
          <t>yhteisötason tartunta|
yhteisön tartuntaketju|
yhteisötartunta|
väestötartunta|
väestötartuntavaihe|
leviäminen yhteisöjen sisällä</t>
        </is>
      </c>
      <c r="AK108" s="2" t="inlineStr">
        <is>
          <t>3|
3|
3|
3|
3|
3</t>
        </is>
      </c>
      <c r="AL108" s="2" t="inlineStr">
        <is>
          <t xml:space="preserve">|
|
|
|
|
</t>
        </is>
      </c>
      <c r="AM108" t="inlineStr">
        <is>
          <t>virus leviäminen yhteisöissä eteenpäin jatkuvina tartuntaketjuina, joissa tarttuminen ei vaadi esimerkiksi vierailua pahimmille epidemia-alueille</t>
        </is>
      </c>
      <c r="AN108" s="2" t="inlineStr">
        <is>
          <t>transmission communautaire</t>
        </is>
      </c>
      <c r="AO108" s="2" t="inlineStr">
        <is>
          <t>3</t>
        </is>
      </c>
      <c r="AP108" s="2" t="inlineStr">
        <is>
          <t/>
        </is>
      </c>
      <c r="AQ108" t="inlineStr">
        <is>
          <t>transmission d'une maladie contagieuse d'une personne à une autre au niveau d'une communauté sans qu'il ne soit possible de déterminer l'origine de l'infection</t>
        </is>
      </c>
      <c r="AR108" s="2" t="inlineStr">
        <is>
          <t>tras-seoladh pobail</t>
        </is>
      </c>
      <c r="AS108" s="2" t="inlineStr">
        <is>
          <t>3</t>
        </is>
      </c>
      <c r="AT108" s="2" t="inlineStr">
        <is>
          <t/>
        </is>
      </c>
      <c r="AU108" t="inlineStr">
        <is>
          <t/>
        </is>
      </c>
      <c r="AV108" s="2" t="inlineStr">
        <is>
          <t>prenošenje unutar zajednice</t>
        </is>
      </c>
      <c r="AW108" s="2" t="inlineStr">
        <is>
          <t>3</t>
        </is>
      </c>
      <c r="AX108" s="2" t="inlineStr">
        <is>
          <t/>
        </is>
      </c>
      <c r="AY108" t="inlineStr">
        <is>
          <t/>
        </is>
      </c>
      <c r="AZ108" s="2" t="inlineStr">
        <is>
          <t>közösségi fertőzés</t>
        </is>
      </c>
      <c r="BA108" s="2" t="inlineStr">
        <is>
          <t>3</t>
        </is>
      </c>
      <c r="BB108" s="2" t="inlineStr">
        <is>
          <t/>
        </is>
      </c>
      <c r="BC108" t="inlineStr">
        <is>
          <t>közösségben tartózkodó fertőzött személyről történő interperszonális betegségátvitel</t>
        </is>
      </c>
      <c r="BD108" s="2" t="inlineStr">
        <is>
          <t>trasmissione comunitaria</t>
        </is>
      </c>
      <c r="BE108" s="2" t="inlineStr">
        <is>
          <t>3</t>
        </is>
      </c>
      <c r="BF108" s="2" t="inlineStr">
        <is>
          <t/>
        </is>
      </c>
      <c r="BG108" t="inlineStr">
        <is>
          <t>trasmissione di
malattia infettiva che interessa un alto numero di persone senza che la fonte
venga identificata precisamente, poiché gli individui infettati non hanno
viaggiato in paesi in cui circola il virus né sono entrati in contatto con casi
positivi confermati</t>
        </is>
      </c>
      <c r="BH108" s="2" t="inlineStr">
        <is>
          <t>perdavimas bendruomenėje</t>
        </is>
      </c>
      <c r="BI108" s="2" t="inlineStr">
        <is>
          <t>3</t>
        </is>
      </c>
      <c r="BJ108" s="2" t="inlineStr">
        <is>
          <t/>
        </is>
      </c>
      <c r="BK108" t="inlineStr">
        <is>
          <t/>
        </is>
      </c>
      <c r="BL108" s="2" t="inlineStr">
        <is>
          <t>pārnese sabiedrībā</t>
        </is>
      </c>
      <c r="BM108" s="2" t="inlineStr">
        <is>
          <t>2</t>
        </is>
      </c>
      <c r="BN108" s="2" t="inlineStr">
        <is>
          <t/>
        </is>
      </c>
      <c r="BO108" t="inlineStr">
        <is>
          <t/>
        </is>
      </c>
      <c r="BP108" s="2" t="inlineStr">
        <is>
          <t>trażmissjoni komunitarja</t>
        </is>
      </c>
      <c r="BQ108" s="2" t="inlineStr">
        <is>
          <t>3</t>
        </is>
      </c>
      <c r="BR108" s="2" t="inlineStr">
        <is>
          <t/>
        </is>
      </c>
      <c r="BS108" t="inlineStr">
        <is>
          <t>trażmissjoni minn persuna għall-oħra permezz ta' infezzjoni minn persuna infettata fil-komunità</t>
        </is>
      </c>
      <c r="BT108" s="2" t="inlineStr">
        <is>
          <t>lokale overdracht|
lokale verspreiding|
besmetting binnen de gemeenschap|
lokale transmissie|
gemeenschapsbesmetting|
lokale besmetting</t>
        </is>
      </c>
      <c r="BU108" s="2" t="inlineStr">
        <is>
          <t>3|
3|
3|
3|
3|
3</t>
        </is>
      </c>
      <c r="BV108" s="2" t="inlineStr">
        <is>
          <t xml:space="preserve">|
|
|
|
|
</t>
        </is>
      </c>
      <c r="BW108" t="inlineStr">
        <is>
          <t>overdracht van een besmettelijke ziekte binnen een bepaalde gemeenschap waarbij de besmette persoon niet in het buitenland is geweest of recent in contact met een andere besmette persoon en de bron dus niet te traceren is</t>
        </is>
      </c>
      <c r="BX108" s="2" t="inlineStr">
        <is>
          <t>przenoszenie zakażenia w społeczności</t>
        </is>
      </c>
      <c r="BY108" s="2" t="inlineStr">
        <is>
          <t>3</t>
        </is>
      </c>
      <c r="BZ108" s="2" t="inlineStr">
        <is>
          <t/>
        </is>
      </c>
      <c r="CA108" t="inlineStr">
        <is>
          <t/>
        </is>
      </c>
      <c r="CB108" s="2" t="inlineStr">
        <is>
          <t>transmissão comunitária</t>
        </is>
      </c>
      <c r="CC108" s="2" t="inlineStr">
        <is>
          <t>3</t>
        </is>
      </c>
      <c r="CD108" s="2" t="inlineStr">
        <is>
          <t/>
        </is>
      </c>
      <c r="CE108" t="inlineStr">
        <is>
          <t/>
        </is>
      </c>
      <c r="CF108" s="2" t="inlineStr">
        <is>
          <t>transmitere comunitară</t>
        </is>
      </c>
      <c r="CG108" s="2" t="inlineStr">
        <is>
          <t>3</t>
        </is>
      </c>
      <c r="CH108" s="2" t="inlineStr">
        <is>
          <t/>
        </is>
      </c>
      <c r="CI108" t="inlineStr">
        <is>
          <t/>
        </is>
      </c>
      <c r="CJ108" s="2" t="inlineStr">
        <is>
          <t>komunitné šírenie</t>
        </is>
      </c>
      <c r="CK108" s="2" t="inlineStr">
        <is>
          <t>3</t>
        </is>
      </c>
      <c r="CL108" s="2" t="inlineStr">
        <is>
          <t/>
        </is>
      </c>
      <c r="CM108" t="inlineStr">
        <is>
          <t>prenos infekcie medzi ľuďmi prostredníctvom infikovanej osoby v komunite bez toho, aby mali dotknutí ľudia pozitívnu
cestovateľskú anamnézu alebo boli v kontakte s osobu, ktorá prišla zo
zahraničia</t>
        </is>
      </c>
      <c r="CN108" s="2" t="inlineStr">
        <is>
          <t>prenos v skupnosti</t>
        </is>
      </c>
      <c r="CO108" s="2" t="inlineStr">
        <is>
          <t>3</t>
        </is>
      </c>
      <c r="CP108" s="2" t="inlineStr">
        <is>
          <t/>
        </is>
      </c>
      <c r="CQ108" t="inlineStr">
        <is>
          <t/>
        </is>
      </c>
      <c r="CR108" s="2" t="inlineStr">
        <is>
          <t>spridning vid sociala kontakter</t>
        </is>
      </c>
      <c r="CS108" s="2" t="inlineStr">
        <is>
          <t>3</t>
        </is>
      </c>
      <c r="CT108" s="2" t="inlineStr">
        <is>
          <t/>
        </is>
      </c>
      <c r="CU108" t="inlineStr">
        <is>
          <t/>
        </is>
      </c>
    </row>
    <row r="109">
      <c r="A109" s="1" t="str">
        <f>HYPERLINK("https://iate.europa.eu/entry/result/3589352/all", "3589352")</f>
        <v>3589352</v>
      </c>
      <c r="B109" t="inlineStr">
        <is>
          <t>SOCIAL QUESTIONS</t>
        </is>
      </c>
      <c r="C109" t="inlineStr">
        <is>
          <t>SOCIAL QUESTIONS|health|health policy|organisation of health care|public health;SOCIAL QUESTIONS|health|illness|epidemic;SOCIAL QUESTIONS|health|medical science|epidemiology</t>
        </is>
      </c>
      <c r="D109" s="2" t="inlineStr">
        <is>
          <t>карантина</t>
        </is>
      </c>
      <c r="E109" s="2" t="inlineStr">
        <is>
          <t>3</t>
        </is>
      </c>
      <c r="F109" s="2" t="inlineStr">
        <is>
          <t/>
        </is>
      </c>
      <c r="G109" t="inlineStr">
        <is>
          <t/>
        </is>
      </c>
      <c r="H109" s="2" t="inlineStr">
        <is>
          <t>karanténa</t>
        </is>
      </c>
      <c r="I109" s="2" t="inlineStr">
        <is>
          <t>3</t>
        </is>
      </c>
      <c r="J109" s="2" t="inlineStr">
        <is>
          <t/>
        </is>
      </c>
      <c r="K109" t="inlineStr">
        <is>
          <t>oddělení zdravé fyzické osoby, která byla během inkubační doby ve styku s infekčním onemocněním nebo pobývala v ohnisku nákazy, od ostatních fyzických osob</t>
        </is>
      </c>
      <c r="L109" s="2" t="inlineStr">
        <is>
          <t>karantæne</t>
        </is>
      </c>
      <c r="M109" s="2" t="inlineStr">
        <is>
          <t>3</t>
        </is>
      </c>
      <c r="N109" s="2" t="inlineStr">
        <is>
          <t/>
        </is>
      </c>
      <c r="O109" t="inlineStr">
        <is>
          <t/>
        </is>
      </c>
      <c r="P109" s="2" t="inlineStr">
        <is>
          <t>Qua­ran­tä­ne</t>
        </is>
      </c>
      <c r="Q109" s="2" t="inlineStr">
        <is>
          <t>3</t>
        </is>
      </c>
      <c r="R109" s="2" t="inlineStr">
        <is>
          <t/>
        </is>
      </c>
      <c r="S109" t="inlineStr">
        <is>
          <t>vorübergehende Isolierung von Personen, Tieren, die von einer ansteckenden Krankheit befallen sind oder bei denen Verdacht darauf besteht (als Schutzmaßnahme gegen eine Verbreitung der Krankheit)</t>
        </is>
      </c>
      <c r="T109" s="2" t="inlineStr">
        <is>
          <t>καραντίνα</t>
        </is>
      </c>
      <c r="U109" s="2" t="inlineStr">
        <is>
          <t>3</t>
        </is>
      </c>
      <c r="V109" s="2" t="inlineStr">
        <is>
          <t/>
        </is>
      </c>
      <c r="W109" t="inlineStr">
        <is>
          <t/>
        </is>
      </c>
      <c r="X109" s="2" t="inlineStr">
        <is>
          <t>quarantine</t>
        </is>
      </c>
      <c r="Y109" s="2" t="inlineStr">
        <is>
          <t>3</t>
        </is>
      </c>
      <c r="Z109" s="2" t="inlineStr">
        <is>
          <t/>
        </is>
      </c>
      <c r="AA109" t="inlineStr">
        <is>
          <t>separation and restriction of
movement of people who have potentially been
exposed to &lt;a href="https://iate.europa.eu/entry/result/3588006/en" target="_blank"&gt;SARS-CoV-2&lt;/a&gt;, but who are currently healthy
and do not show symptoms</t>
        </is>
      </c>
      <c r="AB109" s="2" t="inlineStr">
        <is>
          <t>cuarentena</t>
        </is>
      </c>
      <c r="AC109" s="2" t="inlineStr">
        <is>
          <t>3</t>
        </is>
      </c>
      <c r="AD109" s="2" t="inlineStr">
        <is>
          <t/>
        </is>
      </c>
      <c r="AE109" t="inlineStr">
        <is>
          <t>Período de aislamiento al que se somete a personas o animales que pueden haber adquirido una enfermedad infecciosa y estar incubándola, para evitar el contagio.</t>
        </is>
      </c>
      <c r="AF109" s="2" t="inlineStr">
        <is>
          <t>karantiin</t>
        </is>
      </c>
      <c r="AG109" s="2" t="inlineStr">
        <is>
          <t>3</t>
        </is>
      </c>
      <c r="AH109" s="2" t="inlineStr">
        <is>
          <t/>
        </is>
      </c>
      <c r="AI109" t="inlineStr">
        <is>
          <t>selliste &lt;i&gt;SARS-CoV-2ga &lt;/i&gt;&lt;a href="/entry/result/3588006/all" id="ENTRY_TO_ENTRY_CONVERTER" target="_blank"&gt;IATE:3588006&lt;/a&gt; võimalikku kokkupuudet omanud inimeste eraldamine ja nende liikumise piiramine, kes on terved ja kellel ei ole haigussümptomeid</t>
        </is>
      </c>
      <c r="AJ109" s="2" t="inlineStr">
        <is>
          <t>karanteeni</t>
        </is>
      </c>
      <c r="AK109" s="2" t="inlineStr">
        <is>
          <t>3</t>
        </is>
      </c>
      <c r="AL109" s="2" t="inlineStr">
        <is>
          <t/>
        </is>
      </c>
      <c r="AM109" t="inlineStr">
        <is>
          <t>terveen henkilön liikkumisvapauden rajoittaminen</t>
        </is>
      </c>
      <c r="AN109" s="2" t="inlineStr">
        <is>
          <t>quarantaine</t>
        </is>
      </c>
      <c r="AO109" s="2" t="inlineStr">
        <is>
          <t>3</t>
        </is>
      </c>
      <c r="AP109" s="2" t="inlineStr">
        <is>
          <t/>
        </is>
      </c>
      <c r="AQ109" t="inlineStr">
        <is>
          <t>&lt;div&gt;isolement imposé à des personnes contagieuses ou supposées contagieuses dans le cadre de la pandémie de COVID-19&lt;/div&gt;</t>
        </is>
      </c>
      <c r="AR109" s="2" t="inlineStr">
        <is>
          <t>coraintín</t>
        </is>
      </c>
      <c r="AS109" s="2" t="inlineStr">
        <is>
          <t>3</t>
        </is>
      </c>
      <c r="AT109" s="2" t="inlineStr">
        <is>
          <t/>
        </is>
      </c>
      <c r="AU109" t="inlineStr">
        <is>
          <t/>
        </is>
      </c>
      <c r="AV109" s="2" t="inlineStr">
        <is>
          <t>karantena</t>
        </is>
      </c>
      <c r="AW109" s="2" t="inlineStr">
        <is>
          <t>3</t>
        </is>
      </c>
      <c r="AX109" s="2" t="inlineStr">
        <is>
          <t/>
        </is>
      </c>
      <c r="AY109" t="inlineStr">
        <is>
          <t>izdvajanje potencijalno zaraženih osoba iz okoline kako bi se utvrdilo jesu li zaražene i hoće li im biti potrebna izolacija</t>
        </is>
      </c>
      <c r="AZ109" s="2" t="inlineStr">
        <is>
          <t>karantén</t>
        </is>
      </c>
      <c r="BA109" s="2" t="inlineStr">
        <is>
          <t>3</t>
        </is>
      </c>
      <c r="BB109" s="2" t="inlineStr">
        <is>
          <t/>
        </is>
      </c>
      <c r="BC109" t="inlineStr">
        <is>
          <t>a COVID-19-járványra adott válaszlépések keretében azon személyekre elrendelt kötelező elkülönítés, akiknek nincsenek tüneteik, de fertőzött területről érkeznek</t>
        </is>
      </c>
      <c r="BD109" s="2" t="inlineStr">
        <is>
          <t>quarantena</t>
        </is>
      </c>
      <c r="BE109" s="2" t="inlineStr">
        <is>
          <t>3</t>
        </is>
      </c>
      <c r="BF109" s="2" t="inlineStr">
        <is>
          <t/>
        </is>
      </c>
      <c r="BG109" t="inlineStr">
        <is>
          <t>periodo di isolamento e di osservazione di durata variabile che viene richiesta per persone che potrebbero portare con sé germi responsabili di malattie infettive, in particolare, nel caso della Covid-19, per persone che abbiano avuto contatti stretti con casi confermati di COVID-19</t>
        </is>
      </c>
      <c r="BH109" s="2" t="inlineStr">
        <is>
          <t>karantinas</t>
        </is>
      </c>
      <c r="BI109" s="2" t="inlineStr">
        <is>
          <t>3</t>
        </is>
      </c>
      <c r="BJ109" s="2" t="inlineStr">
        <is>
          <t/>
        </is>
      </c>
      <c r="BK109" t="inlineStr">
        <is>
          <t>priemonės, neleidžiančios plisti iš epidemijos židinio žmogaus infekcinėms ligoms</t>
        </is>
      </c>
      <c r="BL109" s="2" t="inlineStr">
        <is>
          <t>karantīna</t>
        </is>
      </c>
      <c r="BM109" s="2" t="inlineStr">
        <is>
          <t>3</t>
        </is>
      </c>
      <c r="BN109" s="2" t="inlineStr">
        <is>
          <t/>
        </is>
      </c>
      <c r="BO109" t="inlineStr">
        <is>
          <t/>
        </is>
      </c>
      <c r="BP109" s="2" t="inlineStr">
        <is>
          <t>kwarantina</t>
        </is>
      </c>
      <c r="BQ109" s="2" t="inlineStr">
        <is>
          <t>3</t>
        </is>
      </c>
      <c r="BR109" s="2" t="inlineStr">
        <is>
          <t/>
        </is>
      </c>
      <c r="BS109" t="inlineStr">
        <is>
          <t>fil-kuntest tal-COVID-19, iżolament stabbilit għall-persuni kollha li ma jkollhomx sintomi, iżda li jirritornaw minn żoni bi trażmissjoni komunitarja estensiva tas-SARS-CoV-2 [ &lt;a href="/entry/result/3588006/all" id="ENTRY_TO_ENTRY_CONVERTER" target="_blank"&gt;IATE:3588006&lt;/a&gt; ]</t>
        </is>
      </c>
      <c r="BT109" s="2" t="inlineStr">
        <is>
          <t>quarantaine</t>
        </is>
      </c>
      <c r="BU109" s="2" t="inlineStr">
        <is>
          <t>3</t>
        </is>
      </c>
      <c r="BV109" s="2" t="inlineStr">
        <is>
          <t/>
        </is>
      </c>
      <c r="BW109" t="inlineStr">
        <is>
          <t>afzondering of beperkte bewegingsruimte van mensen die mogelijk een besmettelijke ziekte hebben opgelopen, maar alsnog gezond zijn en geen symptomen vertonen</t>
        </is>
      </c>
      <c r="BX109" s="2" t="inlineStr">
        <is>
          <t>kwarantanna</t>
        </is>
      </c>
      <c r="BY109" s="2" t="inlineStr">
        <is>
          <t>3</t>
        </is>
      </c>
      <c r="BZ109" s="2" t="inlineStr">
        <is>
          <t/>
        </is>
      </c>
      <c r="CA109" t="inlineStr">
        <is>
          <t>odosobnienie osoby zdrowej, która była narażona na zakażenie, w celu zapobieżenia szerzeniu się chorób szczególnie niebezpiecznych i wysoce zakaźnych</t>
        </is>
      </c>
      <c r="CB109" s="2" t="inlineStr">
        <is>
          <t>isolamento profilático|
quarentena</t>
        </is>
      </c>
      <c r="CC109" s="2" t="inlineStr">
        <is>
          <t>3|
3</t>
        </is>
      </c>
      <c r="CD109" s="2" t="inlineStr">
        <is>
          <t xml:space="preserve">|
</t>
        </is>
      </c>
      <c r="CE109" t="inlineStr">
        <is>
          <t>Medida
de afastamento social imposta a pessoas que, embora saudáveis e assintomáticas, possam
ter estado em contacto com um doente confirmado no âmbito da pandemia de COVID-19.</t>
        </is>
      </c>
      <c r="CF109" s="2" t="inlineStr">
        <is>
          <t>carantină</t>
        </is>
      </c>
      <c r="CG109" s="2" t="inlineStr">
        <is>
          <t>3</t>
        </is>
      </c>
      <c r="CH109" s="2" t="inlineStr">
        <is>
          <t/>
        </is>
      </c>
      <c r="CI109" t="inlineStr">
        <is>
          <t>restricția activităților și separarea de alte persoane, în spații special amenajate, a persoanelor bolnave sau care sunt suspecte de a fi bolnave, într-o manieră care să prevină posibila răspândire a infecției sau contaminării</t>
        </is>
      </c>
      <c r="CJ109" s="2" t="inlineStr">
        <is>
          <t>karanténa</t>
        </is>
      </c>
      <c r="CK109" s="2" t="inlineStr">
        <is>
          <t>3</t>
        </is>
      </c>
      <c r="CL109" s="2" t="inlineStr">
        <is>
          <t/>
        </is>
      </c>
      <c r="CM109" t="inlineStr">
        <is>
          <t>oddelenie osôb, ktoré boli potenciálne vystavené vírusu SARS-CoV-2, ale ktoré sú v súčasnosti zdravé a nevykazujú príznaky ochorenia COVID-19, od iných osôb, ako aj obmedzenie ich pohybu</t>
        </is>
      </c>
      <c r="CN109" s="2" t="inlineStr">
        <is>
          <t>karantena</t>
        </is>
      </c>
      <c r="CO109" s="2" t="inlineStr">
        <is>
          <t>3</t>
        </is>
      </c>
      <c r="CP109" s="2" t="inlineStr">
        <is>
          <t/>
        </is>
      </c>
      <c r="CQ109" t="inlineStr">
        <is>
          <t/>
        </is>
      </c>
      <c r="CR109" s="2" t="inlineStr">
        <is>
          <t>karantän</t>
        </is>
      </c>
      <c r="CS109" s="2" t="inlineStr">
        <is>
          <t>3</t>
        </is>
      </c>
      <c r="CT109" s="2" t="inlineStr">
        <is>
          <t/>
        </is>
      </c>
      <c r="CU109" t="inlineStr">
        <is>
          <t/>
        </is>
      </c>
    </row>
    <row r="110">
      <c r="A110" s="1" t="str">
        <f>HYPERLINK("https://iate.europa.eu/entry/result/3589353/all", "3589353")</f>
        <v>3589353</v>
      </c>
      <c r="B110" t="inlineStr">
        <is>
          <t>SOCIAL QUESTIONS</t>
        </is>
      </c>
      <c r="C110" t="inlineStr">
        <is>
          <t>SOCIAL QUESTIONS|health|health policy|organisation of health care|public health;SOCIAL QUESTIONS|health|illness|epidemic;SOCIAL QUESTIONS|health|medical science|epidemiology</t>
        </is>
      </c>
      <c r="D110" s="2" t="inlineStr">
        <is>
          <t>домашна изолация|
самоизолация</t>
        </is>
      </c>
      <c r="E110" s="2" t="inlineStr">
        <is>
          <t>3|
2</t>
        </is>
      </c>
      <c r="F110" s="2" t="inlineStr">
        <is>
          <t xml:space="preserve">|
</t>
        </is>
      </c>
      <c r="G110" t="inlineStr">
        <is>
          <t>една от мерките за борба със заразни болести при хората,
при която лица, които не се нуждаят от болнично лечение, се отделят доброволно
или задължително в домашни условия за определен период с цел ограничаване на
разпространението на заразата</t>
        </is>
      </c>
      <c r="H110" s="2" t="inlineStr">
        <is>
          <t>dobrovolná izolace|
domácí izolace|
samoizolace</t>
        </is>
      </c>
      <c r="I110" s="2" t="inlineStr">
        <is>
          <t>3|
3|
3</t>
        </is>
      </c>
      <c r="J110" s="2" t="inlineStr">
        <is>
          <t xml:space="preserve">admitted|
|
</t>
        </is>
      </c>
      <c r="K110" t="inlineStr">
        <is>
          <t>&lt;div&gt;izolace spočívající v tom, že daná osoba zůstane doma nebo v určeném prostoru v jedné vyhrazené, přiměřeně větrané místnosti a pokud možno s použitím samostatné toalety; toto opatření může být doporučeno lidem s projevy příznaků onemocnění nebo po určitou dobu&lt;/div&gt;</t>
        </is>
      </c>
      <c r="L110" s="2" t="inlineStr">
        <is>
          <t>selvisolation|
hjemmeisolation|
selvisolering|
isolation i hjemmet</t>
        </is>
      </c>
      <c r="M110" s="2" t="inlineStr">
        <is>
          <t>3|
3|
3|
3</t>
        </is>
      </c>
      <c r="N110" s="2" t="inlineStr">
        <is>
          <t xml:space="preserve">|
|
|
</t>
        </is>
      </c>
      <c r="O110" t="inlineStr">
        <is>
          <t/>
        </is>
      </c>
      <c r="P110" s="2" t="inlineStr">
        <is>
          <t>Selbstisolierung</t>
        </is>
      </c>
      <c r="Q110" s="2" t="inlineStr">
        <is>
          <t>3</t>
        </is>
      </c>
      <c r="R110" s="2" t="inlineStr">
        <is>
          <t/>
        </is>
      </c>
      <c r="S110" t="inlineStr">
        <is>
          <t/>
        </is>
      </c>
      <c r="T110" s="2" t="inlineStr">
        <is>
          <t>αυτοαπομόνωση</t>
        </is>
      </c>
      <c r="U110" s="2" t="inlineStr">
        <is>
          <t>3</t>
        </is>
      </c>
      <c r="V110" s="2" t="inlineStr">
        <is>
          <t/>
        </is>
      </c>
      <c r="W110" t="inlineStr">
        <is>
          <t/>
        </is>
      </c>
      <c r="X110" s="2" t="inlineStr">
        <is>
          <t>isolation at home|
self-isolation|
home isolation</t>
        </is>
      </c>
      <c r="Y110" s="2" t="inlineStr">
        <is>
          <t>3|
3|
3</t>
        </is>
      </c>
      <c r="Z110" s="2" t="inlineStr">
        <is>
          <t xml:space="preserve">|
|
</t>
        </is>
      </c>
      <c r="AA110" t="inlineStr">
        <is>
          <t>&lt;i&gt;&amp;lt;in the context of &lt;a href="https://iate.europa.eu/entry/result/3588486/en" target="_blank"&gt;COVID-19&lt;/a&gt;&amp;gt;&lt;/i&gt; isolation at home or in a designated setting, in a single, dedicated, adequately ventilated room and preferably using a dedicated toilet, recommended for people while showing symptoms or for a certain period of time</t>
        </is>
      </c>
      <c r="AB110" s="2" t="inlineStr">
        <is>
          <t>aislamiento domiciliario|
autoaislamiento|
aislamiento</t>
        </is>
      </c>
      <c r="AC110" s="2" t="inlineStr">
        <is>
          <t>3|
3|
3</t>
        </is>
      </c>
      <c r="AD110" s="2" t="inlineStr">
        <is>
          <t xml:space="preserve">|
|
</t>
        </is>
      </c>
      <c r="AE110" t="inlineStr">
        <is>
          <t>En el contexto de la COVID-19, mantenimiento de una persona que presenta síntomas leves de la enfermedad en una habitación de uso individual o en el propio domicilio, manteniendo una distancia de seguridad de dos metros con el resto de convivientes, en su caso, para evitar el contagio.</t>
        </is>
      </c>
      <c r="AF110" s="2" t="inlineStr">
        <is>
          <t>eneseisolatsioon</t>
        </is>
      </c>
      <c r="AG110" s="2" t="inlineStr">
        <is>
          <t>3</t>
        </is>
      </c>
      <c r="AH110" s="2" t="inlineStr">
        <is>
          <t/>
        </is>
      </c>
      <c r="AI110" t="inlineStr">
        <is>
          <t>meede teiste kaitsmiseks ja nakkushaiguste, näiteks &lt;em&gt;koroonaviiruse&lt;/em&gt; &lt;a href="/entry/result/1196107/all" id="ENTRY_TO_ENTRY_CONVERTER" target="_blank"&gt;IATE:1196107&lt;/a&gt; leviku peatamiseks</t>
        </is>
      </c>
      <c r="AJ110" s="2" t="inlineStr">
        <is>
          <t>kotieristys|
omaehtoinen eristäytyminen</t>
        </is>
      </c>
      <c r="AK110" s="2" t="inlineStr">
        <is>
          <t>3|
3</t>
        </is>
      </c>
      <c r="AL110" s="2" t="inlineStr">
        <is>
          <t xml:space="preserve">|
</t>
        </is>
      </c>
      <c r="AM110" t="inlineStr">
        <is>
          <t/>
        </is>
      </c>
      <c r="AN110" s="2" t="inlineStr">
        <is>
          <t>auto-isolement|
isolement à domicile</t>
        </is>
      </c>
      <c r="AO110" s="2" t="inlineStr">
        <is>
          <t>2|
3</t>
        </is>
      </c>
      <c r="AP110" s="2" t="inlineStr">
        <is>
          <t xml:space="preserve">admitted|
</t>
        </is>
      </c>
      <c r="AQ110" t="inlineStr">
        <is>
          <t>dans le contexte du COVID-19, confinement à domicile d'une personne présentant des symptômes légers de la maladie, dans une chambre individuelle, portes fermées, et aérée régulièrement, idéalement avec un accès à des sanitaires réservés à l'usage propre du malade</t>
        </is>
      </c>
      <c r="AR110" s="2" t="inlineStr">
        <is>
          <t>féinleithlisiú</t>
        </is>
      </c>
      <c r="AS110" s="2" t="inlineStr">
        <is>
          <t>3</t>
        </is>
      </c>
      <c r="AT110" s="2" t="inlineStr">
        <is>
          <t/>
        </is>
      </c>
      <c r="AU110" t="inlineStr">
        <is>
          <t/>
        </is>
      </c>
      <c r="AV110" s="2" t="inlineStr">
        <is>
          <t>kućna izolacija|
samoizolacija</t>
        </is>
      </c>
      <c r="AW110" s="2" t="inlineStr">
        <is>
          <t>3|
3</t>
        </is>
      </c>
      <c r="AX110" s="2" t="inlineStr">
        <is>
          <t xml:space="preserve">|
</t>
        </is>
      </c>
      <c r="AY110" t="inlineStr">
        <is>
          <t/>
        </is>
      </c>
      <c r="AZ110" s="2" t="inlineStr">
        <is>
          <t>önkéntes karantén|
otthoni karantén</t>
        </is>
      </c>
      <c r="BA110" s="2" t="inlineStr">
        <is>
          <t>3|
3</t>
        </is>
      </c>
      <c r="BB110" s="2" t="inlineStr">
        <is>
          <t xml:space="preserve">|
</t>
        </is>
      </c>
      <c r="BC110" t="inlineStr">
        <is>
          <t>a COVID-19-járvánnyal összefüggésben ajánlott intézkedés fertőzött területről hazatérők számára</t>
        </is>
      </c>
      <c r="BD110" s="2" t="inlineStr">
        <is>
          <t>isolamento domiciliare|
auto-isolamento|
autoisolamento</t>
        </is>
      </c>
      <c r="BE110" s="2" t="inlineStr">
        <is>
          <t>3|
3|
3</t>
        </is>
      </c>
      <c r="BF110" s="2" t="inlineStr">
        <is>
          <t xml:space="preserve">|
|
</t>
        </is>
      </c>
      <c r="BG110" t="inlineStr">
        <is>
          <t>nell’ambito dell’emergenza &lt;a href="https://iate.europa.eu/entry/result/3588486/en-it" target="_blank"&gt;Covid-19&lt;time datetime="4.5.2020"&gt;, &lt;/time&gt;&lt;/a&gt;permanenza domiciliare o in una
struttura adeguata in un’unica stanza ben ventilata e possibilmente con un
bagno personale osservata per un
determinato periodo di tempo da chi potrebbe essere stato contagiato</t>
        </is>
      </c>
      <c r="BH110" s="2" t="inlineStr">
        <is>
          <t>saviizoliacija</t>
        </is>
      </c>
      <c r="BI110" s="2" t="inlineStr">
        <is>
          <t>3</t>
        </is>
      </c>
      <c r="BJ110" s="2" t="inlineStr">
        <is>
          <t/>
        </is>
      </c>
      <c r="BK110" t="inlineStr">
        <is>
          <t>asmens, sergančio užkrečiamąja liga, įtariamo sergančio, turėjusio sąlytį, ar sukėlėjo nešiotojo atskyrimas nuo aplinkinių žmonių norint išvengti užkrečiamosios ligos plitimo</t>
        </is>
      </c>
      <c r="BL110" s="2" t="inlineStr">
        <is>
          <t>pašizolācija</t>
        </is>
      </c>
      <c r="BM110" s="2" t="inlineStr">
        <is>
          <t>3</t>
        </is>
      </c>
      <c r="BN110" s="2" t="inlineStr">
        <is>
          <t/>
        </is>
      </c>
      <c r="BO110" t="inlineStr">
        <is>
          <t/>
        </is>
      </c>
      <c r="BP110" s="2" t="inlineStr">
        <is>
          <t>awtoiżolament</t>
        </is>
      </c>
      <c r="BQ110" s="2" t="inlineStr">
        <is>
          <t>3</t>
        </is>
      </c>
      <c r="BR110" s="2" t="inlineStr">
        <is>
          <t/>
        </is>
      </c>
      <c r="BS110" t="inlineStr">
        <is>
          <t>fil-kuntest tal-COVID-19, iżolament id-dar għal persuni li ma jkollhomx sintomi, iżda li:&lt;div&gt;- vjaġġaw fl-aħħar erbatax-il ġurnata f'reġjuni/lokalitajiet minn żoni affettwati mill-COVID-19, għajr dawk bi trażmissjoni estiża fil-komunità;&lt;/div&gt;&lt;div&gt;- ġew f'kuntatt dirett ma' nies bis-sintomi u li vjaġġaw f'żoni bi trażmissjoni estiża fil-komunità;&lt;/div&gt;&lt;div&gt;- ġew f'kuntatt dirett ma' nies li ġew ikkonfermati bħala infettati bil-coronavirus il-ġdid;&lt;/div&gt;&lt;div&gt;- huma membri tal-familja ta' persuni li jaqgħu f'waħda mis-sitwazzjonijiet ta' hawn fuq&lt;/div&gt;&lt;div&gt;għal perjodu ta' erbatax-il ġurnata minn meta jaslu lura mill-vjaġġ jew minn meta kellhom l-aħħar kuntatt mal-persuna sintomatika jew mal-persuna li kellha konferma li hija infettata bil-coronavirus&lt;/div&gt;</t>
        </is>
      </c>
      <c r="BT110" s="2" t="inlineStr">
        <is>
          <t>zelfisolatie|
zichzelf isoleren|
thuisisolatie</t>
        </is>
      </c>
      <c r="BU110" s="2" t="inlineStr">
        <is>
          <t>3|
3|
3</t>
        </is>
      </c>
      <c r="BV110" s="2" t="inlineStr">
        <is>
          <t xml:space="preserve">|
|
</t>
        </is>
      </c>
      <c r="BW110" t="inlineStr">
        <is>
          <t>tijdelijke afzondering van zieke mensen met symptomen, in de context van de ziekte &lt;a href="https://iate.europa.eu/entry/result/3588486/nl" target="_blank"&gt;COVID-19&lt;/a&gt;, thuis of in een daartoe bestemde omgeving, in een aparte en voldoende geventileerde kamer met bij voorkeur een eigen toilet en badkamer</t>
        </is>
      </c>
      <c r="BX110" s="2" t="inlineStr">
        <is>
          <t>samoizolacja</t>
        </is>
      </c>
      <c r="BY110" s="2" t="inlineStr">
        <is>
          <t>3</t>
        </is>
      </c>
      <c r="BZ110" s="2" t="inlineStr">
        <is>
          <t/>
        </is>
      </c>
      <c r="CA110" t="inlineStr">
        <is>
          <t>działanie polegające na unikaniu fizycznego kontaktu z resztą społeczności (w tym z osobami, z którymi się mieszka, jeśli to możliwe) przez określony czas</t>
        </is>
      </c>
      <c r="CB110" s="2" t="inlineStr">
        <is>
          <t>isolamento em casa|
autoisolamento</t>
        </is>
      </c>
      <c r="CC110" s="2" t="inlineStr">
        <is>
          <t>3|
3</t>
        </is>
      </c>
      <c r="CD110" s="2" t="inlineStr">
        <is>
          <t xml:space="preserve">|
</t>
        </is>
      </c>
      <c r="CE110" t="inlineStr">
        <is>
          <t>No contexto
da COVID-19, confinamento em casa ou em instalações próprias, num 
quarto
devidamente ventilado, de preferência com acesso a instalações sanitárias
privativas, recomendado para pessoas que tenham sintomas ou por um determinado
período de tempo.</t>
        </is>
      </c>
      <c r="CF110" s="2" t="inlineStr">
        <is>
          <t>autoizolare</t>
        </is>
      </c>
      <c r="CG110" s="2" t="inlineStr">
        <is>
          <t>3</t>
        </is>
      </c>
      <c r="CH110" s="2" t="inlineStr">
        <is>
          <t/>
        </is>
      </c>
      <c r="CI110" t="inlineStr">
        <is>
          <t/>
        </is>
      </c>
      <c r="CJ110" s="2" t="inlineStr">
        <is>
          <t>domáca izolácia|
samoizolácia|
dobrovoľná izolácia|
izolácia v domácom prostredí</t>
        </is>
      </c>
      <c r="CK110" s="2" t="inlineStr">
        <is>
          <t>3|
3|
3|
3</t>
        </is>
      </c>
      <c r="CL110" s="2" t="inlineStr">
        <is>
          <t xml:space="preserve">|
|
|
</t>
        </is>
      </c>
      <c r="CM110" t="inlineStr">
        <is>
          <t>izolácia, ktorá sa odporúča osobám s miernymi príznakmi ochorenia COVID-19 počas prejavu príznakov alebo počas určitého obdobia a ktorá sa uskutočňuje doma alebo vo vyhradenom prostredí napr. v jednej, primerane vetranej miestnosti, pokiaľ možno s vyhradenou toaletou</t>
        </is>
      </c>
      <c r="CN110" s="2" t="inlineStr">
        <is>
          <t>samoizolacija|
samoosamitev</t>
        </is>
      </c>
      <c r="CO110" s="2" t="inlineStr">
        <is>
          <t>3|
3</t>
        </is>
      </c>
      <c r="CP110" s="2" t="inlineStr">
        <is>
          <t>|
preferred</t>
        </is>
      </c>
      <c r="CQ110" t="inlineStr">
        <is>
          <t/>
        </is>
      </c>
      <c r="CR110" s="2" t="inlineStr">
        <is>
          <t>självisolering|
hemisolering</t>
        </is>
      </c>
      <c r="CS110" s="2" t="inlineStr">
        <is>
          <t>3|
3</t>
        </is>
      </c>
      <c r="CT110" s="2" t="inlineStr">
        <is>
          <t xml:space="preserve">|
</t>
        </is>
      </c>
      <c r="CU110" t="inlineStr">
        <is>
          <t>i samband med covid-19, att vid symptom stanna hemma och i möjligaste mån undvika kontakt med
andra, inklusive familjemedlemmar, samt iaktta särskilda hygienåtgärder</t>
        </is>
      </c>
    </row>
    <row r="111">
      <c r="A111" s="1" t="str">
        <f>HYPERLINK("https://iate.europa.eu/entry/result/1534169/all", "1534169")</f>
        <v>1534169</v>
      </c>
      <c r="B111" t="inlineStr">
        <is>
          <t>SOCIAL QUESTIONS</t>
        </is>
      </c>
      <c r="C111" t="inlineStr">
        <is>
          <t>SOCIAL QUESTIONS|health|medical science|epidemiology</t>
        </is>
      </c>
      <c r="D111" s="2" t="inlineStr">
        <is>
          <t>контактно лице</t>
        </is>
      </c>
      <c r="E111" s="2" t="inlineStr">
        <is>
          <t>3</t>
        </is>
      </c>
      <c r="F111" s="2" t="inlineStr">
        <is>
          <t/>
        </is>
      </c>
      <c r="G111" t="inlineStr">
        <is>
          <t/>
        </is>
      </c>
      <c r="H111" s="2" t="inlineStr">
        <is>
          <t>kontakt|
kontakt nakažené osoby|
osoba potenciálně riziková vzhledem ke kontaktu s infikovanou osobou</t>
        </is>
      </c>
      <c r="I111" s="2" t="inlineStr">
        <is>
          <t>3|
3|
3</t>
        </is>
      </c>
      <c r="J111" s="2" t="inlineStr">
        <is>
          <t xml:space="preserve">|
|
</t>
        </is>
      </c>
      <c r="K111" t="inlineStr">
        <is>
          <t>osoba,
u níž existuje pravděpodobnost, že se nakazila infekčním onemocněním poté, co
přišla do kontaktu s infikovanou osobou nebo se nacházela v její blízkosti</t>
        </is>
      </c>
      <c r="L111" s="2" t="inlineStr">
        <is>
          <t>mistænkt smittebærer|
kontaktperson|
kontakt|
nær kontakt</t>
        </is>
      </c>
      <c r="M111" s="2" t="inlineStr">
        <is>
          <t>3|
3|
3|
3</t>
        </is>
      </c>
      <c r="N111" s="2" t="inlineStr">
        <is>
          <t xml:space="preserve">|
|
|
</t>
        </is>
      </c>
      <c r="O111" t="inlineStr">
        <is>
          <t/>
        </is>
      </c>
      <c r="P111" s="2" t="inlineStr">
        <is>
          <t>Kontaktperson</t>
        </is>
      </c>
      <c r="Q111" s="2" t="inlineStr">
        <is>
          <t>3</t>
        </is>
      </c>
      <c r="R111" s="2" t="inlineStr">
        <is>
          <t/>
        </is>
      </c>
      <c r="S111" t="inlineStr">
        <is>
          <t>Person, die mit einer höchst kontagiös erkrankten oder entsprechendem Material verdächtigen räumlichen Kontakt hatte oder die, ohne selbst klinisch krank zu sein, eine Krankheit überträgt</t>
        </is>
      </c>
      <c r="T111" s="2" t="inlineStr">
        <is>
          <t>επαφή</t>
        </is>
      </c>
      <c r="U111" s="2" t="inlineStr">
        <is>
          <t>3</t>
        </is>
      </c>
      <c r="V111" s="2" t="inlineStr">
        <is>
          <t/>
        </is>
      </c>
      <c r="W111" t="inlineStr">
        <is>
          <t>άτομο που δεν εμφανίζει συμπτώματα και
είχε ή ενδέχεται να είχε ιστορικό επαφής με κρούσμα λοίμωξης</t>
        </is>
      </c>
      <c r="X111" s="2" t="inlineStr">
        <is>
          <t>contact</t>
        </is>
      </c>
      <c r="Y111" s="2" t="inlineStr">
        <is>
          <t>3</t>
        </is>
      </c>
      <c r="Z111" s="2" t="inlineStr">
        <is>
          <t/>
        </is>
      </c>
      <c r="AA111" t="inlineStr">
        <is>
          <t>person who may or may not have contracted a communicable disease following either proximity to, or contact with, an infected person</t>
        </is>
      </c>
      <c r="AB111" s="2" t="inlineStr">
        <is>
          <t>contacto</t>
        </is>
      </c>
      <c r="AC111" s="2" t="inlineStr">
        <is>
          <t>3</t>
        </is>
      </c>
      <c r="AD111" s="2" t="inlineStr">
        <is>
          <t/>
        </is>
      </c>
      <c r="AE111" t="inlineStr">
        <is>
          <t>Persona o animal expuestos a contraer una enfermedad infecciosa por haber estado en relación directa, o por medio de fómites, con una fuente de infección (por lo general, un enfermo infeccioso).</t>
        </is>
      </c>
      <c r="AF111" s="2" t="inlineStr">
        <is>
          <t>kontaktne</t>
        </is>
      </c>
      <c r="AG111" s="2" t="inlineStr">
        <is>
          <t>3</t>
        </is>
      </c>
      <c r="AH111" s="2" t="inlineStr">
        <is>
          <t/>
        </is>
      </c>
      <c r="AI111" t="inlineStr">
        <is>
          <t/>
        </is>
      </c>
      <c r="AJ111" s="2" t="inlineStr">
        <is>
          <t>kontakti|
kontaktihenkilö</t>
        </is>
      </c>
      <c r="AK111" s="2" t="inlineStr">
        <is>
          <t>3|
3</t>
        </is>
      </c>
      <c r="AL111" s="2" t="inlineStr">
        <is>
          <t xml:space="preserve">|
</t>
        </is>
      </c>
      <c r="AM111" t="inlineStr">
        <is>
          <t/>
        </is>
      </c>
      <c r="AN111" s="2" t="inlineStr">
        <is>
          <t>cas contact|
sujet-contact</t>
        </is>
      </c>
      <c r="AO111" s="2" t="inlineStr">
        <is>
          <t>3|
3</t>
        </is>
      </c>
      <c r="AP111" s="2" t="inlineStr">
        <is>
          <t xml:space="preserve">|
</t>
        </is>
      </c>
      <c r="AQ111" t="inlineStr">
        <is>
          <t>personne ayant été en contact avec un sujet contagieux, malade ou porteur apparemment sain ou avec un agent infectieux transmissible</t>
        </is>
      </c>
      <c r="AR111" s="2" t="inlineStr">
        <is>
          <t>teagmhálaí</t>
        </is>
      </c>
      <c r="AS111" s="2" t="inlineStr">
        <is>
          <t>3</t>
        </is>
      </c>
      <c r="AT111" s="2" t="inlineStr">
        <is>
          <t/>
        </is>
      </c>
      <c r="AU111" t="inlineStr">
        <is>
          <t/>
        </is>
      </c>
      <c r="AV111" s="2" t="inlineStr">
        <is>
          <t>osoba u kontaktu|
kontakt</t>
        </is>
      </c>
      <c r="AW111" s="2" t="inlineStr">
        <is>
          <t>3|
3</t>
        </is>
      </c>
      <c r="AX111" s="2" t="inlineStr">
        <is>
          <t xml:space="preserve">|
</t>
        </is>
      </c>
      <c r="AY111" t="inlineStr">
        <is>
          <t/>
        </is>
      </c>
      <c r="AZ111" s="2" t="inlineStr">
        <is>
          <t>kontaktszemély</t>
        </is>
      </c>
      <c r="BA111" s="2" t="inlineStr">
        <is>
          <t>4</t>
        </is>
      </c>
      <c r="BB111" s="2" t="inlineStr">
        <is>
          <t/>
        </is>
      </c>
      <c r="BC111" t="inlineStr">
        <is>
          <t>a fertőzött személlyel valószínűsítetten vagy igazoltan kapcsolatba került személy</t>
        </is>
      </c>
      <c r="BD111" s="2" t="inlineStr">
        <is>
          <t>contatto</t>
        </is>
      </c>
      <c r="BE111" s="2" t="inlineStr">
        <is>
          <t>3</t>
        </is>
      </c>
      <c r="BF111" s="2" t="inlineStr">
        <is>
          <t/>
        </is>
      </c>
      <c r="BG111" t="inlineStr">
        <is>
          <t>soggetto che è entrato in contatto con una persona infetta e può aver
contratto la malattia trasmissibile</t>
        </is>
      </c>
      <c r="BH111" s="2" t="inlineStr">
        <is>
          <t>sąlytį turėjęs asmuo|
kontaktinis asmuo|
kontaktą turėjęs asmuo</t>
        </is>
      </c>
      <c r="BI111" s="2" t="inlineStr">
        <is>
          <t>3|
3|
3</t>
        </is>
      </c>
      <c r="BJ111" s="2" t="inlineStr">
        <is>
          <t xml:space="preserve">preferred|
admitted|
</t>
        </is>
      </c>
      <c r="BK111" t="inlineStr">
        <is>
          <t>asmuo, turėjęs sąlytį su užkrečiamąja liga sergančiu asmeniu, užkrečiamųjų ligų sukėlėjo nešiotoju ar užkrečiamųjų ligų sukėlėjus perduodančiais veiksniais</t>
        </is>
      </c>
      <c r="BL111" s="2" t="inlineStr">
        <is>
          <t>saskarē nonākusi persona|
kontakts</t>
        </is>
      </c>
      <c r="BM111" s="2" t="inlineStr">
        <is>
          <t>2|
2</t>
        </is>
      </c>
      <c r="BN111" s="2" t="inlineStr">
        <is>
          <t xml:space="preserve">|
</t>
        </is>
      </c>
      <c r="BO111" t="inlineStr">
        <is>
          <t/>
        </is>
      </c>
      <c r="BP111" s="2" t="inlineStr">
        <is>
          <t>kuntatt</t>
        </is>
      </c>
      <c r="BQ111" s="2" t="inlineStr">
        <is>
          <t>3</t>
        </is>
      </c>
      <c r="BR111" s="2" t="inlineStr">
        <is>
          <t/>
        </is>
      </c>
      <c r="BS111" t="inlineStr">
        <is>
          <t>persuna li setgħet jew ma setgħetx ħadet marda komunikabbli wara qrubija jew kuntatt ma' persuna infettata</t>
        </is>
      </c>
      <c r="BT111" s="2" t="inlineStr">
        <is>
          <t>contact</t>
        </is>
      </c>
      <c r="BU111" s="2" t="inlineStr">
        <is>
          <t>3</t>
        </is>
      </c>
      <c r="BV111" s="2" t="inlineStr">
        <is>
          <t/>
        </is>
      </c>
      <c r="BW111" t="inlineStr">
        <is>
          <t>persoon
 die op dezelfde plaats heeft verbleven als, of op een andere manier is
 blootgesteld aan een persoon met een besmettelijke ziekte en daardoor al dan
 niet besmet is</t>
        </is>
      </c>
      <c r="BX111" s="2" t="inlineStr">
        <is>
          <t>osoba ze styczności|
osoba z kontaktu</t>
        </is>
      </c>
      <c r="BY111" s="2" t="inlineStr">
        <is>
          <t>3|
3</t>
        </is>
      </c>
      <c r="BZ111" s="2" t="inlineStr">
        <is>
          <t xml:space="preserve">|
</t>
        </is>
      </c>
      <c r="CA111" t="inlineStr">
        <is>
          <t>osoba, u której aktualnie nie występują objawy, a która kontaktowała się (na pewno lub prawdopodobnie) z osobą zakażoną</t>
        </is>
      </c>
      <c r="CB111" s="2" t="inlineStr">
        <is>
          <t>comunicante|
portador|
contacto</t>
        </is>
      </c>
      <c r="CC111" s="2" t="inlineStr">
        <is>
          <t>3|
3|
3</t>
        </is>
      </c>
      <c r="CD111" s="2" t="inlineStr">
        <is>
          <t xml:space="preserve">|
|
</t>
        </is>
      </c>
      <c r="CE111" t="inlineStr">
        <is>
          <t>Pessoa que pode eventualmente ter contraído uma doença transmissível por proximidade ou contacto com uma pessoa infetada.</t>
        </is>
      </c>
      <c r="CF111" s="2" t="inlineStr">
        <is>
          <t>contact</t>
        </is>
      </c>
      <c r="CG111" s="2" t="inlineStr">
        <is>
          <t>3</t>
        </is>
      </c>
      <c r="CH111" s="2" t="inlineStr">
        <is>
          <t/>
        </is>
      </c>
      <c r="CI111" t="inlineStr">
        <is>
          <t>persoană care a rămas o perioadă suficientă pentru contractarea unei infecții în preajma unui bolnav contagios sau a unui material infecțios</t>
        </is>
      </c>
      <c r="CJ111" s="2" t="inlineStr">
        <is>
          <t>osoba podozrivá z nákazy|
osoba v kontakte</t>
        </is>
      </c>
      <c r="CK111" s="2" t="inlineStr">
        <is>
          <t>3|
3</t>
        </is>
      </c>
      <c r="CL111" s="2" t="inlineStr">
        <is>
          <t>|
preferred</t>
        </is>
      </c>
      <c r="CM111" t="inlineStr">
        <is>
          <t>osoba, ktorá potom, ako bola v blízkosti infikovanej osoby alebo v kontakte s ňou, môže alebo nemusí mať prenosné ochorenie</t>
        </is>
      </c>
      <c r="CN111" s="2" t="inlineStr">
        <is>
          <t>oseba z visokim tveganjem zaradi morebitnega stika</t>
        </is>
      </c>
      <c r="CO111" s="2" t="inlineStr">
        <is>
          <t>3</t>
        </is>
      </c>
      <c r="CP111" s="2" t="inlineStr">
        <is>
          <t/>
        </is>
      </c>
      <c r="CQ111" t="inlineStr">
        <is>
          <t/>
        </is>
      </c>
      <c r="CR111" s="2" t="inlineStr">
        <is>
          <t>potentiell smittbärare|
kontakt</t>
        </is>
      </c>
      <c r="CS111" s="2" t="inlineStr">
        <is>
          <t>3|
3</t>
        </is>
      </c>
      <c r="CT111" s="2" t="inlineStr">
        <is>
          <t xml:space="preserve">|
</t>
        </is>
      </c>
      <c r="CU111" t="inlineStr">
        <is>
          <t>person som haft kontakt med eller varit i närheten av en person med smittsam sjukdom</t>
        </is>
      </c>
    </row>
    <row r="112">
      <c r="A112" s="1" t="str">
        <f>HYPERLINK("https://iate.europa.eu/entry/result/3546964/all", "3546964")</f>
        <v>3546964</v>
      </c>
      <c r="B112" t="inlineStr">
        <is>
          <t>EDUCATION AND COMMUNICATIONS</t>
        </is>
      </c>
      <c r="C112" t="inlineStr">
        <is>
          <t>EDUCATION AND COMMUNICATIONS|communications|communications systems;EDUCATION AND COMMUNICATIONS|information technology and data processing</t>
        </is>
      </c>
      <c r="D112" s="2" t="inlineStr">
        <is>
          <t>електронен печат</t>
        </is>
      </c>
      <c r="E112" s="2" t="inlineStr">
        <is>
          <t>3</t>
        </is>
      </c>
      <c r="F112" s="2" t="inlineStr">
        <is>
          <t/>
        </is>
      </c>
      <c r="G112" t="inlineStr">
        <is>
          <t>данни в електронна форма, които се добавят към други данни в електронна форма или са логически свързани с тях, за да се гарантират произходът и целостта на последните</t>
        </is>
      </c>
      <c r="H112" s="2" t="inlineStr">
        <is>
          <t>elektronická pečeť</t>
        </is>
      </c>
      <c r="I112" s="2" t="inlineStr">
        <is>
          <t>3</t>
        </is>
      </c>
      <c r="J112" s="2" t="inlineStr">
        <is>
          <t/>
        </is>
      </c>
      <c r="K112" t="inlineStr">
        <is>
          <t>data v elektronické podobě, která jsou připojena k jiným datům v elektronické podobě nebo jsou s nimi logicky spojena s cílem zaručit jejich původ a integritu</t>
        </is>
      </c>
      <c r="L112" s="2" t="inlineStr">
        <is>
          <t>elektronisk segl</t>
        </is>
      </c>
      <c r="M112" s="2" t="inlineStr">
        <is>
          <t>3</t>
        </is>
      </c>
      <c r="N112" s="2" t="inlineStr">
        <is>
          <t/>
        </is>
      </c>
      <c r="O112" t="inlineStr">
        <is>
          <t>&lt;div&gt;data i elektronisk form, der er vedhæftet eller logisk tilknyttet andre data i elektronisk form, og som giver sikkerhed for disse tilknyttede datas oprindelse og integritet&lt;br&gt;&lt;/div&gt;</t>
        </is>
      </c>
      <c r="P112" s="2" t="inlineStr">
        <is>
          <t>elektronisches Siegel</t>
        </is>
      </c>
      <c r="Q112" s="2" t="inlineStr">
        <is>
          <t>3</t>
        </is>
      </c>
      <c r="R112" s="2" t="inlineStr">
        <is>
          <t/>
        </is>
      </c>
      <c r="S112" t="inlineStr">
        <is>
          <t>Daten in elektronischer Form, die anderen Daten in elektronischer Form beigefügt oder logisch mit ihnen verbunden werden, um deren Ursprung und Unversehrtheit sicherzustellen</t>
        </is>
      </c>
      <c r="T112" s="2" t="inlineStr">
        <is>
          <t>ηλεκτρονική σφραγίδα</t>
        </is>
      </c>
      <c r="U112" s="2" t="inlineStr">
        <is>
          <t>3</t>
        </is>
      </c>
      <c r="V112" s="2" t="inlineStr">
        <is>
          <t/>
        </is>
      </c>
      <c r="W112" t="inlineStr">
        <is>
          <t>δεδομένα σε ηλεκτρονική μορφή τα οποία είναι συνημμένα σε, ή λογικά συσχετιζόμενα με, άλλα ηλεκτρονικά δεδομένα με σκοπό τη διασφάλιση της προέλευσης και της ακεραιότητας των συσχετιζόμενων δεδομένων</t>
        </is>
      </c>
      <c r="X112" s="2" t="inlineStr">
        <is>
          <t>eSeal|
electronic seal</t>
        </is>
      </c>
      <c r="Y112" s="2" t="inlineStr">
        <is>
          <t>1|
3</t>
        </is>
      </c>
      <c r="Z112" s="2" t="inlineStr">
        <is>
          <t xml:space="preserve">|
</t>
        </is>
      </c>
      <c r="AA112" t="inlineStr">
        <is>
          <t>data in electronic form, which is attached to or logically associated with other data in electronic form to ensure the latter’s origin and integrity</t>
        </is>
      </c>
      <c r="AB112" s="2" t="inlineStr">
        <is>
          <t>sello electrónico</t>
        </is>
      </c>
      <c r="AC112" s="2" t="inlineStr">
        <is>
          <t>3</t>
        </is>
      </c>
      <c r="AD112" s="2" t="inlineStr">
        <is>
          <t/>
        </is>
      </c>
      <c r="AE112" t="inlineStr">
        <is>
          <t>Datos en forma electrónica anejos a otros datos electrónicos, o asociados de manera lógica con ellos, para garantizar el origen y la integridad de los datos asociados.</t>
        </is>
      </c>
      <c r="AF112" s="2" t="inlineStr">
        <is>
          <t>e-tempel</t>
        </is>
      </c>
      <c r="AG112" s="2" t="inlineStr">
        <is>
          <t>3</t>
        </is>
      </c>
      <c r="AH112" s="2" t="inlineStr">
        <is>
          <t/>
        </is>
      </c>
      <c r="AI112" t="inlineStr">
        <is>
          <t>elektroonilised andmed, mis on lisatud muudele elektroonilistele andmetele või on nendega loogiliselt seotud ja mis tagavad seotud andmete päritolu ja tervikluse</t>
        </is>
      </c>
      <c r="AJ112" s="2" t="inlineStr">
        <is>
          <t>sähköinen leima</t>
        </is>
      </c>
      <c r="AK112" s="2" t="inlineStr">
        <is>
          <t>3</t>
        </is>
      </c>
      <c r="AL112" s="2" t="inlineStr">
        <is>
          <t/>
        </is>
      </c>
      <c r="AM112" t="inlineStr">
        <is>
          <t>sähköisessä muodossa oleva tieto, joka on liitetty tai joka loogisesti liittyy muuhun sähköisessä muodossa olevaan tietoon viimeksi mainitun tiedon alkuperän ja eheyden varmistamiseksi</t>
        </is>
      </c>
      <c r="AN112" s="2" t="inlineStr">
        <is>
          <t>cachet électronique</t>
        </is>
      </c>
      <c r="AO112" s="2" t="inlineStr">
        <is>
          <t>3</t>
        </is>
      </c>
      <c r="AP112" s="2" t="inlineStr">
        <is>
          <t/>
        </is>
      </c>
      <c r="AQ112" t="inlineStr">
        <is>
          <t>données sous forme électronique, qui sont jointes ou associées logiquement à d’autres données sous forme électronique pour garantir l’origine et l’intégrité de ces dernières</t>
        </is>
      </c>
      <c r="AR112" s="2" t="inlineStr">
        <is>
          <t>ríomhshéala</t>
        </is>
      </c>
      <c r="AS112" s="2" t="inlineStr">
        <is>
          <t>3</t>
        </is>
      </c>
      <c r="AT112" s="2" t="inlineStr">
        <is>
          <t/>
        </is>
      </c>
      <c r="AU112" t="inlineStr">
        <is>
          <t/>
        </is>
      </c>
      <c r="AV112" s="2" t="inlineStr">
        <is>
          <t>elektronički pečat</t>
        </is>
      </c>
      <c r="AW112" s="2" t="inlineStr">
        <is>
          <t>2</t>
        </is>
      </c>
      <c r="AX112" s="2" t="inlineStr">
        <is>
          <t/>
        </is>
      </c>
      <c r="AY112" t="inlineStr">
        <is>
          <t>podaci u elektroničkom obliku koji su pridruženi drugim podacima u elektroničkom obliku ili su logički povezani s njima radi osiguravanja izvornosti i cjelovitosti tih podataka</t>
        </is>
      </c>
      <c r="AZ112" s="2" t="inlineStr">
        <is>
          <t>elektronikus bélyegző</t>
        </is>
      </c>
      <c r="BA112" s="2" t="inlineStr">
        <is>
          <t>4</t>
        </is>
      </c>
      <c r="BB112" s="2" t="inlineStr">
        <is>
          <t/>
        </is>
      </c>
      <c r="BC112" t="inlineStr">
        <is>
          <t>vállalat elektronikus aláírásának megfelelő olyan elektronikus adatok, amelyeket más elektronikus adatokhoz csatolnak, illetve logikailag hozzárendelnek, hogy biztosítsák a kapcsolt adatok eredetét és sértetlenségét</t>
        </is>
      </c>
      <c r="BD112" s="2" t="inlineStr">
        <is>
          <t>sigillo elettronico</t>
        </is>
      </c>
      <c r="BE112" s="2" t="inlineStr">
        <is>
          <t>3</t>
        </is>
      </c>
      <c r="BF112" s="2" t="inlineStr">
        <is>
          <t/>
        </is>
      </c>
      <c r="BG112" t="inlineStr">
        <is>
          <t>dati in forma elettronica, acclusi oppure connessi tramite associazione logica ad altri dati in forma elettronica per garantire l’origine e l’integrità di questi ultimi</t>
        </is>
      </c>
      <c r="BH112" s="2" t="inlineStr">
        <is>
          <t>elektroninis spaudas</t>
        </is>
      </c>
      <c r="BI112" s="2" t="inlineStr">
        <is>
          <t>3</t>
        </is>
      </c>
      <c r="BJ112" s="2" t="inlineStr">
        <is>
          <t/>
        </is>
      </c>
      <c r="BK112" t="inlineStr">
        <is>
          <t>elektroninės formos duomenys, prijungti prie kitų elektroninės formos duomenų arba su jais logiškai susieti, kad būtų užtikrinta pastarųjų kilmė ir vientisumas</t>
        </is>
      </c>
      <c r="BL112" s="2" t="inlineStr">
        <is>
          <t>elektroniskais zīmogs</t>
        </is>
      </c>
      <c r="BM112" s="2" t="inlineStr">
        <is>
          <t>3</t>
        </is>
      </c>
      <c r="BN112" s="2" t="inlineStr">
        <is>
          <t/>
        </is>
      </c>
      <c r="BO112" t="inlineStr">
        <is>
          <t>elektroniski dati, kas pievienoti citiem elektroniskajiem datiem vai loģiski saistīti ar tiem, lai garantētu saistīto datu izcelsmi un integritāti</t>
        </is>
      </c>
      <c r="BP112" s="2" t="inlineStr">
        <is>
          <t>siġill elettroniku</t>
        </is>
      </c>
      <c r="BQ112" s="2" t="inlineStr">
        <is>
          <t>3</t>
        </is>
      </c>
      <c r="BR112" s="2" t="inlineStr">
        <is>
          <t/>
        </is>
      </c>
      <c r="BS112" t="inlineStr">
        <is>
          <t>id-data fil-forma elettronika li tiġi mehmuża jew assoċjata loġikament ma’ data oħra f’forma elettronika biex jiġu żgurati l-oriġini u l-integrità ta’ din tal-aħħar</t>
        </is>
      </c>
      <c r="BT112" s="2" t="inlineStr">
        <is>
          <t>elektronisch zegel</t>
        </is>
      </c>
      <c r="BU112" s="2" t="inlineStr">
        <is>
          <t>3</t>
        </is>
      </c>
      <c r="BV112" s="2" t="inlineStr">
        <is>
          <t/>
        </is>
      </c>
      <c r="BW112" t="inlineStr">
        <is>
          <t>gegevens in elektronische vorm die gehecht zijn aan of logisch verbonden zijn met andere gegevens in elektronische vorm en die worden gebruikt om de oorsprong en integriteit daarvan te waarborgen</t>
        </is>
      </c>
      <c r="BX112" s="2" t="inlineStr">
        <is>
          <t>pieczęć elektroniczna</t>
        </is>
      </c>
      <c r="BY112" s="2" t="inlineStr">
        <is>
          <t>3</t>
        </is>
      </c>
      <c r="BZ112" s="2" t="inlineStr">
        <is>
          <t/>
        </is>
      </c>
      <c r="CA112" t="inlineStr">
        <is>
          <t>dane w postaci elektronicznej dodane do innych danych w postaci elektronicznej lub logicznie z nimi powiązane, aby zapewnić autentyczność pochodzenia oraz integralność powiązanych danych</t>
        </is>
      </c>
      <c r="CB112" s="2" t="inlineStr">
        <is>
          <t>selo eletrónico</t>
        </is>
      </c>
      <c r="CC112" s="2" t="inlineStr">
        <is>
          <t>3</t>
        </is>
      </c>
      <c r="CD112" s="2" t="inlineStr">
        <is>
          <t/>
        </is>
      </c>
      <c r="CE112" t="inlineStr">
        <is>
          <t>Dados em formato eletrónico apensos ou logicamente associados a outros dados em formato eletrónico para garantir a origem e a integridade destes últimos.</t>
        </is>
      </c>
      <c r="CF112" s="2" t="inlineStr">
        <is>
          <t>sigiliu electronic</t>
        </is>
      </c>
      <c r="CG112" s="2" t="inlineStr">
        <is>
          <t>3</t>
        </is>
      </c>
      <c r="CH112" s="2" t="inlineStr">
        <is>
          <t/>
        </is>
      </c>
      <c r="CI112" t="inlineStr">
        <is>
          <t/>
        </is>
      </c>
      <c r="CJ112" s="2" t="inlineStr">
        <is>
          <t>elektronická pečať</t>
        </is>
      </c>
      <c r="CK112" s="2" t="inlineStr">
        <is>
          <t>3</t>
        </is>
      </c>
      <c r="CL112" s="2" t="inlineStr">
        <is>
          <t/>
        </is>
      </c>
      <c r="CM112" t="inlineStr">
        <is>
          <t>údaje v elektronickej forme, ktoré sú pripojené alebo logicky pridružené k iným údajom v elektronickej forme s cieľom zabezpečiť pôvod a integritu týchto pridružených údajov</t>
        </is>
      </c>
      <c r="CN112" s="2" t="inlineStr">
        <is>
          <t>elektronski žig</t>
        </is>
      </c>
      <c r="CO112" s="2" t="inlineStr">
        <is>
          <t>3</t>
        </is>
      </c>
      <c r="CP112" s="2" t="inlineStr">
        <is>
          <t/>
        </is>
      </c>
      <c r="CQ112" t="inlineStr">
        <is>
          <t>niz podatkov v elektronski obliki, ki so dodani k drugim podatkom v elektronski obliki ali so z njimi logično povezani, da se zagotovita izvor in celovitost povezanih podatkov</t>
        </is>
      </c>
      <c r="CR112" s="2" t="inlineStr">
        <is>
          <t>elektronisk stämpel</t>
        </is>
      </c>
      <c r="CS112" s="2" t="inlineStr">
        <is>
          <t>3</t>
        </is>
      </c>
      <c r="CT112" s="2" t="inlineStr">
        <is>
          <t/>
        </is>
      </c>
      <c r="CU112" t="inlineStr">
        <is>
          <t>uppgifter i elektronisk form som är fogade till eller logiskt knutna till andra uppgifter i elektronisk form för att säkerställa de senares ursprung och integritet</t>
        </is>
      </c>
    </row>
    <row r="113">
      <c r="A113" s="1" t="str">
        <f>HYPERLINK("https://iate.europa.eu/entry/result/3586493/all", "3586493")</f>
        <v>3586493</v>
      </c>
      <c r="B113" t="inlineStr">
        <is>
          <t>LAW</t>
        </is>
      </c>
      <c r="C113" t="inlineStr">
        <is>
          <t>LAW|justice|judicial proceedings</t>
        </is>
      </c>
      <c r="D113" s="2" t="inlineStr">
        <is>
          <t>право на ефективни правни средства за защита</t>
        </is>
      </c>
      <c r="E113" s="2" t="inlineStr">
        <is>
          <t>4</t>
        </is>
      </c>
      <c r="F113" s="2" t="inlineStr">
        <is>
          <t/>
        </is>
      </c>
      <c r="G113" t="inlineStr">
        <is>
          <t/>
        </is>
      </c>
      <c r="H113" t="inlineStr">
        <is>
          <t/>
        </is>
      </c>
      <c r="I113" t="inlineStr">
        <is>
          <t/>
        </is>
      </c>
      <c r="J113" t="inlineStr">
        <is>
          <t/>
        </is>
      </c>
      <c r="K113" t="inlineStr">
        <is>
          <t/>
        </is>
      </c>
      <c r="L113" t="inlineStr">
        <is>
          <t/>
        </is>
      </c>
      <c r="M113" t="inlineStr">
        <is>
          <t/>
        </is>
      </c>
      <c r="N113" t="inlineStr">
        <is>
          <t/>
        </is>
      </c>
      <c r="O113" t="inlineStr">
        <is>
          <t/>
        </is>
      </c>
      <c r="P113" s="2" t="inlineStr">
        <is>
          <t>Recht auf wirksame Beschwerde|
Recht auf ein wirksames Rechtsmittel|
Recht auf einen wirksamen Rechtsbehelf</t>
        </is>
      </c>
      <c r="Q113" s="2" t="inlineStr">
        <is>
          <t>4|
4|
4</t>
        </is>
      </c>
      <c r="R113" s="2" t="inlineStr">
        <is>
          <t xml:space="preserve">|
|
</t>
        </is>
      </c>
      <c r="S113" t="inlineStr">
        <is>
          <t/>
        </is>
      </c>
      <c r="T113" t="inlineStr">
        <is>
          <t/>
        </is>
      </c>
      <c r="U113" t="inlineStr">
        <is>
          <t/>
        </is>
      </c>
      <c r="V113" t="inlineStr">
        <is>
          <t/>
        </is>
      </c>
      <c r="W113" t="inlineStr">
        <is>
          <t/>
        </is>
      </c>
      <c r="X113" s="2" t="inlineStr">
        <is>
          <t>right to an effective remedy</t>
        </is>
      </c>
      <c r="Y113" s="2" t="inlineStr">
        <is>
          <t>4</t>
        </is>
      </c>
      <c r="Z113" s="2" t="inlineStr">
        <is>
          <t/>
        </is>
      </c>
      <c r="AA113" t="inlineStr">
        <is>
          <t/>
        </is>
      </c>
      <c r="AB113" s="2" t="inlineStr">
        <is>
          <t>derecho a la tutela judicial efectiva|
derecho a un recurso efectivo</t>
        </is>
      </c>
      <c r="AC113" s="2" t="inlineStr">
        <is>
          <t>4|
2</t>
        </is>
      </c>
      <c r="AD113" s="2" t="inlineStr">
        <is>
          <t xml:space="preserve">|
</t>
        </is>
      </c>
      <c r="AE113" t="inlineStr">
        <is>
          <t>Derecho fundamental de contenido complejo que confiere a toda persona el poder jurídico de promover, en defensa de sus derechos e intereses legítimos, la actividad de los órganos jurisdiccionales que desemboque en una resolución fundada en derechos tras un procedimiento justo, sea o no favorable a las pretensiones formuladas por las partes, ya que la resolución se cumpla.</t>
        </is>
      </c>
      <c r="AF113" t="inlineStr">
        <is>
          <t/>
        </is>
      </c>
      <c r="AG113" t="inlineStr">
        <is>
          <t/>
        </is>
      </c>
      <c r="AH113" t="inlineStr">
        <is>
          <t/>
        </is>
      </c>
      <c r="AI113" t="inlineStr">
        <is>
          <t/>
        </is>
      </c>
      <c r="AJ113" t="inlineStr">
        <is>
          <t/>
        </is>
      </c>
      <c r="AK113" t="inlineStr">
        <is>
          <t/>
        </is>
      </c>
      <c r="AL113" t="inlineStr">
        <is>
          <t/>
        </is>
      </c>
      <c r="AM113" t="inlineStr">
        <is>
          <t/>
        </is>
      </c>
      <c r="AN113" s="2" t="inlineStr">
        <is>
          <t>droit à un recours effectif</t>
        </is>
      </c>
      <c r="AO113" s="2" t="inlineStr">
        <is>
          <t>4</t>
        </is>
      </c>
      <c r="AP113" s="2" t="inlineStr">
        <is>
          <t/>
        </is>
      </c>
      <c r="AQ113" t="inlineStr">
        <is>
          <t/>
        </is>
      </c>
      <c r="AR113" t="inlineStr">
        <is>
          <t/>
        </is>
      </c>
      <c r="AS113" t="inlineStr">
        <is>
          <t/>
        </is>
      </c>
      <c r="AT113" t="inlineStr">
        <is>
          <t/>
        </is>
      </c>
      <c r="AU113" t="inlineStr">
        <is>
          <t/>
        </is>
      </c>
      <c r="AV113" t="inlineStr">
        <is>
          <t/>
        </is>
      </c>
      <c r="AW113" t="inlineStr">
        <is>
          <t/>
        </is>
      </c>
      <c r="AX113" t="inlineStr">
        <is>
          <t/>
        </is>
      </c>
      <c r="AY113" t="inlineStr">
        <is>
          <t/>
        </is>
      </c>
      <c r="AZ113" t="inlineStr">
        <is>
          <t/>
        </is>
      </c>
      <c r="BA113" t="inlineStr">
        <is>
          <t/>
        </is>
      </c>
      <c r="BB113" t="inlineStr">
        <is>
          <t/>
        </is>
      </c>
      <c r="BC113" t="inlineStr">
        <is>
          <t/>
        </is>
      </c>
      <c r="BD113" s="2" t="inlineStr">
        <is>
          <t>diritto a un ricorso effettivo</t>
        </is>
      </c>
      <c r="BE113" s="2" t="inlineStr">
        <is>
          <t>4</t>
        </is>
      </c>
      <c r="BF113" s="2" t="inlineStr">
        <is>
          <t/>
        </is>
      </c>
      <c r="BG113" t="inlineStr">
        <is>
          <t/>
        </is>
      </c>
      <c r="BH113" s="2" t="inlineStr">
        <is>
          <t>teisė į veiksmingą teisinės gynybos priemonę</t>
        </is>
      </c>
      <c r="BI113" s="2" t="inlineStr">
        <is>
          <t>4</t>
        </is>
      </c>
      <c r="BJ113" s="2" t="inlineStr">
        <is>
          <t/>
        </is>
      </c>
      <c r="BK113" t="inlineStr">
        <is>
          <t/>
        </is>
      </c>
      <c r="BL113" s="2" t="inlineStr">
        <is>
          <t>tiesības uz efektīvu tiesību aizsardzību</t>
        </is>
      </c>
      <c r="BM113" s="2" t="inlineStr">
        <is>
          <t>4</t>
        </is>
      </c>
      <c r="BN113" s="2" t="inlineStr">
        <is>
          <t/>
        </is>
      </c>
      <c r="BO113" t="inlineStr">
        <is>
          <t/>
        </is>
      </c>
      <c r="BP113" t="inlineStr">
        <is>
          <t/>
        </is>
      </c>
      <c r="BQ113" t="inlineStr">
        <is>
          <t/>
        </is>
      </c>
      <c r="BR113" t="inlineStr">
        <is>
          <t/>
        </is>
      </c>
      <c r="BS113" t="inlineStr">
        <is>
          <t/>
        </is>
      </c>
      <c r="BT113" t="inlineStr">
        <is>
          <t/>
        </is>
      </c>
      <c r="BU113" t="inlineStr">
        <is>
          <t/>
        </is>
      </c>
      <c r="BV113" t="inlineStr">
        <is>
          <t/>
        </is>
      </c>
      <c r="BW113" t="inlineStr">
        <is>
          <t/>
        </is>
      </c>
      <c r="BX113" t="inlineStr">
        <is>
          <t/>
        </is>
      </c>
      <c r="BY113" t="inlineStr">
        <is>
          <t/>
        </is>
      </c>
      <c r="BZ113" t="inlineStr">
        <is>
          <t/>
        </is>
      </c>
      <c r="CA113" t="inlineStr">
        <is>
          <t/>
        </is>
      </c>
      <c r="CB113" s="2" t="inlineStr">
        <is>
          <t>direito a uma via de recurso efetiva|
direito a um recurso efectivo</t>
        </is>
      </c>
      <c r="CC113" s="2" t="inlineStr">
        <is>
          <t>4|
4</t>
        </is>
      </c>
      <c r="CD113" s="2" t="inlineStr">
        <is>
          <t xml:space="preserve">|
</t>
        </is>
      </c>
      <c r="CE113" t="inlineStr">
        <is>
          <t/>
        </is>
      </c>
      <c r="CF113" s="2" t="inlineStr">
        <is>
          <t>dreptul la o cale de atac efectivă</t>
        </is>
      </c>
      <c r="CG113" s="2" t="inlineStr">
        <is>
          <t>4</t>
        </is>
      </c>
      <c r="CH113" s="2" t="inlineStr">
        <is>
          <t/>
        </is>
      </c>
      <c r="CI113" t="inlineStr">
        <is>
          <t/>
        </is>
      </c>
      <c r="CJ113" t="inlineStr">
        <is>
          <t/>
        </is>
      </c>
      <c r="CK113" t="inlineStr">
        <is>
          <t/>
        </is>
      </c>
      <c r="CL113" t="inlineStr">
        <is>
          <t/>
        </is>
      </c>
      <c r="CM113" t="inlineStr">
        <is>
          <t/>
        </is>
      </c>
      <c r="CN113" s="2" t="inlineStr">
        <is>
          <t>pravica do učinkovitega pravnega sredstva</t>
        </is>
      </c>
      <c r="CO113" s="2" t="inlineStr">
        <is>
          <t>4</t>
        </is>
      </c>
      <c r="CP113" s="2" t="inlineStr">
        <is>
          <t/>
        </is>
      </c>
      <c r="CQ113" t="inlineStr">
        <is>
          <t/>
        </is>
      </c>
      <c r="CR113" t="inlineStr">
        <is>
          <t/>
        </is>
      </c>
      <c r="CS113" t="inlineStr">
        <is>
          <t/>
        </is>
      </c>
      <c r="CT113" t="inlineStr">
        <is>
          <t/>
        </is>
      </c>
      <c r="CU113" t="inlineStr">
        <is>
          <t/>
        </is>
      </c>
    </row>
    <row r="114">
      <c r="A114" s="1" t="str">
        <f>HYPERLINK("https://iate.europa.eu/entry/result/3584000/all", "3584000")</f>
        <v>3584000</v>
      </c>
      <c r="B114" t="inlineStr">
        <is>
          <t>LAW</t>
        </is>
      </c>
      <c r="C114" t="inlineStr">
        <is>
          <t>CJEU|LAW|Law on aliens</t>
        </is>
      </c>
      <c r="D114" s="2" t="inlineStr">
        <is>
          <t>граничен контрол</t>
        </is>
      </c>
      <c r="E114" s="2" t="inlineStr">
        <is>
          <t>4</t>
        </is>
      </c>
      <c r="F114" s="2" t="inlineStr">
        <is>
          <t/>
        </is>
      </c>
      <c r="G114" t="inlineStr">
        <is>
          <t>"Граничен контрол" е дейност, извършвана на границата, в съответствие със и за целите на настоящия регламент в отговор изключително на намерение за преминаване на границата или акта на преминаване на тази граница независимо от какви съображения, и се състои в гранични проверки и наблюдение на границата."</t>
        </is>
      </c>
      <c r="H114" s="2" t="inlineStr">
        <is>
          <t>ochrana hranic</t>
        </is>
      </c>
      <c r="I114" s="2" t="inlineStr">
        <is>
          <t>4</t>
        </is>
      </c>
      <c r="J114" s="2" t="inlineStr">
        <is>
          <t/>
        </is>
      </c>
      <c r="K114" t="inlineStr">
        <is>
          <t/>
        </is>
      </c>
      <c r="L114" s="2" t="inlineStr">
        <is>
          <t>grænsekontrol</t>
        </is>
      </c>
      <c r="M114" s="2" t="inlineStr">
        <is>
          <t>4</t>
        </is>
      </c>
      <c r="N114" s="2" t="inlineStr">
        <is>
          <t/>
        </is>
      </c>
      <c r="O114" t="inlineStr">
        <is>
          <t>Grænsekontrol er den aktivitet, som foretages ved en grænse udelukkende på grund af den planlagte eller faktiske grænsepassage uagtet andre hensyn, og som omfatter ind- og udrejsekontrol og grænseovervågning. [UE]</t>
        </is>
      </c>
      <c r="P114" s="2" t="inlineStr">
        <is>
          <t>Grenzkontrolle</t>
        </is>
      </c>
      <c r="Q114" s="2" t="inlineStr">
        <is>
          <t>4</t>
        </is>
      </c>
      <c r="R114" s="2" t="inlineStr">
        <is>
          <t/>
        </is>
      </c>
      <c r="S114" t="inlineStr">
        <is>
          <t>&lt;p&gt;An einer Grenze unabhängig von jedem anderen Anlass ausschließlich aufgrund eines beabsichtigten oder bereits erfolgten Grenzübertritts vorgenommene Überprüfung der Einhaltung der die Sicherheitspolizei, das Passwesen, die Fremdenpolizei sowie das Waffen-, Schieß- und Sprengmittelwesen regelnden bundesgesetzlichen Vorschriften. [AT]&lt;/p&gt;&lt;p&gt;An einer Grenze unabhängig von jedem anderen Anlass ausschließlich aufgrund des beabsichtigten oder bereits erfolgten Grenzübertritts durchgeführte Maßnahmen, die aus Grenzübertrittskontrollen und Grenzüberwachung bestehen. [UE]&lt;/p&gt;</t>
        </is>
      </c>
      <c r="T114" s="2" t="inlineStr">
        <is>
          <t>έλεγχος στα σύνορα</t>
        </is>
      </c>
      <c r="U114" s="2" t="inlineStr">
        <is>
          <t>4</t>
        </is>
      </c>
      <c r="V114" s="2" t="inlineStr">
        <is>
          <t>preferred</t>
        </is>
      </c>
      <c r="W114" t="inlineStr">
        <is>
          <t>οι δραστηριότητες που αναλαμβάνονται στα σύνορα, [...] αποκλειστικώς συνεπεία πρόθεσης διέλευσης ή συνεπεία διέλευσης των συνόρων, ασχέτως άλλου λόγου· οι εν λόγω δραστηριότητες συνίστανται στους συνοριακούς ελέγχους και στην επιτήρηση των συνόρων [UE]</t>
        </is>
      </c>
      <c r="X114" s="2" t="inlineStr">
        <is>
          <t>border control</t>
        </is>
      </c>
      <c r="Y114" s="2" t="inlineStr">
        <is>
          <t>4</t>
        </is>
      </c>
      <c r="Z114" s="2" t="inlineStr">
        <is>
          <t/>
        </is>
      </c>
      <c r="AA114" t="inlineStr">
        <is>
          <t/>
        </is>
      </c>
      <c r="AB114" s="2" t="inlineStr">
        <is>
          <t>control fronterizo|
control en la frontera</t>
        </is>
      </c>
      <c r="AC114" s="2" t="inlineStr">
        <is>
          <t>4|
4</t>
        </is>
      </c>
      <c r="AD114" s="2" t="inlineStr">
        <is>
          <t xml:space="preserve">|
</t>
        </is>
      </c>
      <c r="AE114" t="inlineStr">
        <is>
          <t>Actividad realizada en las fronteras y que consiste en la realización de inspecciones fronterizas y de actividades de vigilancia de fronteras. [UE]</t>
        </is>
      </c>
      <c r="AF114" s="2" t="inlineStr">
        <is>
          <t>piirikontroll</t>
        </is>
      </c>
      <c r="AG114" s="2" t="inlineStr">
        <is>
          <t>4</t>
        </is>
      </c>
      <c r="AH114" s="2" t="inlineStr">
        <is>
          <t/>
        </is>
      </c>
      <c r="AI114" t="inlineStr">
        <is>
          <t>Piiril teostatav tegevus, mis igast muust põhjusest sõltumata leiab aset ainult piiriületamise kavatsuse või piiriületamise korral ning koosneb kontrollidest ning patrull- ja vaatlustegevusest. [UE]</t>
        </is>
      </c>
      <c r="AJ114" s="2" t="inlineStr">
        <is>
          <t>rajavalvonta</t>
        </is>
      </c>
      <c r="AK114" s="2" t="inlineStr">
        <is>
          <t>4</t>
        </is>
      </c>
      <c r="AL114" s="2" t="inlineStr">
        <is>
          <t/>
        </is>
      </c>
      <c r="AM114" t="inlineStr">
        <is>
          <t>"'Rajavalvonnalla' [tarkoitetaan] tämän asetuksen mukaisesti ja sen soveltamiseksi rajalla toteutettavia toimia, jotka muista syistä riippumatta suoritetaan ainoastaan rajanylitysaikomuksen tai rajanylityksen perusteella ja jotka käsittävät rajatarkastukset ja rajojen valvonnan." [UE]</t>
        </is>
      </c>
      <c r="AN114" s="2" t="inlineStr">
        <is>
          <t>contrôle aux frontières|
contrôle à la frontière</t>
        </is>
      </c>
      <c r="AO114" s="2" t="inlineStr">
        <is>
          <t>4|
4</t>
        </is>
      </c>
      <c r="AP114" s="2" t="inlineStr">
        <is>
          <t xml:space="preserve">preferred|
</t>
        </is>
      </c>
      <c r="AQ114" t="inlineStr">
        <is>
          <t>Activités effectuées aux frontières, [...] consistant en des vérifications aux frontières et en une surveillance des frontières.</t>
        </is>
      </c>
      <c r="AR114" s="2" t="inlineStr">
        <is>
          <t>rialú teorann</t>
        </is>
      </c>
      <c r="AS114" s="2" t="inlineStr">
        <is>
          <t>4</t>
        </is>
      </c>
      <c r="AT114" s="2" t="inlineStr">
        <is>
          <t/>
        </is>
      </c>
      <c r="AU114" t="inlineStr">
        <is>
          <t/>
        </is>
      </c>
      <c r="AV114" t="inlineStr">
        <is>
          <t/>
        </is>
      </c>
      <c r="AW114" t="inlineStr">
        <is>
          <t/>
        </is>
      </c>
      <c r="AX114" t="inlineStr">
        <is>
          <t/>
        </is>
      </c>
      <c r="AY114" t="inlineStr">
        <is>
          <t/>
        </is>
      </c>
      <c r="AZ114" s="2" t="inlineStr">
        <is>
          <t>határellenőrzés</t>
        </is>
      </c>
      <c r="BA114" s="2" t="inlineStr">
        <is>
          <t>4</t>
        </is>
      </c>
      <c r="BB114" s="2" t="inlineStr">
        <is>
          <t/>
        </is>
      </c>
      <c r="BC114" t="inlineStr">
        <is>
          <t>A határon végzett, a határforgalom-ellenőrzésből és határőrizetből álló tevékenység, kizárólag a határ átlépésére irányuló szándék vagy az átlépés esetén, minden más októl függetlenül. [UE]</t>
        </is>
      </c>
      <c r="BD114" s="2" t="inlineStr">
        <is>
          <t>controllo delle frontiere|
controllo di frontiera</t>
        </is>
      </c>
      <c r="BE114" s="2" t="inlineStr">
        <is>
          <t>4|
4</t>
        </is>
      </c>
      <c r="BF114" s="2" t="inlineStr">
        <is>
          <t xml:space="preserve">|
</t>
        </is>
      </c>
      <c r="BG114" t="inlineStr">
        <is>
          <t/>
        </is>
      </c>
      <c r="BH114" s="2" t="inlineStr">
        <is>
          <t>sienų kontrolė</t>
        </is>
      </c>
      <c r="BI114" s="2" t="inlineStr">
        <is>
          <t>4</t>
        </is>
      </c>
      <c r="BJ114" s="2" t="inlineStr">
        <is>
          <t/>
        </is>
      </c>
      <c r="BK114" t="inlineStr">
        <is>
          <t/>
        </is>
      </c>
      <c r="BL114" s="2" t="inlineStr">
        <is>
          <t>robežkontrole</t>
        </is>
      </c>
      <c r="BM114" s="2" t="inlineStr">
        <is>
          <t>4</t>
        </is>
      </c>
      <c r="BN114" s="2" t="inlineStr">
        <is>
          <t/>
        </is>
      </c>
      <c r="BO114" t="inlineStr">
        <is>
          <t>Darbības, ko [..] veic pie robežas, reaģējot vienīgi uz nodomu šķērsot robežu vai robežas šķērsošanas aktu, [..] un tā ietver robežpārbaudes un robežuzraudzību. [UE]</t>
        </is>
      </c>
      <c r="BP114" s="2" t="inlineStr">
        <is>
          <t>kontroll fil-fruntieri|
kontroll fuq il-fruntiera</t>
        </is>
      </c>
      <c r="BQ114" s="2" t="inlineStr">
        <is>
          <t>4|
4</t>
        </is>
      </c>
      <c r="BR114" s="2" t="inlineStr">
        <is>
          <t xml:space="preserve">preferred|
</t>
        </is>
      </c>
      <c r="BS114" t="inlineStr">
        <is>
          <t/>
        </is>
      </c>
      <c r="BT114" s="2" t="inlineStr">
        <is>
          <t>grenstoezicht</t>
        </is>
      </c>
      <c r="BU114" s="2" t="inlineStr">
        <is>
          <t>4</t>
        </is>
      </c>
      <c r="BV114" s="2" t="inlineStr">
        <is>
          <t/>
        </is>
      </c>
      <c r="BW114" t="inlineStr">
        <is>
          <t>zowel de personencontrole aan de grensdoorlaatposten en de grensbewaking tussen deze grensdoorlaatposten, als een analyse van de gevaren voor de binnenlandse veiligheid en de analyse van de bedreigingen die de veiligheid van de buitengrenzen in het gedrang kunnen brengen</t>
        </is>
      </c>
      <c r="BX114" s="2" t="inlineStr">
        <is>
          <t>kontrola granic|
kontrola graniczna</t>
        </is>
      </c>
      <c r="BY114" s="2" t="inlineStr">
        <is>
          <t>4|
4</t>
        </is>
      </c>
      <c r="BZ114" s="2" t="inlineStr">
        <is>
          <t xml:space="preserve">|
</t>
        </is>
      </c>
      <c r="CA114" t="inlineStr">
        <is>
          <t/>
        </is>
      </c>
      <c r="CB114" s="2" t="inlineStr">
        <is>
          <t>controlos nas fronteiras|
controlo nas fronteiras</t>
        </is>
      </c>
      <c r="CC114" s="2" t="inlineStr">
        <is>
          <t>4|
4</t>
        </is>
      </c>
      <c r="CD114" s="2" t="inlineStr">
        <is>
          <t xml:space="preserve">|
</t>
        </is>
      </c>
      <c r="CE114" t="inlineStr">
        <is>
          <t/>
        </is>
      </c>
      <c r="CF114" s="2" t="inlineStr">
        <is>
          <t>control la frontieră|
control la frontiere</t>
        </is>
      </c>
      <c r="CG114" s="2" t="inlineStr">
        <is>
          <t>4|
4</t>
        </is>
      </c>
      <c r="CH114" s="2" t="inlineStr">
        <is>
          <t>|
preferred</t>
        </is>
      </c>
      <c r="CI114" t="inlineStr">
        <is>
          <t/>
        </is>
      </c>
      <c r="CJ114" t="inlineStr">
        <is>
          <t/>
        </is>
      </c>
      <c r="CK114" t="inlineStr">
        <is>
          <t/>
        </is>
      </c>
      <c r="CL114" t="inlineStr">
        <is>
          <t/>
        </is>
      </c>
      <c r="CM114" t="inlineStr">
        <is>
          <t/>
        </is>
      </c>
      <c r="CN114" s="2" t="inlineStr">
        <is>
          <t>nadzor državne meje|
nadzor meje</t>
        </is>
      </c>
      <c r="CO114" s="2" t="inlineStr">
        <is>
          <t>4|
4</t>
        </is>
      </c>
      <c r="CP114" s="2" t="inlineStr">
        <is>
          <t xml:space="preserve">|
</t>
        </is>
      </c>
      <c r="CQ114" t="inlineStr">
        <is>
          <t>Dejavnost, ki se izvaja na meji zgolj kot odziv nameravanega ali dejanskega prehoda meje. [UE]</t>
        </is>
      </c>
      <c r="CR114" s="2" t="inlineStr">
        <is>
          <t>gränskontroll</t>
        </is>
      </c>
      <c r="CS114" s="2" t="inlineStr">
        <is>
          <t>4</t>
        </is>
      </c>
      <c r="CT114" s="2" t="inlineStr">
        <is>
          <t/>
        </is>
      </c>
      <c r="CU114" t="inlineStr">
        <is>
          <t>Verksamhet vid en gräns ... som utan hänsyn till andra skäl enbart bedrivs som svar på en avsikt att passera gränsen eller själva passagen av den och som består av in- och utresekontroller och gränsövervakning.</t>
        </is>
      </c>
    </row>
    <row r="115">
      <c r="A115" s="1" t="str">
        <f>HYPERLINK("https://iate.europa.eu/entry/result/3584050/all", "3584050")</f>
        <v>3584050</v>
      </c>
      <c r="B115" t="inlineStr">
        <is>
          <t>LAW</t>
        </is>
      </c>
      <c r="C115" t="inlineStr">
        <is>
          <t>CJEU|LAW|Criminal law</t>
        </is>
      </c>
      <c r="D115" s="2" t="inlineStr">
        <is>
          <t>подправка|
фалшифициране</t>
        </is>
      </c>
      <c r="E115" s="2" t="inlineStr">
        <is>
          <t>4|
4</t>
        </is>
      </c>
      <c r="F115" s="2" t="inlineStr">
        <is>
          <t>|
admitted</t>
        </is>
      </c>
      <c r="G115" t="inlineStr">
        <is>
          <t>Подправката или фалшифицирането представляват измамна промяна на истината, която е от естество да причини вреда, извършена е по какъвто и да е начин, в документ или вещ, или на друг носител, и има за цел или резултат да създаде доказателство за право или факт с правно значение. [BG]</t>
        </is>
      </c>
      <c r="H115" s="2" t="inlineStr">
        <is>
          <t>pozměňování|
pozměnění</t>
        </is>
      </c>
      <c r="I115" s="2" t="inlineStr">
        <is>
          <t>4|
4</t>
        </is>
      </c>
      <c r="J115" s="2" t="inlineStr">
        <is>
          <t xml:space="preserve">|
</t>
        </is>
      </c>
      <c r="K115" t="inlineStr">
        <is>
          <t>Provedení změny na pravých dokumentech nebo předmětech. [CZ]</t>
        </is>
      </c>
      <c r="L115" s="2" t="inlineStr">
        <is>
          <t>N/A</t>
        </is>
      </c>
      <c r="M115" s="2" t="inlineStr">
        <is>
          <t>4</t>
        </is>
      </c>
      <c r="N115" s="2" t="inlineStr">
        <is>
          <t/>
        </is>
      </c>
      <c r="O115" t="inlineStr">
        <is>
          <t/>
        </is>
      </c>
      <c r="P115" s="2" t="inlineStr">
        <is>
          <t>Urkundenfälschung</t>
        </is>
      </c>
      <c r="Q115" s="2" t="inlineStr">
        <is>
          <t>4</t>
        </is>
      </c>
      <c r="R115" s="2" t="inlineStr">
        <is>
          <t/>
        </is>
      </c>
      <c r="S115" t="inlineStr">
        <is>
          <t>Herstellung einer unechten Urkunde, Verfälschung einer echten Urkunde oder Gebrauch einer unechten oder verfälschten Urkunde zur Täuschung im Rechtsverkehr. [DE]</t>
        </is>
      </c>
      <c r="T115" s="2" t="inlineStr">
        <is>
          <t>πλαστογραφία</t>
        </is>
      </c>
      <c r="U115" s="2" t="inlineStr">
        <is>
          <t>4</t>
        </is>
      </c>
      <c r="V115" s="2" t="inlineStr">
        <is>
          <t/>
        </is>
      </c>
      <c r="W115" t="inlineStr">
        <is>
          <t/>
        </is>
      </c>
      <c r="X115" s="2" t="inlineStr">
        <is>
          <t>forgery</t>
        </is>
      </c>
      <c r="Y115" s="2" t="inlineStr">
        <is>
          <t>4</t>
        </is>
      </c>
      <c r="Z115" s="2" t="inlineStr">
        <is>
          <t/>
        </is>
      </c>
      <c r="AA115" t="inlineStr">
        <is>
          <t>Offence of making a false instrument in order that it may be accepted as genuine, thereby causing harm to others. [UK]</t>
        </is>
      </c>
      <c r="AB115" s="2" t="inlineStr">
        <is>
          <t>falsedad</t>
        </is>
      </c>
      <c r="AC115" s="2" t="inlineStr">
        <is>
          <t>4</t>
        </is>
      </c>
      <c r="AD115" s="2" t="inlineStr">
        <is>
          <t/>
        </is>
      </c>
      <c r="AE115" t="inlineStr">
        <is>
          <t/>
        </is>
      </c>
      <c r="AF115" s="2" t="inlineStr">
        <is>
          <t>valeandmete esitamine|
võltsimine</t>
        </is>
      </c>
      <c r="AG115" s="2" t="inlineStr">
        <is>
          <t>4|
4</t>
        </is>
      </c>
      <c r="AH115" s="2" t="inlineStr">
        <is>
          <t>|
preferred</t>
        </is>
      </c>
      <c r="AI115" t="inlineStr">
        <is>
          <t/>
        </is>
      </c>
      <c r="AJ115" s="2" t="inlineStr">
        <is>
          <t>väärennysrikos</t>
        </is>
      </c>
      <c r="AK115" s="2" t="inlineStr">
        <is>
          <t>4</t>
        </is>
      </c>
      <c r="AL115" s="2" t="inlineStr">
        <is>
          <t/>
        </is>
      </c>
      <c r="AM115" t="inlineStr">
        <is>
          <t/>
        </is>
      </c>
      <c r="AN115" s="2" t="inlineStr">
        <is>
          <t>faux</t>
        </is>
      </c>
      <c r="AO115" s="2" t="inlineStr">
        <is>
          <t>4</t>
        </is>
      </c>
      <c r="AP115" s="2" t="inlineStr">
        <is>
          <t>preferred</t>
        </is>
      </c>
      <c r="AQ115" t="inlineStr">
        <is>
          <t>Altération frauduleuse de la vérité, de nature à causer un préjudice et accomplie par quelque moyen que ce soit, dans un écrit ou tout autre support d'expression de la pensée qui a pour objet ou qui peut avoir pour effet d'établir la preuve d'un droit ou d'un fait ayant des conséquences juridiques. [FR]</t>
        </is>
      </c>
      <c r="AR115" s="2" t="inlineStr">
        <is>
          <t>brionnú</t>
        </is>
      </c>
      <c r="AS115" s="2" t="inlineStr">
        <is>
          <t>4</t>
        </is>
      </c>
      <c r="AT115" s="2" t="inlineStr">
        <is>
          <t/>
        </is>
      </c>
      <c r="AU115" t="inlineStr">
        <is>
          <t/>
        </is>
      </c>
      <c r="AV115" s="2" t="inlineStr">
        <is>
          <t>krivotvorenje isprave</t>
        </is>
      </c>
      <c r="AW115" s="2" t="inlineStr">
        <is>
          <t>4</t>
        </is>
      </c>
      <c r="AX115" s="2" t="inlineStr">
        <is>
          <t/>
        </is>
      </c>
      <c r="AY115" t="inlineStr">
        <is>
          <t>Radnje kojima se narušava vjerodostojnost ili istinitost isprava. [HR]</t>
        </is>
      </c>
      <c r="AZ115" s="2" t="inlineStr">
        <is>
          <t>hamisítvány</t>
        </is>
      </c>
      <c r="BA115" s="2" t="inlineStr">
        <is>
          <t>4</t>
        </is>
      </c>
      <c r="BB115" s="2" t="inlineStr">
        <is>
          <t/>
        </is>
      </c>
      <c r="BC115" t="inlineStr">
        <is>
          <t/>
        </is>
      </c>
      <c r="BD115" s="2" t="inlineStr">
        <is>
          <t>falso|
falsità</t>
        </is>
      </c>
      <c r="BE115" s="2" t="inlineStr">
        <is>
          <t>4|
4</t>
        </is>
      </c>
      <c r="BF115" s="2" t="inlineStr">
        <is>
          <t xml:space="preserve">|
</t>
        </is>
      </c>
      <c r="BG115" t="inlineStr">
        <is>
          <t>Situazione capace di far apparire la realtà diversa da quello che è, attraverso la contraffazione o alterazione di un documento oppure attraverso dichiarazioni mendaci e, quindi, atta a provocare un giudizio contrario al vero. [IT]</t>
        </is>
      </c>
      <c r="BH115" s="2" t="inlineStr">
        <is>
          <t>suklastotas dokumentas|
klastotė</t>
        </is>
      </c>
      <c r="BI115" s="2" t="inlineStr">
        <is>
          <t>4|
4</t>
        </is>
      </c>
      <c r="BJ115" s="2" t="inlineStr">
        <is>
          <t xml:space="preserve">|
</t>
        </is>
      </c>
      <c r="BK115" t="inlineStr">
        <is>
          <t/>
        </is>
      </c>
      <c r="BL115" s="2" t="inlineStr">
        <is>
          <t>viltojums</t>
        </is>
      </c>
      <c r="BM115" s="2" t="inlineStr">
        <is>
          <t>4</t>
        </is>
      </c>
      <c r="BN115" s="2" t="inlineStr">
        <is>
          <t/>
        </is>
      </c>
      <c r="BO115" t="inlineStr">
        <is>
          <t/>
        </is>
      </c>
      <c r="BP115" s="2" t="inlineStr">
        <is>
          <t>falz|
falsità</t>
        </is>
      </c>
      <c r="BQ115" s="2" t="inlineStr">
        <is>
          <t>4|
4</t>
        </is>
      </c>
      <c r="BR115" s="2" t="inlineStr">
        <is>
          <t xml:space="preserve">|
</t>
        </is>
      </c>
      <c r="BS115" t="inlineStr">
        <is>
          <t>"Il-kelma "falz" tfisser, fis-sinifikat estiz taghha, kwalunkwe soppressjoni, mutazzjoni, jew alterazzjoni tal-veru, ottenuti bi kwalsijasi mezz. Il-falz bhala oggett tad-dritt civili jassumi karattru differenti mill-falz bhala oggett tad-dritt kriminali. Ghalhekk, mentri fil-kamp kriminali tas-soppressjoni, mutazzjoni jew alterazzjoni, anki l-eleent soggettiv, jigifieri l-koxjenza u l-volonta' tal-falsita', fil-kamp civili huwa bizzejjed l-element oggettiv tal-falsita' indipendentement mill-volonta' ta' l-agent. L-inkorrettezzi u inezattezzi ta' dokumenti, bhal ma hija stima ta perit konfermata bil-gurament ta' l-istess perit, li fuqha l-Qorti tkun ibbazat id-decizjoni taghha, huma zbalji "di fatto", u mhuxprovi foloz li jikkostitwixxu motiv ta' ritrattazzjoni. Ghaldaqstant, jekk il-konvenut ikun baqa' kontumaci f'kawza, u l-Qorti tkun tat is-sentenza taghha bazata fuq relazzjoni bhala mizura preordinata ghar-ritrattazzjoni tal-kawza maqtugh b'dik is-sentenza."</t>
        </is>
      </c>
      <c r="BT115" s="2" t="inlineStr">
        <is>
          <t>vervalsing</t>
        </is>
      </c>
      <c r="BU115" s="2" t="inlineStr">
        <is>
          <t>4</t>
        </is>
      </c>
      <c r="BV115" s="2" t="inlineStr">
        <is>
          <t/>
        </is>
      </c>
      <c r="BW115" t="inlineStr">
        <is>
          <t>Verandering (vermindering) van hoeveelheid of hoedanigheid van een zaak of wijziging van de inhoud van een oorspronkelijk echt geschrift of het valselijk opmaken daarvan, opzettelijk en met het oogmerk om het als echt en overvalst te gebruiken. [NL]</t>
        </is>
      </c>
      <c r="BX115" s="2" t="inlineStr">
        <is>
          <t>fałszerstwo dokumentu</t>
        </is>
      </c>
      <c r="BY115" s="2" t="inlineStr">
        <is>
          <t>4</t>
        </is>
      </c>
      <c r="BZ115" s="2" t="inlineStr">
        <is>
          <t/>
        </is>
      </c>
      <c r="CA115" t="inlineStr">
        <is>
          <t/>
        </is>
      </c>
      <c r="CB115" s="2" t="inlineStr">
        <is>
          <t>falsificação</t>
        </is>
      </c>
      <c r="CC115" s="2" t="inlineStr">
        <is>
          <t>4</t>
        </is>
      </c>
      <c r="CD115" s="2" t="inlineStr">
        <is>
          <t/>
        </is>
      </c>
      <c r="CE115" t="inlineStr">
        <is>
          <t>"Consiste na contrafação, imitação ou alteração, dolosa ou fraudulenta com intenção de induzir alguém em erro, em proveito próprio ou alheio." [PT] [6.7.2017]</t>
        </is>
      </c>
      <c r="CF115" s="2" t="inlineStr">
        <is>
          <t>falsificare|
fals</t>
        </is>
      </c>
      <c r="CG115" s="2" t="inlineStr">
        <is>
          <t>4|
4</t>
        </is>
      </c>
      <c r="CH115" s="2" t="inlineStr">
        <is>
          <t xml:space="preserve">|
</t>
        </is>
      </c>
      <c r="CI115" t="inlineStr">
        <is>
          <t>&lt;b&gt;Falsificarea&lt;/b&gt; constă (1) într-o acțiune de denaturare a adevărului care se poate efectua prin orice mijloace susceptibile de a produce o contrafacere a unui lucru, semn sau înscris ori o alterare, în forma sau substanța sa, a unui lucru, semn sau înscris sau (2) într-o modalitate de realizare a elementului material al unor infracțiuni.</t>
        </is>
      </c>
      <c r="CJ115" s="2" t="inlineStr">
        <is>
          <t>N/A</t>
        </is>
      </c>
      <c r="CK115" s="2" t="inlineStr">
        <is>
          <t>4</t>
        </is>
      </c>
      <c r="CL115" s="2" t="inlineStr">
        <is>
          <t/>
        </is>
      </c>
      <c r="CM115" t="inlineStr">
        <is>
          <t/>
        </is>
      </c>
      <c r="CN115" s="2" t="inlineStr">
        <is>
          <t>ponareditev</t>
        </is>
      </c>
      <c r="CO115" s="2" t="inlineStr">
        <is>
          <t>4</t>
        </is>
      </c>
      <c r="CP115" s="2" t="inlineStr">
        <is>
          <t/>
        </is>
      </c>
      <c r="CQ115" t="inlineStr">
        <is>
          <t/>
        </is>
      </c>
      <c r="CR115" s="2" t="inlineStr">
        <is>
          <t>N/A (FR&amp;gt;SV)</t>
        </is>
      </c>
      <c r="CS115" s="2" t="inlineStr">
        <is>
          <t>4</t>
        </is>
      </c>
      <c r="CT115" s="2" t="inlineStr">
        <is>
          <t/>
        </is>
      </c>
      <c r="CU115" t="inlineStr">
        <is>
          <t/>
        </is>
      </c>
    </row>
    <row r="116">
      <c r="A116" s="1" t="str">
        <f>HYPERLINK("https://iate.europa.eu/entry/result/3584016/all", "3584016")</f>
        <v>3584016</v>
      </c>
      <c r="B116" t="inlineStr">
        <is>
          <t>LAW</t>
        </is>
      </c>
      <c r="C116" t="inlineStr">
        <is>
          <t>CJEU|LAW|Law on aliens</t>
        </is>
      </c>
      <c r="D116" s="2" t="inlineStr">
        <is>
          <t>гражданин на ЕС</t>
        </is>
      </c>
      <c r="E116" s="2" t="inlineStr">
        <is>
          <t>4</t>
        </is>
      </c>
      <c r="F116" s="2" t="inlineStr">
        <is>
          <t/>
        </is>
      </c>
      <c r="G116" t="inlineStr">
        <is>
          <t/>
        </is>
      </c>
      <c r="H116" s="2" t="inlineStr">
        <is>
          <t>občan EU|
občan Evropské unie|
občan Unie</t>
        </is>
      </c>
      <c r="I116" s="2" t="inlineStr">
        <is>
          <t>4|
4|
4</t>
        </is>
      </c>
      <c r="J116" s="2" t="inlineStr">
        <is>
          <t>|
|
preferred</t>
        </is>
      </c>
      <c r="K116" t="inlineStr">
        <is>
          <t/>
        </is>
      </c>
      <c r="L116" s="2" t="inlineStr">
        <is>
          <t>unionsborger|
EU-borger</t>
        </is>
      </c>
      <c r="M116" s="2" t="inlineStr">
        <is>
          <t>4|
4</t>
        </is>
      </c>
      <c r="N116" s="2" t="inlineStr">
        <is>
          <t xml:space="preserve">|
</t>
        </is>
      </c>
      <c r="O116" t="inlineStr">
        <is>
          <t/>
        </is>
      </c>
      <c r="P116" s="2" t="inlineStr">
        <is>
          <t>Staatsangehöriger eines Mitgliedstaats der Europäischen Union|
Staatsbürger eines Mitgliedstaates der Europäischen Union|
EU-Bürger|
Unionsbürger</t>
        </is>
      </c>
      <c r="Q116" s="2" t="inlineStr">
        <is>
          <t>4|
4|
4|
4</t>
        </is>
      </c>
      <c r="R116" s="2" t="inlineStr">
        <is>
          <t>|
|
admitted|
preferred</t>
        </is>
      </c>
      <c r="S116" t="inlineStr">
        <is>
          <t/>
        </is>
      </c>
      <c r="T116" s="2" t="inlineStr">
        <is>
          <t>πολίτης της ΕΕ|
πολίτης της Ένωσης|
πολίτης της Ευρωπαϊκής Ένωσης</t>
        </is>
      </c>
      <c r="U116" s="2" t="inlineStr">
        <is>
          <t>4|
4|
4</t>
        </is>
      </c>
      <c r="V116" s="2" t="inlineStr">
        <is>
          <t xml:space="preserve">|
|
</t>
        </is>
      </c>
      <c r="W116" t="inlineStr">
        <is>
          <t>πολίτης της Ένωσης είναι κάθε φυσικό πρόσωπο που έχει την υπηκοότητα ενός κράτους μέλους [UE]</t>
        </is>
      </c>
      <c r="X116" s="2" t="inlineStr">
        <is>
          <t>EU citizen|
Union citizen|
citizen of the Union|
EU national</t>
        </is>
      </c>
      <c r="Y116" s="2" t="inlineStr">
        <is>
          <t>4|
4|
4|
4</t>
        </is>
      </c>
      <c r="Z116" s="2" t="inlineStr">
        <is>
          <t xml:space="preserve">|
|
|
</t>
        </is>
      </c>
      <c r="AA116" t="inlineStr">
        <is>
          <t/>
        </is>
      </c>
      <c r="AB116" s="2" t="inlineStr">
        <is>
          <t>nacional de la UE|
nacional de la Unión Europea|
ciudadano de la UE|
ciudadano de la Unión Europea</t>
        </is>
      </c>
      <c r="AC116" s="2" t="inlineStr">
        <is>
          <t>4|
4|
4|
4</t>
        </is>
      </c>
      <c r="AD116" s="2" t="inlineStr">
        <is>
          <t xml:space="preserve">|
|
|
</t>
        </is>
      </c>
      <c r="AE116" t="inlineStr">
        <is>
          <t>Será ciudadano de la Unión toda persona que ostente la nacionalidad de un Estado miembro. La ciudadanía de la Unión se añade a la ciudadanía nacional sin sustituirla. [UE]</t>
        </is>
      </c>
      <c r="AF116" s="2" t="inlineStr">
        <is>
          <t>EL kodanik|
Euroopa Liidu kodanik|
ELi kodanik|
liidu kodanik</t>
        </is>
      </c>
      <c r="AG116" s="2" t="inlineStr">
        <is>
          <t>4|
4|
4|
4</t>
        </is>
      </c>
      <c r="AH116" s="2" t="inlineStr">
        <is>
          <t xml:space="preserve">|
|
|
</t>
        </is>
      </c>
      <c r="AI116" t="inlineStr">
        <is>
          <t>Iga isik, kellel on mõne liikmesriigi kodakondsus, on liidu kodanik. Liidu kodakondsus täiendab, kuid ei asenda liikmesriigi kodakondsust. [UE]</t>
        </is>
      </c>
      <c r="AJ116" s="2" t="inlineStr">
        <is>
          <t>Euroopan unionin kansalainen|
Euroopan unionin jäsenvaltion kansalainen|
unionin kansalainen</t>
        </is>
      </c>
      <c r="AK116" s="2" t="inlineStr">
        <is>
          <t>4|
4|
4</t>
        </is>
      </c>
      <c r="AL116" s="2" t="inlineStr">
        <is>
          <t xml:space="preserve">|
|
</t>
        </is>
      </c>
      <c r="AM116" t="inlineStr">
        <is>
          <t/>
        </is>
      </c>
      <c r="AN116" s="2" t="inlineStr">
        <is>
          <t>ressortissant de l'Union européenne|
citoyen de l'Union|
citoyen de l'UE|
citoyen de l'Union européenne|
ressortissant de l'UE</t>
        </is>
      </c>
      <c r="AO116" s="2" t="inlineStr">
        <is>
          <t>4|
4|
4|
4|
4</t>
        </is>
      </c>
      <c r="AP116" s="2" t="inlineStr">
        <is>
          <t>admitted|
admitted|
admitted|
preferred|
admitted</t>
        </is>
      </c>
      <c r="AQ116" t="inlineStr">
        <is>
          <t>Toute personne ayant la nationalité d'un État membre. [UE]</t>
        </is>
      </c>
      <c r="AR116" s="2" t="inlineStr">
        <is>
          <t>saoránach den Aontas|
saoránach den Aontas Eorpach</t>
        </is>
      </c>
      <c r="AS116" s="2" t="inlineStr">
        <is>
          <t>4|
4</t>
        </is>
      </c>
      <c r="AT116" s="2" t="inlineStr">
        <is>
          <t>admitted|
preferred</t>
        </is>
      </c>
      <c r="AU116" t="inlineStr">
        <is>
          <t/>
        </is>
      </c>
      <c r="AV116" s="2" t="inlineStr">
        <is>
          <t>građanin Unije</t>
        </is>
      </c>
      <c r="AW116" s="2" t="inlineStr">
        <is>
          <t>4</t>
        </is>
      </c>
      <c r="AX116" s="2" t="inlineStr">
        <is>
          <t/>
        </is>
      </c>
      <c r="AY116" t="inlineStr">
        <is>
          <t/>
        </is>
      </c>
      <c r="AZ116" s="2" t="inlineStr">
        <is>
          <t>EU-állampolgár|
uniós tagállam állampolgára|
uniós polgár|
Unió polgára</t>
        </is>
      </c>
      <c r="BA116" s="2" t="inlineStr">
        <is>
          <t>4|
4|
4|
4</t>
        </is>
      </c>
      <c r="BB116" s="2" t="inlineStr">
        <is>
          <t xml:space="preserve">|
|
|
</t>
        </is>
      </c>
      <c r="BC116" t="inlineStr">
        <is>
          <t>Uniós polgár mindenki, aki valamely tagállam állampolgára. [UE]</t>
        </is>
      </c>
      <c r="BD116" s="2" t="inlineStr">
        <is>
          <t>cittadino dell’Unione europea|
cittadino dell’UE|
cittadino dell'Unione</t>
        </is>
      </c>
      <c r="BE116" s="2" t="inlineStr">
        <is>
          <t>4|
4|
4</t>
        </is>
      </c>
      <c r="BF116" s="2" t="inlineStr">
        <is>
          <t xml:space="preserve">|
|
</t>
        </is>
      </c>
      <c r="BG116" t="inlineStr">
        <is>
          <t>È cittadino dell'Unione chiunque abbia la cittadinanza di uno Stato membro. La cittadinanza dell'Unione si aggiunge alla cittadinanza nazionale e non sostituisce quest'ultima [UE]</t>
        </is>
      </c>
      <c r="BH116" s="2" t="inlineStr">
        <is>
          <t>Sąjungos pilietis|
Europos Sąjungos valstybės narės pilietis</t>
        </is>
      </c>
      <c r="BI116" s="2" t="inlineStr">
        <is>
          <t>4|
4</t>
        </is>
      </c>
      <c r="BJ116" s="2" t="inlineStr">
        <is>
          <t>|
admitted</t>
        </is>
      </c>
      <c r="BK116" t="inlineStr">
        <is>
          <t/>
        </is>
      </c>
      <c r="BL116" s="2" t="inlineStr">
        <is>
          <t>ES valstspiederīgais|
ES pilsonis|
Savienības pilsonis|
Eiropas Savienības pilsonis</t>
        </is>
      </c>
      <c r="BM116" s="2" t="inlineStr">
        <is>
          <t>4|
4|
4|
4</t>
        </is>
      </c>
      <c r="BN116" s="2" t="inlineStr">
        <is>
          <t>admitted|
|
|
preferred</t>
        </is>
      </c>
      <c r="BO116" t="inlineStr">
        <is>
          <t>Ikviena persona, kam ir kādas dalībvalsts pilsonība. [UE]</t>
        </is>
      </c>
      <c r="BP116" s="2" t="inlineStr">
        <is>
          <t>ċittadin tal-UE|
ċittadin tal-Unjoni Ewropea</t>
        </is>
      </c>
      <c r="BQ116" s="2" t="inlineStr">
        <is>
          <t>4|
4</t>
        </is>
      </c>
      <c r="BR116" s="2" t="inlineStr">
        <is>
          <t>|
preferred</t>
        </is>
      </c>
      <c r="BS116" t="inlineStr">
        <is>
          <t/>
        </is>
      </c>
      <c r="BT116" s="2" t="inlineStr">
        <is>
          <t>burger van de Europese Unie|
burger van de Unie|
EU-onderdaan|
onderdaan van een lidstaat van de Europese Unie</t>
        </is>
      </c>
      <c r="BU116" s="2" t="inlineStr">
        <is>
          <t>4|
4|
4|
4</t>
        </is>
      </c>
      <c r="BV116" s="2" t="inlineStr">
        <is>
          <t>|
preferred|
|
admitted</t>
        </is>
      </c>
      <c r="BW116" t="inlineStr">
        <is>
          <t>Eenieder die de nationaliteit van een lidstaat bezit. [UE]</t>
        </is>
      </c>
      <c r="BX116" s="2" t="inlineStr">
        <is>
          <t>obywatel wspólnotowy|
obywatel Unii Europejskiej|
obywatel Unii</t>
        </is>
      </c>
      <c r="BY116" s="2" t="inlineStr">
        <is>
          <t>4|
4|
4</t>
        </is>
      </c>
      <c r="BZ116" s="2" t="inlineStr">
        <is>
          <t xml:space="preserve">|
|
</t>
        </is>
      </c>
      <c r="CA116" t="inlineStr">
        <is>
          <t>Obywatelem Unii jest każda osoba mająca przynależność Państwa Członkowskiego. Obywatelstwo Unii uzupełnia obywatelstwo krajowe, nie zastępując go jednak [UE]</t>
        </is>
      </c>
      <c r="CB116" s="2" t="inlineStr">
        <is>
          <t>cidadão da UE|
cidadão da União Europeia|
cidadão da União</t>
        </is>
      </c>
      <c r="CC116" s="2" t="inlineStr">
        <is>
          <t>4|
4|
4</t>
        </is>
      </c>
      <c r="CD116" s="2" t="inlineStr">
        <is>
          <t xml:space="preserve">|
|
</t>
        </is>
      </c>
      <c r="CE116" t="inlineStr">
        <is>
          <t>Qualquer pessoa que tenha a nacionalidade de um Estado-Membro [PT]</t>
        </is>
      </c>
      <c r="CF116" s="2" t="inlineStr">
        <is>
          <t>cetățean al Uniunii Europene|
cetățean al Uniunii|
resortisant al UE|
cetățean al UE|
resortisant al Uniunii Europene</t>
        </is>
      </c>
      <c r="CG116" s="2" t="inlineStr">
        <is>
          <t>4|
4|
4|
4|
4</t>
        </is>
      </c>
      <c r="CH116" s="2" t="inlineStr">
        <is>
          <t xml:space="preserve">|
|
|
|
</t>
        </is>
      </c>
      <c r="CI116" t="inlineStr">
        <is>
          <t>Este cetăţean al Uniunii orice persoană care are cetăţenia unui stat membru. Cetăţenia Uniunii nu înlocuieşte cetăţenia naţională, ci se adaugă acesteia. [UE]</t>
        </is>
      </c>
      <c r="CJ116" s="2" t="inlineStr">
        <is>
          <t>občan Európskej únie</t>
        </is>
      </c>
      <c r="CK116" s="2" t="inlineStr">
        <is>
          <t>4</t>
        </is>
      </c>
      <c r="CL116" s="2" t="inlineStr">
        <is>
          <t/>
        </is>
      </c>
      <c r="CM116" t="inlineStr">
        <is>
          <t/>
        </is>
      </c>
      <c r="CN116" s="2" t="inlineStr">
        <is>
          <t>državljan EU|
državljan Unije</t>
        </is>
      </c>
      <c r="CO116" s="2" t="inlineStr">
        <is>
          <t>4|
4</t>
        </is>
      </c>
      <c r="CP116" s="2" t="inlineStr">
        <is>
          <t xml:space="preserve">|
</t>
        </is>
      </c>
      <c r="CQ116" t="inlineStr">
        <is>
          <t>Državljan Unije je oseba z državljanstvom ene od držav članic. Državljanstvo Unije se doda nacionalnemu državljanstvu in ga ne nadomešča. [UE]</t>
        </is>
      </c>
      <c r="CR116" s="2" t="inlineStr">
        <is>
          <t>unionsmedborgare</t>
        </is>
      </c>
      <c r="CS116" s="2" t="inlineStr">
        <is>
          <t>4</t>
        </is>
      </c>
      <c r="CT116" s="2" t="inlineStr">
        <is>
          <t/>
        </is>
      </c>
      <c r="CU116" t="inlineStr">
        <is>
          <t>Varje person som är medborgare i en medlemsstat ska vara unionsmedborgare.</t>
        </is>
      </c>
    </row>
    <row r="117">
      <c r="A117" s="1" t="str">
        <f>HYPERLINK("https://iate.europa.eu/entry/result/3584020/all", "3584020")</f>
        <v>3584020</v>
      </c>
      <c r="B117" t="inlineStr">
        <is>
          <t>LAW</t>
        </is>
      </c>
      <c r="C117" t="inlineStr">
        <is>
          <t>CJEU|LAW|Law on aliens</t>
        </is>
      </c>
      <c r="D117" s="2" t="inlineStr">
        <is>
          <t>гражданин на трета държава|
гражданин на трета страна</t>
        </is>
      </c>
      <c r="E117" s="2" t="inlineStr">
        <is>
          <t>4|
4</t>
        </is>
      </c>
      <c r="F117" s="2" t="inlineStr">
        <is>
          <t xml:space="preserve">|
</t>
        </is>
      </c>
      <c r="G117" t="inlineStr">
        <is>
          <t/>
        </is>
      </c>
      <c r="H117" s="2" t="inlineStr">
        <is>
          <t>státní příslušník třetí země</t>
        </is>
      </c>
      <c r="I117" s="2" t="inlineStr">
        <is>
          <t>4</t>
        </is>
      </c>
      <c r="J117" s="2" t="inlineStr">
        <is>
          <t/>
        </is>
      </c>
      <c r="K117" t="inlineStr">
        <is>
          <t/>
        </is>
      </c>
      <c r="L117" s="2" t="inlineStr">
        <is>
          <t>tredjelandsstatsborger</t>
        </is>
      </c>
      <c r="M117" s="2" t="inlineStr">
        <is>
          <t>4</t>
        </is>
      </c>
      <c r="N117" s="2" t="inlineStr">
        <is>
          <t/>
        </is>
      </c>
      <c r="O117" t="inlineStr">
        <is>
          <t>Enhver person, der ikke er unionsborger, og som ikke har ret til fri bevægelighed i henhold til fællesskabsretten. [UE]</t>
        </is>
      </c>
      <c r="P117" s="2" t="inlineStr">
        <is>
          <t>Drittstaater|
Drittstaatsangehöriger</t>
        </is>
      </c>
      <c r="Q117" s="2" t="inlineStr">
        <is>
          <t>4|
4</t>
        </is>
      </c>
      <c r="R117" s="2" t="inlineStr">
        <is>
          <t>admitted|
preferred</t>
        </is>
      </c>
      <c r="S117" t="inlineStr">
        <is>
          <t>Person, die nicht Unionsbürger im Sinne von Artikel 17 Absatz 1 EG-Vertrag ist und die nicht das Gemeinschaftsrecht auf freien Personenverkehr nach Artikel 2 Absatz 5 des Schengener Grenzkodex genießt. [UE]</t>
        </is>
      </c>
      <c r="T117" s="2" t="inlineStr">
        <is>
          <t>υπήκοος τρίτης χώρας</t>
        </is>
      </c>
      <c r="U117" s="2" t="inlineStr">
        <is>
          <t>4</t>
        </is>
      </c>
      <c r="V117" s="2" t="inlineStr">
        <is>
          <t>preferred</t>
        </is>
      </c>
      <c r="W117" t="inlineStr">
        <is>
          <t>Πρόκειται, σύμφωνα με το δίκαιο της Ένωσης, για κάθε πρόσωπο που δεν είναι πολίτης της Ένωσης κατά την έννοια του άρθρου 17, παράγραφος 1 της Συνθήκης και δεν απολαύει του κοινοτικού δικαιώματος ελεύθερης κυκλοφορίας, όπως ορίζεται στο άρθρο 2, παράγραφος 5 του Κώδικα Συνόρων του Σένγκεν.</t>
        </is>
      </c>
      <c r="X117" s="2" t="inlineStr">
        <is>
          <t>third-country national|
third country national</t>
        </is>
      </c>
      <c r="Y117" s="2" t="inlineStr">
        <is>
          <t>4|
4</t>
        </is>
      </c>
      <c r="Z117" s="2" t="inlineStr">
        <is>
          <t>|
preferred</t>
        </is>
      </c>
      <c r="AA117" t="inlineStr">
        <is>
          <t>&lt;i&gt;Any person who is not a citizen of the Union and who is not a person enjoying the Community right of free movement.&lt;/i&gt; [EU]</t>
        </is>
      </c>
      <c r="AB117" s="2" t="inlineStr">
        <is>
          <t>nacional de un tercer país|
ciudadano no comunitario|
nacional no comunitario|
nacional de país no comunitario|
ciudadano extracomunitario|
extranjero no comunitario</t>
        </is>
      </c>
      <c r="AC117" s="2" t="inlineStr">
        <is>
          <t>4|
4|
4|
4|
4|
4</t>
        </is>
      </c>
      <c r="AD117" s="2" t="inlineStr">
        <is>
          <t xml:space="preserve">|
|
|
|
|
</t>
        </is>
      </c>
      <c r="AE117" t="inlineStr">
        <is>
          <t/>
        </is>
      </c>
      <c r="AF117" s="2" t="inlineStr">
        <is>
          <t>kolmanda riigi kodanik</t>
        </is>
      </c>
      <c r="AG117" s="2" t="inlineStr">
        <is>
          <t>4</t>
        </is>
      </c>
      <c r="AH117" s="2" t="inlineStr">
        <is>
          <t/>
        </is>
      </c>
      <c r="AI117" t="inlineStr">
        <is>
          <t>Isik, kes ei ole Euroopa Liidu kodanik ja kes ei oma vaba liikumise õigust vastavalt Schengeni piirieeskirjadele. [UE] Välismaalane, kes on muu riigi kui Euroopa Liidu liikmesriigi, Euroopa Majanduspiirkonna liikmesriigi või Šveitsi Konföderatsiooni kodanik. [EE]</t>
        </is>
      </c>
      <c r="AJ117" s="2" t="inlineStr">
        <is>
          <t>kolmannen maan kansalainen</t>
        </is>
      </c>
      <c r="AK117" s="2" t="inlineStr">
        <is>
          <t>4</t>
        </is>
      </c>
      <c r="AL117" s="2" t="inlineStr">
        <is>
          <t/>
        </is>
      </c>
      <c r="AM117" t="inlineStr">
        <is>
          <t/>
        </is>
      </c>
      <c r="AN117" s="2" t="inlineStr">
        <is>
          <t>ressortissant d'un pays tiers|
ressortissant d'État tiers|
ressortissant d'un État tiers|
ressortissant de pays tiers</t>
        </is>
      </c>
      <c r="AO117" s="2" t="inlineStr">
        <is>
          <t>4|
4|
4|
4</t>
        </is>
      </c>
      <c r="AP117" s="2" t="inlineStr">
        <is>
          <t>preferred|
|
|
admitted</t>
        </is>
      </c>
      <c r="AQ117" t="inlineStr">
        <is>
          <t>Toute personne qui n’est ni un citoyen de l’Union ni une personne jouissant du droit communautaire à la libre circulation. [UE]</t>
        </is>
      </c>
      <c r="AR117" s="2" t="inlineStr">
        <is>
          <t>náisiúnach tríú tír</t>
        </is>
      </c>
      <c r="AS117" s="2" t="inlineStr">
        <is>
          <t>4</t>
        </is>
      </c>
      <c r="AT117" s="2" t="inlineStr">
        <is>
          <t/>
        </is>
      </c>
      <c r="AU117" t="inlineStr">
        <is>
          <t/>
        </is>
      </c>
      <c r="AV117" s="2" t="inlineStr">
        <is>
          <t>državljanin treće zemlje</t>
        </is>
      </c>
      <c r="AW117" s="2" t="inlineStr">
        <is>
          <t>4</t>
        </is>
      </c>
      <c r="AX117" s="2" t="inlineStr">
        <is>
          <t/>
        </is>
      </c>
      <c r="AY117" t="inlineStr">
        <is>
          <t/>
        </is>
      </c>
      <c r="AZ117" s="2" t="inlineStr">
        <is>
          <t>harmadik országbeli állampolgár|
harmadik ország állampolgára</t>
        </is>
      </c>
      <c r="BA117" s="2" t="inlineStr">
        <is>
          <t>4|
4</t>
        </is>
      </c>
      <c r="BB117" s="2" t="inlineStr">
        <is>
          <t xml:space="preserve">|
</t>
        </is>
      </c>
      <c r="BC117" t="inlineStr">
        <is>
          <t>Minden olyan személy, aki nem uniós polgár, és aki nem élvezi a szabad mozgáshoz való közösségi jogot. [UE]</t>
        </is>
      </c>
      <c r="BD117" s="2" t="inlineStr">
        <is>
          <t>cittadino extracomunitario|
cittadino di un paese terzo</t>
        </is>
      </c>
      <c r="BE117" s="2" t="inlineStr">
        <is>
          <t>4|
4</t>
        </is>
      </c>
      <c r="BF117" s="2" t="inlineStr">
        <is>
          <t xml:space="preserve">admitted|
</t>
        </is>
      </c>
      <c r="BG117" t="inlineStr">
        <is>
          <t/>
        </is>
      </c>
      <c r="BH117" s="2" t="inlineStr">
        <is>
          <t>trečiosios šalies pilietis</t>
        </is>
      </c>
      <c r="BI117" s="2" t="inlineStr">
        <is>
          <t>4</t>
        </is>
      </c>
      <c r="BJ117" s="2" t="inlineStr">
        <is>
          <t/>
        </is>
      </c>
      <c r="BK117" t="inlineStr">
        <is>
          <t/>
        </is>
      </c>
      <c r="BL117" s="2" t="inlineStr">
        <is>
          <t>trešās valsts valstspiederīgais</t>
        </is>
      </c>
      <c r="BM117" s="2" t="inlineStr">
        <is>
          <t>4</t>
        </is>
      </c>
      <c r="BN117" s="2" t="inlineStr">
        <is>
          <t/>
        </is>
      </c>
      <c r="BO117" t="inlineStr">
        <is>
          <t>Jebkura persona, kas nav Eiropas Savienības pilsonis un kas nav persona, kam ir tiesības uz pārvietošanās brīvību Kopienā. [UE]</t>
        </is>
      </c>
      <c r="BP117" s="2" t="inlineStr">
        <is>
          <t>ċittadin ta' pajjiż terz</t>
        </is>
      </c>
      <c r="BQ117" s="2" t="inlineStr">
        <is>
          <t>4</t>
        </is>
      </c>
      <c r="BR117" s="2" t="inlineStr">
        <is>
          <t/>
        </is>
      </c>
      <c r="BS117" t="inlineStr">
        <is>
          <t/>
        </is>
      </c>
      <c r="BT117" s="2" t="inlineStr">
        <is>
          <t>onderdaan van een derde land|
derdelander</t>
        </is>
      </c>
      <c r="BU117" s="2" t="inlineStr">
        <is>
          <t>4|
4</t>
        </is>
      </c>
      <c r="BV117" s="2" t="inlineStr">
        <is>
          <t>preferred|
admitted</t>
        </is>
      </c>
      <c r="BW117" t="inlineStr">
        <is>
          <t/>
        </is>
      </c>
      <c r="BX117" s="2" t="inlineStr">
        <is>
          <t>obywatel państwa trzeciego</t>
        </is>
      </c>
      <c r="BY117" s="2" t="inlineStr">
        <is>
          <t>4</t>
        </is>
      </c>
      <c r="BZ117" s="2" t="inlineStr">
        <is>
          <t/>
        </is>
      </c>
      <c r="CA117" t="inlineStr">
        <is>
          <t>"obywatel państwa trzeciego" oznacza każdą osobę niebędącą obywatelem Unii w znaczeniu art. 17 ust. 1 Traktatu i niebędącą osobą korzystającą ze wspólnotowego prawa do swobodnego przemieszczania się, określoną w art. 2 ust. 5 kodeksu granicznego Schengen [UE]</t>
        </is>
      </c>
      <c r="CB117" s="2" t="inlineStr">
        <is>
          <t>nacional de um país terceiro|
nacional de países terceiros</t>
        </is>
      </c>
      <c r="CC117" s="2" t="inlineStr">
        <is>
          <t>4|
4</t>
        </is>
      </c>
      <c r="CD117" s="2" t="inlineStr">
        <is>
          <t xml:space="preserve">|
</t>
        </is>
      </c>
      <c r="CE117" t="inlineStr">
        <is>
          <t>uma pessoa que não seja cidadão da União, na acepção do n.o 1 do artigo 17.o do Tratado, e que não beneficie do direito comunitário à livre circulação nos termos do n.o 5 do artigo 2.o do Código das Fronteiras Schengen. [UE]</t>
        </is>
      </c>
      <c r="CF117" s="2" t="inlineStr">
        <is>
          <t>resortisant al unei ţări terţe</t>
        </is>
      </c>
      <c r="CG117" s="2" t="inlineStr">
        <is>
          <t>4</t>
        </is>
      </c>
      <c r="CH117" s="2" t="inlineStr">
        <is>
          <t/>
        </is>
      </c>
      <c r="CI117" t="inlineStr">
        <is>
          <t/>
        </is>
      </c>
      <c r="CJ117" s="2" t="inlineStr">
        <is>
          <t>štátny príslušník tretej krajiny</t>
        </is>
      </c>
      <c r="CK117" s="2" t="inlineStr">
        <is>
          <t>4</t>
        </is>
      </c>
      <c r="CL117" s="2" t="inlineStr">
        <is>
          <t/>
        </is>
      </c>
      <c r="CM117" t="inlineStr">
        <is>
          <t/>
        </is>
      </c>
      <c r="CN117" s="2" t="inlineStr">
        <is>
          <t>državljan tretje države</t>
        </is>
      </c>
      <c r="CO117" s="2" t="inlineStr">
        <is>
          <t>4</t>
        </is>
      </c>
      <c r="CP117" s="2" t="inlineStr">
        <is>
          <t/>
        </is>
      </c>
      <c r="CQ117" t="inlineStr">
        <is>
          <t>Oseba, ki ni državljan Evropske unije in nima pravice do prostega gibanja v skladu z Zakonikom o schengenskih mejah. [UE]</t>
        </is>
      </c>
      <c r="CR117" s="2" t="inlineStr">
        <is>
          <t>tredjelandsmedborgare</t>
        </is>
      </c>
      <c r="CS117" s="2" t="inlineStr">
        <is>
          <t>4</t>
        </is>
      </c>
      <c r="CT117" s="2" t="inlineStr">
        <is>
          <t/>
        </is>
      </c>
      <c r="CU117" t="inlineStr">
        <is>
          <t/>
        </is>
      </c>
    </row>
    <row r="118">
      <c r="A118" s="1" t="str">
        <f>HYPERLINK("https://iate.europa.eu/entry/result/766986/all", "766986")</f>
        <v>766986</v>
      </c>
      <c r="B118" t="inlineStr">
        <is>
          <t>EMPLOYMENT AND WORKING CONDITIONS;SOCIAL QUESTIONS</t>
        </is>
      </c>
      <c r="C118" t="inlineStr">
        <is>
          <t>EMPLOYMENT AND WORKING CONDITIONS|employment;SOCIAL QUESTIONS|social protection|social security</t>
        </is>
      </c>
      <c r="D118" s="2" t="inlineStr">
        <is>
          <t>трансграничен работник</t>
        </is>
      </c>
      <c r="E118" s="2" t="inlineStr">
        <is>
          <t>3</t>
        </is>
      </c>
      <c r="F118" s="2" t="inlineStr">
        <is>
          <t/>
        </is>
      </c>
      <c r="G118" t="inlineStr">
        <is>
          <t>лице, което упражнява дейност в една държава членка, но пребивава в друга държава членка</t>
        </is>
      </c>
      <c r="H118" s="2" t="inlineStr">
        <is>
          <t>přeshraniční pracovník</t>
        </is>
      </c>
      <c r="I118" s="2" t="inlineStr">
        <is>
          <t>3</t>
        </is>
      </c>
      <c r="J118" s="2" t="inlineStr">
        <is>
          <t/>
        </is>
      </c>
      <c r="K118" t="inlineStr">
        <is>
          <t>osoba, která pracuje v jednom členském státě EU, ale bydliště má v jiném</t>
        </is>
      </c>
      <c r="L118" s="2" t="inlineStr">
        <is>
          <t>grænsearbejder|
grænsegænger</t>
        </is>
      </c>
      <c r="M118" s="2" t="inlineStr">
        <is>
          <t>3|
3</t>
        </is>
      </c>
      <c r="N118" s="2" t="inlineStr">
        <is>
          <t xml:space="preserve">|
</t>
        </is>
      </c>
      <c r="O118" t="inlineStr">
        <is>
          <t>person, der udøver en aktivitet som arbejdstager eller selvstændig erhvervsdrivende i en EU-medlemsstat, og som er bosiddende i en anden</t>
        </is>
      </c>
      <c r="P118" s="2" t="inlineStr">
        <is>
          <t>grenzüberschreitend erwerbstätige Arbeitskraft|
grenzüberschreitend erwerbstätige Person</t>
        </is>
      </c>
      <c r="Q118" s="2" t="inlineStr">
        <is>
          <t>2|
2</t>
        </is>
      </c>
      <c r="R118" s="2" t="inlineStr">
        <is>
          <t xml:space="preserve">|
</t>
        </is>
      </c>
      <c r="S118" t="inlineStr">
        <is>
          <t>Person, die in einem Mitgliedstaat arbeitet, ihren Wohnsitz jedoch in einem anderen Mitgliedstaat hat</t>
        </is>
      </c>
      <c r="T118" s="2" t="inlineStr">
        <is>
          <t>διασυνοριακός εργαζόμενος|
διασυνοριακά μετακινούμενος εργαζόμενος</t>
        </is>
      </c>
      <c r="U118" s="2" t="inlineStr">
        <is>
          <t>3|
3</t>
        </is>
      </c>
      <c r="V118" s="2" t="inlineStr">
        <is>
          <t xml:space="preserve">|
</t>
        </is>
      </c>
      <c r="W118" t="inlineStr">
        <is>
          <t>πρόσωπο που εργάζεται σε ένα κράτος μέλος της ΕΕ ενώ διαμένει σε άλλο κράτος μέλος.</t>
        </is>
      </c>
      <c r="X118" s="2" t="inlineStr">
        <is>
          <t>cross-border worker|
cross-frontier worker|
cross-border commuter</t>
        </is>
      </c>
      <c r="Y118" s="2" t="inlineStr">
        <is>
          <t>3|
1|
3</t>
        </is>
      </c>
      <c r="Z118" s="2" t="inlineStr">
        <is>
          <t xml:space="preserve">|
|
</t>
        </is>
      </c>
      <c r="AA118" t="inlineStr">
        <is>
          <t>person pursuing an activity as an employed or
self-employed person in one EU Member State and who resides in another</t>
        </is>
      </c>
      <c r="AB118" s="2" t="inlineStr">
        <is>
          <t>trabajador transfronterizo|
trabajador pendular transfronterizo</t>
        </is>
      </c>
      <c r="AC118" s="2" t="inlineStr">
        <is>
          <t>3|
3</t>
        </is>
      </c>
      <c r="AD118" s="2" t="inlineStr">
        <is>
          <t xml:space="preserve">|
</t>
        </is>
      </c>
      <c r="AE118" t="inlineStr">
        <is>
          <t>Trabajador que ejerce una actividad profesional en un Estado miembro de la UE mientras reside en otro.</t>
        </is>
      </c>
      <c r="AF118" s="2" t="inlineStr">
        <is>
          <t>piiriülene töötaja|
piiriülene pendeltöötaja</t>
        </is>
      </c>
      <c r="AG118" s="2" t="inlineStr">
        <is>
          <t>3|
3</t>
        </is>
      </c>
      <c r="AH118" s="2" t="inlineStr">
        <is>
          <t xml:space="preserve">|
</t>
        </is>
      </c>
      <c r="AI118" t="inlineStr">
        <is>
          <t>isik, kes töötab või tegutseb FIEna ühes ELi liikmesriigis, kuid elab teises</t>
        </is>
      </c>
      <c r="AJ118" s="2" t="inlineStr">
        <is>
          <t>rajatyöntekijä</t>
        </is>
      </c>
      <c r="AK118" s="2" t="inlineStr">
        <is>
          <t>3</t>
        </is>
      </c>
      <c r="AL118" s="2" t="inlineStr">
        <is>
          <t/>
        </is>
      </c>
      <c r="AM118" t="inlineStr">
        <is>
          <t>Henkilö, joka työskentelee yhdessä EU:n jäsenvaltiossa mutta asuu toisessa jäsenvaltiossa ja palaa asuinmaahansa päivittäin tai vähintään kerran viikossa.</t>
        </is>
      </c>
      <c r="AN118" s="2" t="inlineStr">
        <is>
          <t>travailleur transfrontière</t>
        </is>
      </c>
      <c r="AO118" s="2" t="inlineStr">
        <is>
          <t>3</t>
        </is>
      </c>
      <c r="AP118" s="2" t="inlineStr">
        <is>
          <t/>
        </is>
      </c>
      <c r="AQ118" t="inlineStr">
        <is>
          <t>personne qui exerce une activité salariée ou non salariée dans un État membre de l'UE et réside dans un autre</t>
        </is>
      </c>
      <c r="AR118" s="2" t="inlineStr">
        <is>
          <t>comaitéir trasteorann|
oibrí trasteorann</t>
        </is>
      </c>
      <c r="AS118" s="2" t="inlineStr">
        <is>
          <t>3|
3</t>
        </is>
      </c>
      <c r="AT118" s="2" t="inlineStr">
        <is>
          <t xml:space="preserve">|
</t>
        </is>
      </c>
      <c r="AU118" t="inlineStr">
        <is>
          <t/>
        </is>
      </c>
      <c r="AV118" s="2" t="inlineStr">
        <is>
          <t>prekogranični radnik</t>
        </is>
      </c>
      <c r="AW118" s="2" t="inlineStr">
        <is>
          <t>3</t>
        </is>
      </c>
      <c r="AX118" s="2" t="inlineStr">
        <is>
          <t/>
        </is>
      </c>
      <c r="AY118" t="inlineStr">
        <is>
          <t>osoba koja radi u jednoj državi članici, a boravi u drugoj</t>
        </is>
      </c>
      <c r="AZ118" s="2" t="inlineStr">
        <is>
          <t>határt átlépő munkavállaló</t>
        </is>
      </c>
      <c r="BA118" s="2" t="inlineStr">
        <is>
          <t>3</t>
        </is>
      </c>
      <c r="BB118" s="2" t="inlineStr">
        <is>
          <t/>
        </is>
      </c>
      <c r="BC118" t="inlineStr">
        <is>
          <t>valamely uniós tagállamban munkát vállaló, de másik tagállamban rezidens személy</t>
        </is>
      </c>
      <c r="BD118" s="2" t="inlineStr">
        <is>
          <t>lavoratore transfrontaliero</t>
        </is>
      </c>
      <c r="BE118" s="2" t="inlineStr">
        <is>
          <t>3</t>
        </is>
      </c>
      <c r="BF118" s="2" t="inlineStr">
        <is>
          <t/>
        </is>
      </c>
      <c r="BG118" t="inlineStr">
        <is>
          <t>cittadino UE o EFTA che lavora in uno Stato membro dell'UE o in un paese EFTA, ma che risiede in un altro</t>
        </is>
      </c>
      <c r="BH118" s="2" t="inlineStr">
        <is>
          <t>tarpvalstybinis darbuotojas</t>
        </is>
      </c>
      <c r="BI118" s="2" t="inlineStr">
        <is>
          <t>3</t>
        </is>
      </c>
      <c r="BJ118" s="2" t="inlineStr">
        <is>
          <t/>
        </is>
      </c>
      <c r="BK118" t="inlineStr">
        <is>
          <t>vienoje ES valstybėje narėje gyvenantis, bet kitoje valstybėje narėje dirbantis asmuo</t>
        </is>
      </c>
      <c r="BL118" s="2" t="inlineStr">
        <is>
          <t>pārrobežu darba ņēmējs</t>
        </is>
      </c>
      <c r="BM118" s="2" t="inlineStr">
        <is>
          <t>2</t>
        </is>
      </c>
      <c r="BN118" s="2" t="inlineStr">
        <is>
          <t/>
        </is>
      </c>
      <c r="BO118" t="inlineStr">
        <is>
          <t>persona, kas strādā vienā ES dalībvalstī, bet dzīvo citā</t>
        </is>
      </c>
      <c r="BP118" s="2" t="inlineStr">
        <is>
          <t>ħaddiem transkonfinali|
ħaddiem transfruntier</t>
        </is>
      </c>
      <c r="BQ118" s="2" t="inlineStr">
        <is>
          <t>3|
3</t>
        </is>
      </c>
      <c r="BR118" s="2" t="inlineStr">
        <is>
          <t>|
preferred</t>
        </is>
      </c>
      <c r="BS118" t="inlineStr">
        <is>
          <t>persuna li hija impjegata jew li taħdem għal rasha fi Stat Membru tal-UE iżda tirresjedi fi Stat Membru ieħor</t>
        </is>
      </c>
      <c r="BT118" s="2" t="inlineStr">
        <is>
          <t>grensoverschrijdende werknemer</t>
        </is>
      </c>
      <c r="BU118" s="2" t="inlineStr">
        <is>
          <t>3</t>
        </is>
      </c>
      <c r="BV118" s="2" t="inlineStr">
        <is>
          <t/>
        </is>
      </c>
      <c r="BW118" t="inlineStr">
        <is>
          <t>persoon die werkt in een EU-lidstaat, maar zijn verblijfplaats in een andere heeft</t>
        </is>
      </c>
      <c r="BX118" s="2" t="inlineStr">
        <is>
          <t>pracownik transgraniczny</t>
        </is>
      </c>
      <c r="BY118" s="2" t="inlineStr">
        <is>
          <t>3</t>
        </is>
      </c>
      <c r="BZ118" s="2" t="inlineStr">
        <is>
          <t/>
        </is>
      </c>
      <c r="CA118" t="inlineStr">
        <is>
          <t>każda osoba wykonująca pracę najemną lub na własny rachunek w państwie członkowskim, która zamieszkuje na terytorium innego państwa członkowskiego, gdzie co do zasady powraca każdego dnia lub co najmniej raz w tygodniu</t>
        </is>
      </c>
      <c r="CB118" s="2" t="inlineStr">
        <is>
          <t>trabalhador transfronteiriço</t>
        </is>
      </c>
      <c r="CC118" s="2" t="inlineStr">
        <is>
          <t>3</t>
        </is>
      </c>
      <c r="CD118" s="2" t="inlineStr">
        <is>
          <t/>
        </is>
      </c>
      <c r="CE118" t="inlineStr">
        <is>
          <t>Pessoa que trabalha num Estado-Membro da UE mas reside noutro.</t>
        </is>
      </c>
      <c r="CF118" s="2" t="inlineStr">
        <is>
          <t>navetist transfrontalier|
lucrător transfrontalier</t>
        </is>
      </c>
      <c r="CG118" s="2" t="inlineStr">
        <is>
          <t>3|
3</t>
        </is>
      </c>
      <c r="CH118" s="2" t="inlineStr">
        <is>
          <t xml:space="preserve">|
</t>
        </is>
      </c>
      <c r="CI118" t="inlineStr">
        <is>
          <t>persoană care lucrează într-un stat membru al UE, dar rezidentă într-un alt stat membru</t>
        </is>
      </c>
      <c r="CJ118" s="2" t="inlineStr">
        <is>
          <t>migrujúci pracovník|
cezhraničný pracovník</t>
        </is>
      </c>
      <c r="CK118" s="2" t="inlineStr">
        <is>
          <t>3|
3</t>
        </is>
      </c>
      <c r="CL118" s="2" t="inlineStr">
        <is>
          <t xml:space="preserve">|
</t>
        </is>
      </c>
      <c r="CM118" t="inlineStr">
        <is>
          <t>osoba, ktorá pracuje ako zamestnanec alebo ako samostatne zárobkovo činná osoba v niektorom členskom štáte EÚ, ale má bydlisko na území iného členského štátu</t>
        </is>
      </c>
      <c r="CN118" s="2" t="inlineStr">
        <is>
          <t>čezmejni delavec</t>
        </is>
      </c>
      <c r="CO118" s="2" t="inlineStr">
        <is>
          <t>3</t>
        </is>
      </c>
      <c r="CP118" s="2" t="inlineStr">
        <is>
          <t/>
        </is>
      </c>
      <c r="CQ118" t="inlineStr">
        <is>
          <t/>
        </is>
      </c>
      <c r="CR118" s="2" t="inlineStr">
        <is>
          <t>gränsöverskridande arbetare</t>
        </is>
      </c>
      <c r="CS118" s="2" t="inlineStr">
        <is>
          <t>3</t>
        </is>
      </c>
      <c r="CT118" s="2" t="inlineStr">
        <is>
          <t/>
        </is>
      </c>
      <c r="CU118" t="inlineStr">
        <is>
          <t>person som bor i en EU-medlemsstat men arbetar i en annan EU-medlemsstat</t>
        </is>
      </c>
    </row>
    <row r="119">
      <c r="A119" s="1" t="str">
        <f>HYPERLINK("https://iate.europa.eu/entry/result/3592255/all", "3592255")</f>
        <v>3592255</v>
      </c>
      <c r="B119" t="inlineStr">
        <is>
          <t>SCIENCE</t>
        </is>
      </c>
      <c r="C119" t="inlineStr">
        <is>
          <t>SCIENCE|natural and applied sciences|life sciences|biology</t>
        </is>
      </c>
      <c r="D119" s="2" t="inlineStr">
        <is>
          <t>вариант на SARS-CoV-2</t>
        </is>
      </c>
      <c r="E119" s="2" t="inlineStr">
        <is>
          <t>3</t>
        </is>
      </c>
      <c r="F119" s="2" t="inlineStr">
        <is>
          <t/>
        </is>
      </c>
      <c r="G119" t="inlineStr">
        <is>
          <t/>
        </is>
      </c>
      <c r="H119" s="2" t="inlineStr">
        <is>
          <t>varianta covidu-19|
varianta COVID-19|
varianta SARS-CoV-2|
varianta viru SARS-CoV-2</t>
        </is>
      </c>
      <c r="I119" s="2" t="inlineStr">
        <is>
          <t>3|
3|
3|
3</t>
        </is>
      </c>
      <c r="J119" s="2" t="inlineStr">
        <is>
          <t xml:space="preserve">admitted|
admitted|
|
</t>
        </is>
      </c>
      <c r="K119" t="inlineStr">
        <is>
          <t/>
        </is>
      </c>
      <c r="L119" s="2" t="inlineStr">
        <is>
          <t>covid-19-virusvariant|
covid-19-variant|
sars-CoV-2-variant</t>
        </is>
      </c>
      <c r="M119" s="2" t="inlineStr">
        <is>
          <t>3|
3|
3</t>
        </is>
      </c>
      <c r="N119" s="2" t="inlineStr">
        <is>
          <t xml:space="preserve">|
|
</t>
        </is>
      </c>
      <c r="O119" t="inlineStr">
        <is>
          <t>virus, der giver sygdommen covid-19, og som har en ændret RNA-sekvens sammenlignet med det oprindelige virus som først opdaget</t>
        </is>
      </c>
      <c r="P119" s="2" t="inlineStr">
        <is>
          <t>SARS-CoV-2-Virusvariante|
COVID-19-Virusvariante|
SARS-CoV-2-Variante</t>
        </is>
      </c>
      <c r="Q119" s="2" t="inlineStr">
        <is>
          <t>3|
3|
3</t>
        </is>
      </c>
      <c r="R119" s="2" t="inlineStr">
        <is>
          <t xml:space="preserve">|
|
</t>
        </is>
      </c>
      <c r="S119" t="inlineStr">
        <is>
          <t/>
        </is>
      </c>
      <c r="T119" s="2" t="inlineStr">
        <is>
          <t>παραλλαγή του SARS-CoV-2|
παραλλαγή του ιού SARS-CoV-2</t>
        </is>
      </c>
      <c r="U119" s="2" t="inlineStr">
        <is>
          <t>3|
3</t>
        </is>
      </c>
      <c r="V119" s="2" t="inlineStr">
        <is>
          <t xml:space="preserve">preferred|
</t>
        </is>
      </c>
      <c r="W119" t="inlineStr">
        <is>
          <t/>
        </is>
      </c>
      <c r="X119" s="2" t="inlineStr">
        <is>
          <t>Covid-19 variant|
COVID-19 virus variant|
SARS-CoV-2 variant</t>
        </is>
      </c>
      <c r="Y119" s="2" t="inlineStr">
        <is>
          <t>3|
3|
3</t>
        </is>
      </c>
      <c r="Z119" s="2" t="inlineStr">
        <is>
          <t>admitted|
|
preferred</t>
        </is>
      </c>
      <c r="AA119" t="inlineStr">
        <is>
          <t>virus responsible for COVID-19 presenting changes in its RNA sequence compared to the virus as discovered initially</t>
        </is>
      </c>
      <c r="AB119" s="2" t="inlineStr">
        <is>
          <t>variante del SARS-CoV-2</t>
        </is>
      </c>
      <c r="AC119" s="2" t="inlineStr">
        <is>
          <t>3</t>
        </is>
      </c>
      <c r="AD119" s="2" t="inlineStr">
        <is>
          <t/>
        </is>
      </c>
      <c r="AE119" t="inlineStr">
        <is>
          <t>Coronavirus del síndrome respiratorio agudo grave de tipo 2 cuyo fenotipo difiere del de la cepa salvaje original.</t>
        </is>
      </c>
      <c r="AF119" s="2" t="inlineStr">
        <is>
          <t>SARS-CoV-2 variant|
COVID-19 põhjustava viiruse variant|
viiruse SARS-CoV-2 variant</t>
        </is>
      </c>
      <c r="AG119" s="2" t="inlineStr">
        <is>
          <t>3|
2|
3</t>
        </is>
      </c>
      <c r="AH119" s="2" t="inlineStr">
        <is>
          <t xml:space="preserve">|
proposed|
</t>
        </is>
      </c>
      <c r="AI119" t="inlineStr">
        <is>
          <t>&lt;i&gt;COVID-19&lt;/i&gt; &lt;a href="/entry/result/3588486/all" id="ENTRY_TO_ENTRY_CONVERTER" target="_blank"&gt;IATE:3588486&lt;/a&gt; põhjustava viiruse &lt;i&gt;SARS-CoV-2&lt;/i&gt; &lt;a href="/entry/result/3588006/all" id="ENTRY_TO_ENTRY_CONVERTER" target="_blank"&gt;IATE:3588006&lt;/a&gt; &lt;i&gt;variant &lt;/i&gt;&lt;a href="/entry/result/1245271/all" id="ENTRY_TO_ENTRY_CONVERTER" target="_blank"&gt;IATE:1245271&lt;/a&gt;</t>
        </is>
      </c>
      <c r="AJ119" s="2" t="inlineStr">
        <is>
          <t>covid-19-muunnos|
koronavirusmuunnos|
SARS-CoV-2-muunnos|
covid-19-virusmuunnos</t>
        </is>
      </c>
      <c r="AK119" s="2" t="inlineStr">
        <is>
          <t>3|
3|
3|
3</t>
        </is>
      </c>
      <c r="AL119" s="2" t="inlineStr">
        <is>
          <t xml:space="preserve">|
|
|
</t>
        </is>
      </c>
      <c r="AM119" t="inlineStr">
        <is>
          <t/>
        </is>
      </c>
      <c r="AN119" s="2" t="inlineStr">
        <is>
          <t>variant du SARS-CoV-2|
variant du virus de la COVID-19</t>
        </is>
      </c>
      <c r="AO119" s="2" t="inlineStr">
        <is>
          <t>3|
3</t>
        </is>
      </c>
      <c r="AP119" s="2" t="inlineStr">
        <is>
          <t xml:space="preserve">preferred|
</t>
        </is>
      </c>
      <c r="AQ119" t="inlineStr">
        <is>
          <t>virus responsable de la &lt;a href="https://iate.europa.eu/entry/result/3588486" target="_blank"&gt;COVID-19&lt;/a&gt; qui se distingue du virus d'origine par une ou plusieurs mutations</t>
        </is>
      </c>
      <c r="AR119" s="2" t="inlineStr">
        <is>
          <t>athraitheach SARS-CoV-2|
athraitheach víreas COVID-19|
athraitheach COVID-19</t>
        </is>
      </c>
      <c r="AS119" s="2" t="inlineStr">
        <is>
          <t>3|
3|
3</t>
        </is>
      </c>
      <c r="AT119" s="2" t="inlineStr">
        <is>
          <t xml:space="preserve">|
|
</t>
        </is>
      </c>
      <c r="AU119" t="inlineStr">
        <is>
          <t/>
        </is>
      </c>
      <c r="AV119" s="2" t="inlineStr">
        <is>
          <t>varijanta virusa SARS-CoV-2</t>
        </is>
      </c>
      <c r="AW119" s="2" t="inlineStr">
        <is>
          <t>3</t>
        </is>
      </c>
      <c r="AX119" s="2" t="inlineStr">
        <is>
          <t/>
        </is>
      </c>
      <c r="AY119" t="inlineStr">
        <is>
          <t/>
        </is>
      </c>
      <c r="AZ119" s="2" t="inlineStr">
        <is>
          <t>Covid19-vírus variánsa|
SARS-CoV-2-variáns|
Covid19-variáns</t>
        </is>
      </c>
      <c r="BA119" s="2" t="inlineStr">
        <is>
          <t>2|
3|
2</t>
        </is>
      </c>
      <c r="BB119" s="2" t="inlineStr">
        <is>
          <t>|
|
admitted</t>
        </is>
      </c>
      <c r="BC119" t="inlineStr">
        <is>
          <t>a &lt;a href="https://iate.europa.eu/entry/slideshow/1621320948393/3588006/hu" target="_blank"&gt;SARS-CoV-2 vírus&lt;/a&gt; mutációja, amely eltéréseket mutat az RNS-szekvenciájában az eredetileg felfedezett kezdeti vírushoz képest</t>
        </is>
      </c>
      <c r="BD119" s="2" t="inlineStr">
        <is>
          <t>variante del virus SARS-CoV-2</t>
        </is>
      </c>
      <c r="BE119" s="2" t="inlineStr">
        <is>
          <t>3</t>
        </is>
      </c>
      <c r="BF119" s="2" t="inlineStr">
        <is>
          <t/>
        </is>
      </c>
      <c r="BG119" t="inlineStr">
        <is>
          <t>evoluzione del virus &lt;a href="https://iate.europa.eu/entry/result/3588006/it" target="_blank"&gt;SARS-CoV-2&lt;/a&gt; attraverso mutazioni del genoma del virus iniziale</t>
        </is>
      </c>
      <c r="BH119" s="2" t="inlineStr">
        <is>
          <t>SARS-CoV-2 atmaina</t>
        </is>
      </c>
      <c r="BI119" s="2" t="inlineStr">
        <is>
          <t>3</t>
        </is>
      </c>
      <c r="BJ119" s="2" t="inlineStr">
        <is>
          <t/>
        </is>
      </c>
      <c r="BK119" t="inlineStr">
        <is>
          <t>virusas, galintis sukelti &lt;a href="https://iate.europa.eu/entry/result/3588486/lt" target="_blank"&gt;COVID-19&lt;/a&gt;, kurio RNR seka, palyginti su iš pradžių atrastu virusu, yra pakitusi</t>
        </is>
      </c>
      <c r="BL119" s="2" t="inlineStr">
        <is>
          <t>Covid-19 vīrusa variants|
SARS-CoV-2 variants</t>
        </is>
      </c>
      <c r="BM119" s="2" t="inlineStr">
        <is>
          <t>3|
3</t>
        </is>
      </c>
      <c r="BN119" s="2" t="inlineStr">
        <is>
          <t>|
preferred</t>
        </is>
      </c>
      <c r="BO119" t="inlineStr">
        <is>
          <t>SARS-CoV-2 vīrusa mutāciju rezultātā izveidojusies vīrusa variācija</t>
        </is>
      </c>
      <c r="BP119" s="2" t="inlineStr">
        <is>
          <t>varjant tal-virus COVID-19|
varjant tas-SARS-CoV-2</t>
        </is>
      </c>
      <c r="BQ119" s="2" t="inlineStr">
        <is>
          <t>3|
3</t>
        </is>
      </c>
      <c r="BR119" s="2" t="inlineStr">
        <is>
          <t>|
preferred</t>
        </is>
      </c>
      <c r="BS119" t="inlineStr">
        <is>
          <t>virus responsabbli għall-COVID-19 li jippreżenta bidliet fis-sekwenza RNA tiegħu meta mqabbel mal-virus kif ġie skopert inizjalment</t>
        </is>
      </c>
      <c r="BT119" s="2" t="inlineStr">
        <is>
          <t>variant van het coronavirus SARS-CoV-2|
variant van SARS-CoV-2|
SARS-CoV-2-variant</t>
        </is>
      </c>
      <c r="BU119" s="2" t="inlineStr">
        <is>
          <t>3|
3|
3</t>
        </is>
      </c>
      <c r="BV119" s="2" t="inlineStr">
        <is>
          <t xml:space="preserve">|
|
</t>
        </is>
      </c>
      <c r="BW119" t="inlineStr">
        <is>
          <t/>
        </is>
      </c>
      <c r="BX119" s="2" t="inlineStr">
        <is>
          <t>wariant SARS-CoV-2|
wariant wirusa wywołującego COVID-19|
wariant wirusa SARS-CoV-2</t>
        </is>
      </c>
      <c r="BY119" s="2" t="inlineStr">
        <is>
          <t>3|
3|
3</t>
        </is>
      </c>
      <c r="BZ119" s="2" t="inlineStr">
        <is>
          <t xml:space="preserve">|
|
</t>
        </is>
      </c>
      <c r="CA119" t="inlineStr">
        <is>
          <t>wirus wywołujący COVID-19 z określonym układem mutacji</t>
        </is>
      </c>
      <c r="CB119" s="2" t="inlineStr">
        <is>
          <t>variante do coronavírus|
variante do SARS-CoV-2</t>
        </is>
      </c>
      <c r="CC119" s="2" t="inlineStr">
        <is>
          <t>3|
3</t>
        </is>
      </c>
      <c r="CD119" s="2" t="inlineStr">
        <is>
          <t xml:space="preserve">admitted|
</t>
        </is>
      </c>
      <c r="CE119" t="inlineStr">
        <is>
          <t>Vírus que causa a COVID-19 caracterizado por alterações na sequência ARN em comparação
com o vírus inicialmente descoberto.</t>
        </is>
      </c>
      <c r="CF119" s="2" t="inlineStr">
        <is>
          <t>variantă a SARS-CoV-2|
variantă a virusului SARS-CoV-2</t>
        </is>
      </c>
      <c r="CG119" s="2" t="inlineStr">
        <is>
          <t>3|
2</t>
        </is>
      </c>
      <c r="CH119" s="2" t="inlineStr">
        <is>
          <t xml:space="preserve">|
</t>
        </is>
      </c>
      <c r="CI119" t="inlineStr">
        <is>
          <t/>
        </is>
      </c>
      <c r="CJ119" s="2" t="inlineStr">
        <is>
          <t>variant vírusu ochorenia COVID-19|
variant vírusu SARS-CoV-2|
variant SARS-CoV-2</t>
        </is>
      </c>
      <c r="CK119" s="2" t="inlineStr">
        <is>
          <t>3|
3|
3</t>
        </is>
      </c>
      <c r="CL119" s="2" t="inlineStr">
        <is>
          <t xml:space="preserve">|
|
</t>
        </is>
      </c>
      <c r="CM119" t="inlineStr">
        <is>
          <t>verzia vírusu SARS-CoV-2 obsahujúca jednu alebo viac mutácií, ktoré ju odlišujú od iných cirkulujúcich verzií tohto vírusu</t>
        </is>
      </c>
      <c r="CN119" s="2" t="inlineStr">
        <is>
          <t>različica SARS-CoV-2|
različica virusa SARS-CoV-2</t>
        </is>
      </c>
      <c r="CO119" s="2" t="inlineStr">
        <is>
          <t>3|
3</t>
        </is>
      </c>
      <c r="CP119" s="2" t="inlineStr">
        <is>
          <t>|
proposed</t>
        </is>
      </c>
      <c r="CQ119" t="inlineStr">
        <is>
          <t/>
        </is>
      </c>
      <c r="CR119" s="2" t="inlineStr">
        <is>
          <t>variant av SARS-CoV-2|
variant av viruset SARS-CoV-19</t>
        </is>
      </c>
      <c r="CS119" s="2" t="inlineStr">
        <is>
          <t>3|
3</t>
        </is>
      </c>
      <c r="CT119" s="2" t="inlineStr">
        <is>
          <t xml:space="preserve">preferred|
</t>
        </is>
      </c>
      <c r="CU119" t="inlineStr">
        <is>
          <t/>
        </is>
      </c>
    </row>
    <row r="120">
      <c r="A120" s="1" t="str">
        <f>HYPERLINK("https://iate.europa.eu/entry/result/3589452/all", "3589452")</f>
        <v>3589452</v>
      </c>
      <c r="B120" t="inlineStr">
        <is>
          <t>SOCIAL QUESTIONS</t>
        </is>
      </c>
      <c r="C120" t="inlineStr">
        <is>
          <t>SOCIAL QUESTIONS|health|illness|infectious disease</t>
        </is>
      </c>
      <c r="D120" t="inlineStr">
        <is>
          <t/>
        </is>
      </c>
      <c r="E120" t="inlineStr">
        <is>
          <t/>
        </is>
      </c>
      <c r="F120" t="inlineStr">
        <is>
          <t/>
        </is>
      </c>
      <c r="G120" t="inlineStr">
        <is>
          <t/>
        </is>
      </c>
      <c r="H120" s="2" t="inlineStr">
        <is>
          <t>infekce virem SARS-CoV-2|
infekce COVID-19|
infekce covid-19</t>
        </is>
      </c>
      <c r="I120" s="2" t="inlineStr">
        <is>
          <t>3|
3|
3</t>
        </is>
      </c>
      <c r="J120" s="2" t="inlineStr">
        <is>
          <t xml:space="preserve">|
|
</t>
        </is>
      </c>
      <c r="K120" t="inlineStr">
        <is>
          <t>infekce [ &lt;a href="/entry/result/3578778/all" id="ENTRY_TO_ENTRY_CONVERTER" target="_blank"&gt;IATE:3578778&lt;/a&gt; ] virem SARS-CoV-2 [ &lt;a href="/entry/result/3588006/all" id="ENTRY_TO_ENTRY_CONVERTER" target="_blank"&gt;IATE:3588006&lt;/a&gt; ] způsobujícím onemocnění COVID-19 [ &lt;a href="/entry/result/3588486/all" id="ENTRY_TO_ENTRY_CONVERTER" target="_blank"&gt;IATE:3588486&lt;/a&gt; ]</t>
        </is>
      </c>
      <c r="L120" s="2" t="inlineStr">
        <is>
          <t>covid-19-smitte|
covid-19-infektion|
SARS-CoV-2-smitte|
SARS-CoV-2-infektion</t>
        </is>
      </c>
      <c r="M120" s="2" t="inlineStr">
        <is>
          <t>3|
3|
3|
3</t>
        </is>
      </c>
      <c r="N120" s="2" t="inlineStr">
        <is>
          <t xml:space="preserve">|
|
|
</t>
        </is>
      </c>
      <c r="O120" t="inlineStr">
        <is>
          <t/>
        </is>
      </c>
      <c r="P120" s="2" t="inlineStr">
        <is>
          <t>Covid-19-Infektion|
Infektion mit SARS-CoV-2</t>
        </is>
      </c>
      <c r="Q120" s="2" t="inlineStr">
        <is>
          <t>3|
3</t>
        </is>
      </c>
      <c r="R120" s="2" t="inlineStr">
        <is>
          <t xml:space="preserve">|
</t>
        </is>
      </c>
      <c r="S120" t="inlineStr">
        <is>
          <t/>
        </is>
      </c>
      <c r="T120" s="2" t="inlineStr">
        <is>
          <t>λοίμωξη από 2019-nCoV|
λοίμωξη COVID-19</t>
        </is>
      </c>
      <c r="U120" s="2" t="inlineStr">
        <is>
          <t>3|
3</t>
        </is>
      </c>
      <c r="V120" s="2" t="inlineStr">
        <is>
          <t xml:space="preserve">|
</t>
        </is>
      </c>
      <c r="W120" t="inlineStr">
        <is>
          <t>&lt;a href="https://iate.europa.eu/entry/result/3578778/el" target="_blank"&gt;λοίμωξη&lt;/a&gt; που αναπτύσσεται κατόπιν μόλυνσης με τον ιό &lt;a href="https://iate.europa.eu/entry/result/3588006/el" target="_blank"&gt;SARS-CoV-2&lt;/a&gt; και ακολουθείται ή μη από την εμφάνιση συμπτωμάτων της νόσου &lt;a href="https://iate.europa.eu/entry/result/3588486/el" target="_blank"&gt;COVID-19&lt;/a&gt;</t>
        </is>
      </c>
      <c r="X120" s="2" t="inlineStr">
        <is>
          <t>COVID-19 infection|
infection with SARS-CoV-2</t>
        </is>
      </c>
      <c r="Y120" s="2" t="inlineStr">
        <is>
          <t>3|
3</t>
        </is>
      </c>
      <c r="Z120" s="2" t="inlineStr">
        <is>
          <t xml:space="preserve">|
</t>
        </is>
      </c>
      <c r="AA120" t="inlineStr">
        <is>
          <t>&lt;a href="https://iate.europa.eu/entry/result/3578778/en" target="_blank"&gt;infection &lt;/a&gt; with the COVID-19 virus (&lt;a href="https://iate.europa.eu/entry/result/3588006/en" target="_blank"&gt;SARS-CoV-2&lt;/a&gt;)</t>
        </is>
      </c>
      <c r="AB120" s="2" t="inlineStr">
        <is>
          <t>infección por SARS-CoV-2</t>
        </is>
      </c>
      <c r="AC120" s="2" t="inlineStr">
        <is>
          <t>3</t>
        </is>
      </c>
      <c r="AD120" s="2" t="inlineStr">
        <is>
          <t/>
        </is>
      </c>
      <c r="AE120" t="inlineStr">
        <is>
          <t/>
        </is>
      </c>
      <c r="AF120" s="2" t="inlineStr">
        <is>
          <t>SARS-CoV-2 infektsioon|
SARS-CoV-2 nakkus|
COVID-19 infektsioon|
COVID-19 nakkus</t>
        </is>
      </c>
      <c r="AG120" s="2" t="inlineStr">
        <is>
          <t>3|
3|
3|
3</t>
        </is>
      </c>
      <c r="AH120" s="2" t="inlineStr">
        <is>
          <t>|
preferred|
|
preferred</t>
        </is>
      </c>
      <c r="AI120" t="inlineStr">
        <is>
          <t>nakatumine &lt;i&gt;COVID-19 viirusega (SARS-CoV-2) &lt;/i&gt;&lt;a href="/entry/result/3588006/all" id="ENTRY_TO_ENTRY_CONVERTER" target="_blank"&gt;IATE:3588006&lt;/a&gt;</t>
        </is>
      </c>
      <c r="AJ120" s="2" t="inlineStr">
        <is>
          <t>covid-19-infektio|
SARS-CoV-2-tartunta|
covid-19-tartunta|
SARS-CoV-2-infektio</t>
        </is>
      </c>
      <c r="AK120" s="2" t="inlineStr">
        <is>
          <t>3|
3|
3|
3</t>
        </is>
      </c>
      <c r="AL120" s="2" t="inlineStr">
        <is>
          <t xml:space="preserve">|
|
|
</t>
        </is>
      </c>
      <c r="AM120" t="inlineStr">
        <is>
          <t/>
        </is>
      </c>
      <c r="AN120" s="2" t="inlineStr">
        <is>
          <t>infection par le SARS-CoV-2|
infection par la COVID-19</t>
        </is>
      </c>
      <c r="AO120" s="2" t="inlineStr">
        <is>
          <t>3|
3</t>
        </is>
      </c>
      <c r="AP120" s="2" t="inlineStr">
        <is>
          <t xml:space="preserve">preferred|
</t>
        </is>
      </c>
      <c r="AQ120" t="inlineStr">
        <is>
          <t/>
        </is>
      </c>
      <c r="AR120" s="2" t="inlineStr">
        <is>
          <t>ionfhabhtú COVID-19|
ionfhabhtú le SARS-CoV-2</t>
        </is>
      </c>
      <c r="AS120" s="2" t="inlineStr">
        <is>
          <t>3|
3</t>
        </is>
      </c>
      <c r="AT120" s="2" t="inlineStr">
        <is>
          <t xml:space="preserve">|
</t>
        </is>
      </c>
      <c r="AU120" t="inlineStr">
        <is>
          <t/>
        </is>
      </c>
      <c r="AV120" t="inlineStr">
        <is>
          <t/>
        </is>
      </c>
      <c r="AW120" t="inlineStr">
        <is>
          <t/>
        </is>
      </c>
      <c r="AX120" t="inlineStr">
        <is>
          <t/>
        </is>
      </c>
      <c r="AY120" t="inlineStr">
        <is>
          <t/>
        </is>
      </c>
      <c r="AZ120" s="2" t="inlineStr">
        <is>
          <t>Covid19-fertőzés</t>
        </is>
      </c>
      <c r="BA120" s="2" t="inlineStr">
        <is>
          <t>3</t>
        </is>
      </c>
      <c r="BB120" s="2" t="inlineStr">
        <is>
          <t/>
        </is>
      </c>
      <c r="BC120" t="inlineStr">
        <is>
          <t/>
        </is>
      </c>
      <c r="BD120" s="2" t="inlineStr">
        <is>
          <t>infezione da COVID-19|
infezione da SARS-CoV-2</t>
        </is>
      </c>
      <c r="BE120" s="2" t="inlineStr">
        <is>
          <t>3|
3</t>
        </is>
      </c>
      <c r="BF120" s="2" t="inlineStr">
        <is>
          <t xml:space="preserve">|
</t>
        </is>
      </c>
      <c r="BG120" t="inlineStr">
        <is>
          <t>&lt;a href="https://iate.europa.eu/entry/result/3578778/en-it" target="_blank"&gt;infezione&lt;/a&gt; dal virus della malattia COVID-19, il &lt;a href="https://iate.europa.eu/entry/result/3588006/en-it" target="_blank"&gt;SARS-Cov-2&lt;/a&gt;</t>
        </is>
      </c>
      <c r="BH120" s="2" t="inlineStr">
        <is>
          <t>SARS-CoV-2 infekcija|
COVID-19 infekcija</t>
        </is>
      </c>
      <c r="BI120" s="2" t="inlineStr">
        <is>
          <t>3|
3</t>
        </is>
      </c>
      <c r="BJ120" s="2" t="inlineStr">
        <is>
          <t xml:space="preserve">|
</t>
        </is>
      </c>
      <c r="BK120" t="inlineStr">
        <is>
          <t>infekcija, sukelta koronaviruso SARS‑CoV‑2</t>
        </is>
      </c>
      <c r="BL120" t="inlineStr">
        <is>
          <t/>
        </is>
      </c>
      <c r="BM120" t="inlineStr">
        <is>
          <t/>
        </is>
      </c>
      <c r="BN120" t="inlineStr">
        <is>
          <t/>
        </is>
      </c>
      <c r="BO120" t="inlineStr">
        <is>
          <t/>
        </is>
      </c>
      <c r="BP120" s="2" t="inlineStr">
        <is>
          <t>infezzjoni bil-COVID-19|
infezzjoni bis-SARS-CoV-2</t>
        </is>
      </c>
      <c r="BQ120" s="2" t="inlineStr">
        <is>
          <t>3|
3</t>
        </is>
      </c>
      <c r="BR120" s="2" t="inlineStr">
        <is>
          <t xml:space="preserve">|
</t>
        </is>
      </c>
      <c r="BS120" t="inlineStr">
        <is>
          <t>infezzjoni [ &lt;a href="/entry/result/3578778/all" id="ENTRY_TO_ENTRY_CONVERTER" target="_blank"&gt;IATE:3578778&lt;/a&gt; ] bil-virus COVID-19 (SARS-CoV-2 [ &lt;a href="/entry/result/3588006/all" id="ENTRY_TO_ENTRY_CONVERTER" target="_blank"&gt;IATE:3588006&lt;/a&gt; ])</t>
        </is>
      </c>
      <c r="BT120" s="2" t="inlineStr">
        <is>
          <t>COVID-19-infectie|
COVID-19-besmetting</t>
        </is>
      </c>
      <c r="BU120" s="2" t="inlineStr">
        <is>
          <t>3|
2</t>
        </is>
      </c>
      <c r="BV120" s="2" t="inlineStr">
        <is>
          <t xml:space="preserve">|
</t>
        </is>
      </c>
      <c r="BW120" t="inlineStr">
        <is>
          <t>infectie
 die wordt veroorzaakt door het virus SARS-CoV-2</t>
        </is>
      </c>
      <c r="BX120" s="2" t="inlineStr">
        <is>
          <t>zakażenie COVID-19|
zakażenie SARS-CoV-2</t>
        </is>
      </c>
      <c r="BY120" s="2" t="inlineStr">
        <is>
          <t>3|
3</t>
        </is>
      </c>
      <c r="BZ120" s="2" t="inlineStr">
        <is>
          <t xml:space="preserve">|
</t>
        </is>
      </c>
      <c r="CA120" t="inlineStr">
        <is>
          <t/>
        </is>
      </c>
      <c r="CB120" s="2" t="inlineStr">
        <is>
          <t>infeção pelo vírus da COVID-19|
infeção por SARS-CoV-2</t>
        </is>
      </c>
      <c r="CC120" s="2" t="inlineStr">
        <is>
          <t>3|
3</t>
        </is>
      </c>
      <c r="CD120" s="2" t="inlineStr">
        <is>
          <t xml:space="preserve">|
</t>
        </is>
      </c>
      <c r="CE120" t="inlineStr">
        <is>
          <t/>
        </is>
      </c>
      <c r="CF120" s="2" t="inlineStr">
        <is>
          <t>infecție cu virusul SARS-CoV-2</t>
        </is>
      </c>
      <c r="CG120" s="2" t="inlineStr">
        <is>
          <t>3</t>
        </is>
      </c>
      <c r="CH120" s="2" t="inlineStr">
        <is>
          <t/>
        </is>
      </c>
      <c r="CI120" t="inlineStr">
        <is>
          <t/>
        </is>
      </c>
      <c r="CJ120" s="2" t="inlineStr">
        <is>
          <t>infekcia COVID-19|
infekcia koronavírusom SARS-CoV-2</t>
        </is>
      </c>
      <c r="CK120" s="2" t="inlineStr">
        <is>
          <t>3|
3</t>
        </is>
      </c>
      <c r="CL120" s="2" t="inlineStr">
        <is>
          <t xml:space="preserve">|
</t>
        </is>
      </c>
      <c r="CM120" t="inlineStr">
        <is>
          <t>vniknutie vírusu &lt;a href="https://iate.europa.eu/entry/result/3588006/sk" target="_blank"&gt;SARS-CoV-2&lt;/a&gt;, ktorý spôsobuje ochorenie COVID-19, do tela</t>
        </is>
      </c>
      <c r="CN120" s="2" t="inlineStr">
        <is>
          <t>okužba s COVID-19</t>
        </is>
      </c>
      <c r="CO120" s="2" t="inlineStr">
        <is>
          <t>3</t>
        </is>
      </c>
      <c r="CP120" s="2" t="inlineStr">
        <is>
          <t/>
        </is>
      </c>
      <c r="CQ120" t="inlineStr">
        <is>
          <t/>
        </is>
      </c>
      <c r="CR120" s="2" t="inlineStr">
        <is>
          <t>infektion med SARS-CoV-2|
covid-19-infektion</t>
        </is>
      </c>
      <c r="CS120" s="2" t="inlineStr">
        <is>
          <t>3|
3</t>
        </is>
      </c>
      <c r="CT120" s="2" t="inlineStr">
        <is>
          <t xml:space="preserve">|
</t>
        </is>
      </c>
      <c r="CU120" t="inlineStr">
        <is>
          <t/>
        </is>
      </c>
    </row>
    <row r="121">
      <c r="A121" s="1" t="str">
        <f>HYPERLINK("https://iate.europa.eu/entry/result/1073600/all", "1073600")</f>
        <v>1073600</v>
      </c>
      <c r="B121" t="inlineStr">
        <is>
          <t>SCIENCE</t>
        </is>
      </c>
      <c r="C121" t="inlineStr">
        <is>
          <t>SCIENCE|natural and applied sciences|life sciences|biology</t>
        </is>
      </c>
      <c r="D121" t="inlineStr">
        <is>
          <t/>
        </is>
      </c>
      <c r="E121" t="inlineStr">
        <is>
          <t/>
        </is>
      </c>
      <c r="F121" t="inlineStr">
        <is>
          <t/>
        </is>
      </c>
      <c r="G121" t="inlineStr">
        <is>
          <t/>
        </is>
      </c>
      <c r="H121" s="2" t="inlineStr">
        <is>
          <t>renaturace|
hybridizace nukleové kyseliny|
hybridizace</t>
        </is>
      </c>
      <c r="I121" s="2" t="inlineStr">
        <is>
          <t>3|
3|
3</t>
        </is>
      </c>
      <c r="J121" s="2" t="inlineStr">
        <is>
          <t xml:space="preserve">|
|
</t>
        </is>
      </c>
      <c r="K121" t="inlineStr">
        <is>
          <t>proces, při němž působením denaturačního činidla dojde k oddělení jednotlivých vláken dvoušroubovice nukleové kyseliny a po navození vhodných renaturačních podmínek se jednovláknové molekuly párují opět do dvoušroubovice</t>
        </is>
      </c>
      <c r="L121" s="2" t="inlineStr">
        <is>
          <t>hybridisering af nukleinsyrer|
nukleinsyrehybridisering</t>
        </is>
      </c>
      <c r="M121" s="2" t="inlineStr">
        <is>
          <t>3|
3</t>
        </is>
      </c>
      <c r="N121" s="2" t="inlineStr">
        <is>
          <t xml:space="preserve">|
</t>
        </is>
      </c>
      <c r="O121" t="inlineStr">
        <is>
          <t/>
        </is>
      </c>
      <c r="P121" s="2" t="inlineStr">
        <is>
          <t>Reannealing|
Annealing|
Renaturierung|
Hybridisierung der Nucleinsäuren</t>
        </is>
      </c>
      <c r="Q121" s="2" t="inlineStr">
        <is>
          <t>3|
3|
3|
3</t>
        </is>
      </c>
      <c r="R121" s="2" t="inlineStr">
        <is>
          <t xml:space="preserve">|
|
|
</t>
        </is>
      </c>
      <c r="S121" t="inlineStr">
        <is>
          <t>In der Molekularbiologie, versteht man unter diesem Begriff die Hybridisierung zweier komplementärer Nucleinsäure-Stränge zu einem Doppelstrang; durch Hybridisierung prüft man, ob die Basenfolge korrekt ist. ; Generell die Rückbildung doppelsträngiger Nucleinsäure-Bereiche aus zwei einzelsträngigen Nucleinsäure-Strängen. ; Übergang eines Proteins oder einer Nucleinsäure vom denaturierten Zustand in die native Konfiguration</t>
        </is>
      </c>
      <c r="T121" s="2" t="inlineStr">
        <is>
          <t>αναδιάταξη|
αναδιάταξη|
αποκατάσταση</t>
        </is>
      </c>
      <c r="U121" s="2" t="inlineStr">
        <is>
          <t>3|
4|
3</t>
        </is>
      </c>
      <c r="V121" s="2" t="inlineStr">
        <is>
          <t xml:space="preserve">|
|
</t>
        </is>
      </c>
      <c r="W121" t="inlineStr">
        <is>
          <t/>
        </is>
      </c>
      <c r="X121" s="2" t="inlineStr">
        <is>
          <t>annealing|
NAH|
nucleic acid hybridization|
renaturation|
hybridization|
hybridisation|
nucleic acid hybridisation</t>
        </is>
      </c>
      <c r="Y121" s="2" t="inlineStr">
        <is>
          <t>3|
3|
1|
3|
1|
3|
3</t>
        </is>
      </c>
      <c r="Z121" s="2" t="inlineStr">
        <is>
          <t>|
|
|
|
|
|
preferred</t>
        </is>
      </c>
      <c r="AA121" t="inlineStr">
        <is>
          <t>formation of hybrid double‐stranded nucleic acid molecules by the slow cooling of a mixture of denatured, single‐stranded nucleic acids</t>
        </is>
      </c>
      <c r="AB121" s="2" t="inlineStr">
        <is>
          <t>hibridación de ácidos nucleicos</t>
        </is>
      </c>
      <c r="AC121" s="2" t="inlineStr">
        <is>
          <t>3</t>
        </is>
      </c>
      <c r="AD121" s="2" t="inlineStr">
        <is>
          <t/>
        </is>
      </c>
      <c r="AE121" t="inlineStr">
        <is>
          <t>Renaturalización
de dos cadenas de ácidos nucleicos de distinto tipo separadas por
desnaturalización, volviendo a formar la doble cadena.</t>
        </is>
      </c>
      <c r="AF121" s="2" t="inlineStr">
        <is>
          <t>nukleiinhapete hübriidimine</t>
        </is>
      </c>
      <c r="AG121" s="2" t="inlineStr">
        <is>
          <t>3</t>
        </is>
      </c>
      <c r="AH121" s="2" t="inlineStr">
        <is>
          <t/>
        </is>
      </c>
      <c r="AI121" t="inlineStr">
        <is>
          <t>oligonukleotiidsete nukleiinhappefragmentide kasutamine nende hübriidimisel homoloogsete nukleiinhappemolekulide avastamiseks</t>
        </is>
      </c>
      <c r="AJ121" s="2" t="inlineStr">
        <is>
          <t>hybridisaatio|
nukleiinihappohybridisaatio|
nukleiinihappojen hybridisaatio</t>
        </is>
      </c>
      <c r="AK121" s="2" t="inlineStr">
        <is>
          <t>3|
3|
3</t>
        </is>
      </c>
      <c r="AL121" s="2" t="inlineStr">
        <is>
          <t xml:space="preserve">|
|
</t>
        </is>
      </c>
      <c r="AM121" t="inlineStr">
        <is>
          <t/>
        </is>
      </c>
      <c r="AN121" s="2" t="inlineStr">
        <is>
          <t>renaturation|
hybridation des acides nucléiques|
annelage|
hybridisation moléculaire|
renaturation d'acide nucléique</t>
        </is>
      </c>
      <c r="AO121" s="2" t="inlineStr">
        <is>
          <t>3|
3|
3|
3|
2</t>
        </is>
      </c>
      <c r="AP121" s="2" t="inlineStr">
        <is>
          <t xml:space="preserve">|
|
|
|
</t>
        </is>
      </c>
      <c r="AQ121" t="inlineStr">
        <is>
          <t>Méthode de diagnostic où deux séquences de nucléotides interagissent l'une sur l'autre, en s'hybridant au niveau de ces séquences ; hybridation d'un oligonucléotide synthétique à un acide nucléique simple brin ; Réapparition de la structure d'une macromolécule après que celle-ci a subi un traitement ménagé qui l'a déformée sans cependant l'altérer définitivement. En retrouvant sa forme, la molécule retrouve la fonction qu'elle avait perdue en subissant sa dénaturation ; réassociation, après dénaturation, de simples brins d'ADN ou d'ARN complémentaires</t>
        </is>
      </c>
      <c r="AR121" s="2" t="inlineStr">
        <is>
          <t>hibridiú aigéid núicléasaigh|
athnádúrúchán|
ainéaladh|
hibridiú</t>
        </is>
      </c>
      <c r="AS121" s="2" t="inlineStr">
        <is>
          <t>3|
3|
3|
3</t>
        </is>
      </c>
      <c r="AT121" s="2" t="inlineStr">
        <is>
          <t xml:space="preserve">|
|
|
</t>
        </is>
      </c>
      <c r="AU121" t="inlineStr">
        <is>
          <t/>
        </is>
      </c>
      <c r="AV121" t="inlineStr">
        <is>
          <t/>
        </is>
      </c>
      <c r="AW121" t="inlineStr">
        <is>
          <t/>
        </is>
      </c>
      <c r="AX121" t="inlineStr">
        <is>
          <t/>
        </is>
      </c>
      <c r="AY121" t="inlineStr">
        <is>
          <t/>
        </is>
      </c>
      <c r="AZ121" s="2" t="inlineStr">
        <is>
          <t>nukleinsav-hibridizáció|
hibridizáció|
renaturáció</t>
        </is>
      </c>
      <c r="BA121" s="2" t="inlineStr">
        <is>
          <t>3|
3|
3</t>
        </is>
      </c>
      <c r="BB121" s="2" t="inlineStr">
        <is>
          <t xml:space="preserve">|
|
</t>
        </is>
      </c>
      <c r="BC121" t="inlineStr">
        <is>
          <t/>
        </is>
      </c>
      <c r="BD121" s="2" t="inlineStr">
        <is>
          <t>ibridazione degli acidi nucleici|
ibridazione|
rinaturazione|
riassociazione</t>
        </is>
      </c>
      <c r="BE121" s="2" t="inlineStr">
        <is>
          <t>3|
3|
3|
3</t>
        </is>
      </c>
      <c r="BF121" s="2" t="inlineStr">
        <is>
          <t xml:space="preserve">|
|
|
</t>
        </is>
      </c>
      <c r="BG121" t="inlineStr">
        <is>
          <t>Appaiamento di una sequenza di nucleotidi con un'altra corrispondente catena polinucleotidica ad essa complementare. ; Termine che sta a indicare la ibridazione di molecole di acido nucleico. ; Temperatura elevata o altre condizioni non naturali rompono la forma nativa tridimensionale delle proteine (denaturazione) per produrre catene polipeptiche orientate a caso, e biologicamente inattive. Quando si riportano con cura le catene denaturate nel loro ambiente naturale, alcune possono riassumere la conformazione nativa (rinaturazione) con piena attività biologica.</t>
        </is>
      </c>
      <c r="BH121" s="2" t="inlineStr">
        <is>
          <t>nukleorūgščių hibridizacija</t>
        </is>
      </c>
      <c r="BI121" s="2" t="inlineStr">
        <is>
          <t>3</t>
        </is>
      </c>
      <c r="BJ121" s="2" t="inlineStr">
        <is>
          <t/>
        </is>
      </c>
      <c r="BK121" t="inlineStr">
        <is>
          <t>procesas, kai tiriamoji DNR, RNR ar jos fragmentai, denatūruoti iki viengrandžių struktūrų, inkubuojami su žymėtos viengrandės DNR zondais, žinomos struktūros sekomis, po to vertinamas jų susijungimo komplementarumo principu rezultatas – hibridizacijos produktas</t>
        </is>
      </c>
      <c r="BL121" t="inlineStr">
        <is>
          <t/>
        </is>
      </c>
      <c r="BM121" t="inlineStr">
        <is>
          <t/>
        </is>
      </c>
      <c r="BN121" t="inlineStr">
        <is>
          <t/>
        </is>
      </c>
      <c r="BO121" t="inlineStr">
        <is>
          <t/>
        </is>
      </c>
      <c r="BP121" t="inlineStr">
        <is>
          <t/>
        </is>
      </c>
      <c r="BQ121" t="inlineStr">
        <is>
          <t/>
        </is>
      </c>
      <c r="BR121" t="inlineStr">
        <is>
          <t/>
        </is>
      </c>
      <c r="BS121" t="inlineStr">
        <is>
          <t/>
        </is>
      </c>
      <c r="BT121" s="2" t="inlineStr">
        <is>
          <t>renaturatie|
nucleïnezuurhybridisatie</t>
        </is>
      </c>
      <c r="BU121" s="2" t="inlineStr">
        <is>
          <t>3|
3</t>
        </is>
      </c>
      <c r="BV121" s="2" t="inlineStr">
        <is>
          <t xml:space="preserve">|
</t>
        </is>
      </c>
      <c r="BW121" t="inlineStr">
        <is>
          <t/>
        </is>
      </c>
      <c r="BX121" s="2" t="inlineStr">
        <is>
          <t>hybrydyzacja kwasów nukleinowych|
hybrydyzacja|
renaturacja</t>
        </is>
      </c>
      <c r="BY121" s="2" t="inlineStr">
        <is>
          <t>3|
3|
3</t>
        </is>
      </c>
      <c r="BZ121" s="2" t="inlineStr">
        <is>
          <t xml:space="preserve">preferred|
|
</t>
        </is>
      </c>
      <c r="CA121" t="inlineStr">
        <is>
          <t>zespół technik badawczych wykorzystujących zdolność do hybrydyzacji (tworzenia par) komplementarnych sekwencji w jednoniciowych odcinkach DNA i RNA</t>
        </is>
      </c>
      <c r="CB121" s="2" t="inlineStr">
        <is>
          <t>hibridação de ácidos nucleicos</t>
        </is>
      </c>
      <c r="CC121" s="2" t="inlineStr">
        <is>
          <t>3</t>
        </is>
      </c>
      <c r="CD121" s="2" t="inlineStr">
        <is>
          <t/>
        </is>
      </c>
      <c r="CE121" t="inlineStr">
        <is>
          <t/>
        </is>
      </c>
      <c r="CF121" s="2" t="inlineStr">
        <is>
          <t>hibridizarea acizilor nucleici</t>
        </is>
      </c>
      <c r="CG121" s="2" t="inlineStr">
        <is>
          <t>3</t>
        </is>
      </c>
      <c r="CH121" s="2" t="inlineStr">
        <is>
          <t/>
        </is>
      </c>
      <c r="CI121" t="inlineStr">
        <is>
          <t/>
        </is>
      </c>
      <c r="CJ121" t="inlineStr">
        <is>
          <t/>
        </is>
      </c>
      <c r="CK121" t="inlineStr">
        <is>
          <t/>
        </is>
      </c>
      <c r="CL121" t="inlineStr">
        <is>
          <t/>
        </is>
      </c>
      <c r="CM121" t="inlineStr">
        <is>
          <t/>
        </is>
      </c>
      <c r="CN121" s="2" t="inlineStr">
        <is>
          <t>renaturacija|
hibridizacija nukleinske kisline|
prileganje</t>
        </is>
      </c>
      <c r="CO121" s="2" t="inlineStr">
        <is>
          <t>3|
3|
3</t>
        </is>
      </c>
      <c r="CP121" s="2" t="inlineStr">
        <is>
          <t xml:space="preserve">|
|
</t>
        </is>
      </c>
      <c r="CQ121" t="inlineStr">
        <is>
          <t>v molekularni biologiji združevanje enojnih verig DNA ali RNA s komplementarnimi enojnimi verigami v dvoverižno strukturo (vijačnico)</t>
        </is>
      </c>
      <c r="CR121" s="2" t="inlineStr">
        <is>
          <t>renaturering|
nukleinsyrahybridisering|
hybridisering av nukleinsyror|
hybridisering</t>
        </is>
      </c>
      <c r="CS121" s="2" t="inlineStr">
        <is>
          <t>3|
3|
3|
2</t>
        </is>
      </c>
      <c r="CT121" s="2" t="inlineStr">
        <is>
          <t xml:space="preserve">|
|
|
</t>
        </is>
      </c>
      <c r="CU121" t="inlineStr">
        <is>
          <t/>
        </is>
      </c>
    </row>
    <row r="122">
      <c r="A122" s="1" t="str">
        <f>HYPERLINK("https://iate.europa.eu/entry/result/1085406/all", "1085406")</f>
        <v>1085406</v>
      </c>
      <c r="B122" t="inlineStr">
        <is>
          <t>SOCIAL QUESTIONS</t>
        </is>
      </c>
      <c r="C122" t="inlineStr">
        <is>
          <t>SOCIAL QUESTIONS|health|health policy</t>
        </is>
      </c>
      <c r="D122" s="2" t="inlineStr">
        <is>
          <t>обществено здраве|
обществено здравеопазване</t>
        </is>
      </c>
      <c r="E122" s="2" t="inlineStr">
        <is>
          <t>2|
2</t>
        </is>
      </c>
      <c r="F122" s="2" t="inlineStr">
        <is>
          <t xml:space="preserve">|
</t>
        </is>
      </c>
      <c r="G122" t="inlineStr">
        <is>
          <t/>
        </is>
      </c>
      <c r="H122" s="2" t="inlineStr">
        <is>
          <t>veřejné zdraví</t>
        </is>
      </c>
      <c r="I122" s="2" t="inlineStr">
        <is>
          <t>3</t>
        </is>
      </c>
      <c r="J122" s="2" t="inlineStr">
        <is>
          <t/>
        </is>
      </c>
      <c r="K122" t="inlineStr">
        <is>
          <t>zdravotní stav obyvatelstva a jeho skupin</t>
        </is>
      </c>
      <c r="L122" s="2" t="inlineStr">
        <is>
          <t>offentlig sundhed|
folkesundhed</t>
        </is>
      </c>
      <c r="M122" s="2" t="inlineStr">
        <is>
          <t>3|
3</t>
        </is>
      </c>
      <c r="N122" s="2" t="inlineStr">
        <is>
          <t xml:space="preserve">|
</t>
        </is>
      </c>
      <c r="O122" t="inlineStr">
        <is>
          <t>den generelle helbredstilstand hos indbyggerne i et bestemt område</t>
        </is>
      </c>
      <c r="P122" s="2" t="inlineStr">
        <is>
          <t>Gesundheitswesen|
Hygiene und öffentliche Gesundheit|
öffentliche Gesundheit|
Volksgesundheit|
Gesundheit der Bevölkerung</t>
        </is>
      </c>
      <c r="Q122" s="2" t="inlineStr">
        <is>
          <t>3|
2|
3|
2|
3</t>
        </is>
      </c>
      <c r="R122" s="2" t="inlineStr">
        <is>
          <t xml:space="preserve">|
|
|
|
</t>
        </is>
      </c>
      <c r="S122" t="inlineStr">
        <is>
          <t>Wissenschaft und Praxis der Verhinderung von Krankheiten, Verlängerung des Lebens und Förderung der Gesundheit durch organisierte Anstrengungen der Gesellschaft</t>
        </is>
      </c>
      <c r="T122" s="2" t="inlineStr">
        <is>
          <t>δημόσια υγεία</t>
        </is>
      </c>
      <c r="U122" s="2" t="inlineStr">
        <is>
          <t>3</t>
        </is>
      </c>
      <c r="V122" s="2" t="inlineStr">
        <is>
          <t/>
        </is>
      </c>
      <c r="W122" t="inlineStr">
        <is>
          <t>o κλάδος των επιστημών υγείας που, σε επίπεδο κοινότητας ή του κοινού, στοχεύει να προαγάγει την πρόληψη των ασθενειών, την υγιεινή ζωή, τους σχετικούς νόμους και πρακτικές και ένα υγιεινότερο περιβάλλον</t>
        </is>
      </c>
      <c r="X122" s="2" t="inlineStr">
        <is>
          <t>public health</t>
        </is>
      </c>
      <c r="Y122" s="2" t="inlineStr">
        <is>
          <t>3</t>
        </is>
      </c>
      <c r="Z122" s="2" t="inlineStr">
        <is>
          <t/>
        </is>
      </c>
      <c r="AA122" t="inlineStr">
        <is>
          <t>art and science of preventing disease,
prolonging life and promoting health through the organised efforts of society</t>
        </is>
      </c>
      <c r="AB122" s="2" t="inlineStr">
        <is>
          <t>salud pública</t>
        </is>
      </c>
      <c r="AC122" s="2" t="inlineStr">
        <is>
          <t>3</t>
        </is>
      </c>
      <c r="AD122" s="2" t="inlineStr">
        <is>
          <t/>
        </is>
      </c>
      <c r="AE122" t="inlineStr">
        <is>
          <t>La ciencia y el arte de promover la salud, prevenir la enfermedad y prolongar la
vida mediante esfuerzos organizados de la sociedad.</t>
        </is>
      </c>
      <c r="AF122" s="2" t="inlineStr">
        <is>
          <t>rahvatervishoid|
rahvatervis</t>
        </is>
      </c>
      <c r="AG122" s="2" t="inlineStr">
        <is>
          <t>3|
3</t>
        </is>
      </c>
      <c r="AH122" s="2" t="inlineStr">
        <is>
          <t xml:space="preserve">|
</t>
        </is>
      </c>
      <c r="AI122" t="inlineStr">
        <is>
          <t>1. tervise edendamise, haiguste ennetamise ja eluea pikendamise teadus ja praktika, mida viiakse ellu kas kogu rahvastikule või selle teatud rühmadele suunatud tervist mõjutavate sekkumiste kaudu&lt;div&gt;2. sektoritevaheline valdkond, mis hõlmab kõiki rahvastiku tervist parandavaid ja ebasoovitavat tervisemõju ennetavaid ja vähendavaid organiseeritud tegevusi eesmärgiga pikendada elanike eluiga, parandada nende elukvaliteeti ning vähendada tervisealast ebavõrdsust&lt;/div&gt;</t>
        </is>
      </c>
      <c r="AJ122" s="2" t="inlineStr">
        <is>
          <t>kansanterveys</t>
        </is>
      </c>
      <c r="AK122" s="2" t="inlineStr">
        <is>
          <t>3</t>
        </is>
      </c>
      <c r="AL122" s="2" t="inlineStr">
        <is>
          <t/>
        </is>
      </c>
      <c r="AM122" t="inlineStr">
        <is>
          <t>sairauksien ennaltaehkäisy, elinajan pidentäminen ja terveyden edistäminen yhteiskunnan organisoidun toiminnan avulla</t>
        </is>
      </c>
      <c r="AN122" s="2" t="inlineStr">
        <is>
          <t>santé publique</t>
        </is>
      </c>
      <c r="AO122" s="2" t="inlineStr">
        <is>
          <t>3</t>
        </is>
      </c>
      <c r="AP122" s="2" t="inlineStr">
        <is>
          <t/>
        </is>
      </c>
      <c r="AQ122" t="inlineStr">
        <is>
          <t>science et art de prévenir
les maladies, de prolonger la vie et d’améliorer la
vitalité mentale et physique des
individus par le moyen d’une action collective concertée</t>
        </is>
      </c>
      <c r="AR122" s="2" t="inlineStr">
        <is>
          <t>sláinte phoiblí</t>
        </is>
      </c>
      <c r="AS122" s="2" t="inlineStr">
        <is>
          <t>3</t>
        </is>
      </c>
      <c r="AT122" s="2" t="inlineStr">
        <is>
          <t/>
        </is>
      </c>
      <c r="AU122" t="inlineStr">
        <is>
          <t/>
        </is>
      </c>
      <c r="AV122" s="2" t="inlineStr">
        <is>
          <t>javno zdravlje</t>
        </is>
      </c>
      <c r="AW122" s="2" t="inlineStr">
        <is>
          <t>3</t>
        </is>
      </c>
      <c r="AX122" s="2" t="inlineStr">
        <is>
          <t/>
        </is>
      </c>
      <c r="AY122" t="inlineStr">
        <is>
          <t>skup strategija kojima se nastoji spriječiti bolesti, produžiti život i 
promicati zdravlje u društvu, a jedno je od opravdanja nacionalnih mjera
 koje ometaju slobodu kretanja između država članica dopustivo 
isključivo u slučaju mogućih epidemija, kako su utvrđene u mjerodavnim 
dokumentima Svjetske zdravstvene organizacije, te drugih zaraznih 
bolesti čiji su uzročnici paraziti ako protiv tih bolesti država članica
 domaćin donosi mjere za zaštitu svojih državljana</t>
        </is>
      </c>
      <c r="AZ122" s="2" t="inlineStr">
        <is>
          <t>népegészségügy</t>
        </is>
      </c>
      <c r="BA122" s="2" t="inlineStr">
        <is>
          <t>3</t>
        </is>
      </c>
      <c r="BB122" s="2" t="inlineStr">
        <is>
          <t/>
        </is>
      </c>
      <c r="BC122" t="inlineStr">
        <is>
          <t>állami és önkormányzati szervek, gazdasági, civil szervezetek, valamint egyének részvételével megvalósított, elsősorban lakossági csoportokat, közösségeket célzó tevékenység, az egészség védelme és fejlesztése, a betegségek, sérülések és rokkantság megelőzése érdekében</t>
        </is>
      </c>
      <c r="BD122" s="2" t="inlineStr">
        <is>
          <t>salute pubblica|
sanità pubblica</t>
        </is>
      </c>
      <c r="BE122" s="2" t="inlineStr">
        <is>
          <t>3|
3</t>
        </is>
      </c>
      <c r="BF122" s="2" t="inlineStr">
        <is>
          <t xml:space="preserve">|
</t>
        </is>
      </c>
      <c r="BG122" t="inlineStr">
        <is>
          <t>la scienza e l’arte di promuovere la salute, di prevenire le malattie e di prolungare
la vita attraverso sforzi organizzati della società</t>
        </is>
      </c>
      <c r="BH122" s="2" t="inlineStr">
        <is>
          <t>visuomenės sveikata</t>
        </is>
      </c>
      <c r="BI122" s="2" t="inlineStr">
        <is>
          <t>4</t>
        </is>
      </c>
      <c r="BJ122" s="2" t="inlineStr">
        <is>
          <t/>
        </is>
      </c>
      <c r="BK122" t="inlineStr">
        <is>
          <t>1. „Mokslas ir menas organizuotomis valstybės ir visuomenės ir tarptautinėmis pastangomis išvengti ligų, pailginti gyvenimą, sustiprinti fizinę ir psichinę bendruomenės narių sveikatą, rūpinantis aplinkos sauga, valdant infekcines ligas, mokant asmeninės higienos, organizuojant medicinos ir slaugos tarnybas, anksti diagnozuojant ir gydant ligas, plečiant ir tobulinant socialines tarnybas, garantuojančias kiekvienam teisę į sveiką ir ilgą gyvenimą.“&lt;br&gt;2. „Daugelį visuomenės gyvenimo sričių apimanti sveikatos gerinimo veikla. Visuomenės sveikatą sudaro kiekvieno jo nario sveikata. Visuomenės sveikatos vertinimo rodikliai: sergamumas, gyvenimo trukmė, gimstamumas, mirtingumas.“</t>
        </is>
      </c>
      <c r="BL122" s="2" t="inlineStr">
        <is>
          <t>sabiedrības veselība</t>
        </is>
      </c>
      <c r="BM122" s="2" t="inlineStr">
        <is>
          <t>3</t>
        </is>
      </c>
      <c r="BN122" s="2" t="inlineStr">
        <is>
          <t/>
        </is>
      </c>
      <c r="BO122" t="inlineStr">
        <is>
          <t>sabiedrības organizēti centieni, kas vērsti uz slimību profilaksi, dzīves pagarināšanu un veselības veicināšanu</t>
        </is>
      </c>
      <c r="BP122" s="2" t="inlineStr">
        <is>
          <t>saħħa pubblika</t>
        </is>
      </c>
      <c r="BQ122" s="2" t="inlineStr">
        <is>
          <t>3</t>
        </is>
      </c>
      <c r="BR122" s="2" t="inlineStr">
        <is>
          <t/>
        </is>
      </c>
      <c r="BS122" t="inlineStr">
        <is>
          <t>&lt;div&gt;&lt;div&gt;&lt;div&gt;&lt;div&gt;&lt;div&gt;&lt;div&gt;benesseri fiżiku u mentali tal-komunità&lt;/div&gt;&lt;/div&gt;&lt;/div&gt;&lt;/div&gt;&lt;/div&gt;&lt;/div&gt;</t>
        </is>
      </c>
      <c r="BT122" s="2" t="inlineStr">
        <is>
          <t>volksgezondheid</t>
        </is>
      </c>
      <c r="BU122" s="2" t="inlineStr">
        <is>
          <t>3</t>
        </is>
      </c>
      <c r="BV122" s="2" t="inlineStr">
        <is>
          <t/>
        </is>
      </c>
      <c r="BW122" t="inlineStr">
        <is>
          <t>geheel aan activiteiten ter bevordering van
de gezondheid van de bevolking door collectieve maatregelen voor de publieke
gezondheid, zoals het voorkómen van ziekten en het verlengen van de levensverwachting</t>
        </is>
      </c>
      <c r="BX122" s="2" t="inlineStr">
        <is>
          <t>zdrowie publiczne</t>
        </is>
      </c>
      <c r="BY122" s="2" t="inlineStr">
        <is>
          <t>3</t>
        </is>
      </c>
      <c r="BZ122" s="2" t="inlineStr">
        <is>
          <t/>
        </is>
      </c>
      <c r="CA122" t="inlineStr">
        <is>
          <t>nauka i sztuka zapobiegania chorobie, wydłużania życia oraz promowania zdrowia poprzez zorganizowane wysiłki społeczeństwa</t>
        </is>
      </c>
      <c r="CB122" s="2" t="inlineStr">
        <is>
          <t>saúde pública</t>
        </is>
      </c>
      <c r="CC122" s="2" t="inlineStr">
        <is>
          <t>3</t>
        </is>
      </c>
      <c r="CD122" s="2" t="inlineStr">
        <is>
          <t/>
        </is>
      </c>
      <c r="CE122" t="inlineStr">
        <is>
          <t>Prática interdisciplinar, alicerçada em dados científicos, mas de natureza contextual, que tem por objetivo a saúde do público, entendida em sentido lato, privilegiando estratégias de prevenção e gestão dos riscos.</t>
        </is>
      </c>
      <c r="CF122" s="2" t="inlineStr">
        <is>
          <t>sănătatea publică|
sănătate publică</t>
        </is>
      </c>
      <c r="CG122" s="2" t="inlineStr">
        <is>
          <t>3|
3</t>
        </is>
      </c>
      <c r="CH122" s="2" t="inlineStr">
        <is>
          <t xml:space="preserve">|
</t>
        </is>
      </c>
      <c r="CI122" t="inlineStr">
        <is>
          <t/>
        </is>
      </c>
      <c r="CJ122" s="2" t="inlineStr">
        <is>
          <t>verejné zdravie</t>
        </is>
      </c>
      <c r="CK122" s="2" t="inlineStr">
        <is>
          <t>3</t>
        </is>
      </c>
      <c r="CL122" s="2" t="inlineStr">
        <is>
          <t/>
        </is>
      </c>
      <c r="CM122" t="inlineStr">
        <is>
          <t>veda a umenie o prevencii chorôb, predlžovaní
života, rozvoji telesného a duševného zdravia a o efektívnosti cestou
organizovaného úsilia spoločnosti</t>
        </is>
      </c>
      <c r="CN122" s="2" t="inlineStr">
        <is>
          <t>javno zdravje</t>
        </is>
      </c>
      <c r="CO122" s="2" t="inlineStr">
        <is>
          <t>3</t>
        </is>
      </c>
      <c r="CP122" s="2" t="inlineStr">
        <is>
          <t/>
        </is>
      </c>
      <c r="CQ122" t="inlineStr">
        <is>
          <t>znanost in veščina preprečevanja bolezni, krepitve zdravja in podaljševanja življenja z organiziranimi ukrepi družbe</t>
        </is>
      </c>
      <c r="CR122" s="2" t="inlineStr">
        <is>
          <t>folkhälsa|
folkhälsoarbete</t>
        </is>
      </c>
      <c r="CS122" s="2" t="inlineStr">
        <is>
          <t>3|
2</t>
        </is>
      </c>
      <c r="CT122" s="2" t="inlineStr">
        <is>
          <t xml:space="preserve">|
</t>
        </is>
      </c>
      <c r="CU122" t="inlineStr">
        <is>
          <t>det allmänna hälsotillståndet i en befolkning</t>
        </is>
      </c>
    </row>
    <row r="123">
      <c r="A123" s="1" t="str">
        <f>HYPERLINK("https://iate.europa.eu/entry/result/1443220/all", "1443220")</f>
        <v>1443220</v>
      </c>
      <c r="B123" t="inlineStr">
        <is>
          <t>SOCIAL QUESTIONS</t>
        </is>
      </c>
      <c r="C123" t="inlineStr">
        <is>
          <t>SOCIAL QUESTIONS|health|pharmaceutical industry</t>
        </is>
      </c>
      <c r="D123" s="2" t="inlineStr">
        <is>
          <t>лекарствен продукт|
лекарство</t>
        </is>
      </c>
      <c r="E123" s="2" t="inlineStr">
        <is>
          <t>4|
4</t>
        </is>
      </c>
      <c r="F123" s="2" t="inlineStr">
        <is>
          <t xml:space="preserve">|
</t>
        </is>
      </c>
      <c r="G123" t="inlineStr">
        <is>
          <t>всяко вещество или комбинация от вещества, представени като притежаващи свойства за лекуване или профилактика на болести по човека или всяко вещество или комбинация от вещества, което може да бъде използвано или предписвано на хората или с цел възстановяване , корекция или промяна на физиологичните функции чрез упражняване на фармакологично, имунологично или метаболитно действие, или с цел поставяне на медицинска диагноза</t>
        </is>
      </c>
      <c r="H123" s="2" t="inlineStr">
        <is>
          <t>léčivý přípravek</t>
        </is>
      </c>
      <c r="I123" s="2" t="inlineStr">
        <is>
          <t>3</t>
        </is>
      </c>
      <c r="J123" s="2" t="inlineStr">
        <is>
          <t/>
        </is>
      </c>
      <c r="K123" t="inlineStr">
        <is>
          <t>látka nebo kombinace látek prezentovaná s tím, že má léčebné nebo preventivní vlastnosti v případě onemocnění lidí nebo zvířat, nebo látka nebo kombinace látek, kterou lze použít u lidí nebo podat lidem, nebo použít u zvířat či podat zvířatům, a to buď za účelem obnovy, úpravy či ovlivnění fyziologických funkcí prostřednictvím farmakologického, imunologického nebo metabolického účinku, nebo za účelem stanovení lékařské diagnózy</t>
        </is>
      </c>
      <c r="L123" s="2" t="inlineStr">
        <is>
          <t>lægemiddel</t>
        </is>
      </c>
      <c r="M123" s="2" t="inlineStr">
        <is>
          <t>3</t>
        </is>
      </c>
      <c r="N123" s="2" t="inlineStr">
        <is>
          <t/>
        </is>
      </c>
      <c r="O123" t="inlineStr">
        <is>
          <t>ethvert stof eller enhver sammensætning af stoffer, der præsenteres som et egnet middel til behandling eller forebyggelse af sygdomme hos mennesker, eller der kan anvendes i eller gives til mennesker med henblik på enten at genoprette, ændre eller påvirke fysiologiske funktioner ved at udøve en farmakologisk, immunologisk eller metabolisk virkning, eller at stille en medicinsk diagnose</t>
        </is>
      </c>
      <c r="P123" s="2" t="inlineStr">
        <is>
          <t>Medikament|
Arzneimittel</t>
        </is>
      </c>
      <c r="Q123" s="2" t="inlineStr">
        <is>
          <t>3|
3</t>
        </is>
      </c>
      <c r="R123" s="2" t="inlineStr">
        <is>
          <t>|
preferred</t>
        </is>
      </c>
      <c r="S123" t="inlineStr">
        <is>
          <t>Stoff oder Stoffzusammensetzung, der/die als Mittel zur Heilung oder zur Verhütung menschlicher Krankheiten bezeichnet wird</t>
        </is>
      </c>
      <c r="T123" s="2" t="inlineStr">
        <is>
          <t>φάρμακο</t>
        </is>
      </c>
      <c r="U123" s="2" t="inlineStr">
        <is>
          <t>3</t>
        </is>
      </c>
      <c r="V123" s="2" t="inlineStr">
        <is>
          <t/>
        </is>
      </c>
      <c r="W123" t="inlineStr">
        <is>
          <t>κάθε ουσία ή σύνθεση που παρασκευάζεται ως έχουσα θεραπευτικές ή προληπτικές ιδιότητες για ασθένειες των ανθρώπων ή των ζώων, καθώς και κάθε ουσία ή σύνθεση που μπορεί να χορηγηθεί στον άνθρωπο ή στα ζώα με σκοπό την ιατρική διάγνωση ή την αποκατάσταση, διόρθωση ή τροποποίηση των οργανικών λειτουργιών του ανθρώπου ή των ζώων</t>
        </is>
      </c>
      <c r="X123" s="2" t="inlineStr">
        <is>
          <t>pharmaceutical drug|
drug product|
medicine|
pharmaceutical product|
medicinal product|
medicinal products|
drug|
pharmaceutical</t>
        </is>
      </c>
      <c r="Y123" s="2" t="inlineStr">
        <is>
          <t>3|
3|
3|
3|
3|
1|
3|
3</t>
        </is>
      </c>
      <c r="Z123" s="2" t="inlineStr">
        <is>
          <t xml:space="preserve">|
|
|
deprecated|
|
|
|
</t>
        </is>
      </c>
      <c r="AA123" t="inlineStr">
        <is>
          <t>any substance or combination of substances presented as having properties for treating or preventing disease in human beings, or which may be used in or administered to human beings either with a view to restoring, correcting or modifying physiological functions by exerting a pharmacological, immunological or metabolic action, or to making a medical diagnosis</t>
        </is>
      </c>
      <c r="AB123" s="2" t="inlineStr">
        <is>
          <t>medicamento</t>
        </is>
      </c>
      <c r="AC123" s="2" t="inlineStr">
        <is>
          <t>3</t>
        </is>
      </c>
      <c r="AD123" s="2" t="inlineStr">
        <is>
          <t/>
        </is>
      </c>
      <c r="AE123" t="inlineStr">
        <is>
          <t>Toda sustancia o combinación de sustancias que se presente como poseedora de propiedades curativas o preventivas con respecto a las enfermedades humanas. Se considerarán asimismo medicamentos todas las sustancias o combinación de sustancias que puedan administrarse al hombre con el fin de establecer un diagnóstico médico o de restablecer, corregir o modificar las funciones fisiológicas del hombre.</t>
        </is>
      </c>
      <c r="AF123" s="2" t="inlineStr">
        <is>
          <t>ravim</t>
        </is>
      </c>
      <c r="AG123" s="2" t="inlineStr">
        <is>
          <t>3</t>
        </is>
      </c>
      <c r="AH123" s="2" t="inlineStr">
        <is>
          <t/>
        </is>
      </c>
      <c r="AI123" t="inlineStr">
        <is>
          <t>aine või ainete kombinatsioon, mille omadused on ette nähtud inimeste haiguste raviks või nende ärahoidmiseks või mida võib kasutada või manustada inimeste meditsiiniliseks diagnoosimiseks või füsioloogilise talitluse taastamiseks, parandamiseks või modifitseerimiseks farmakoloogilise, immunoloogilise või ainevahetusliku toime avaldamise kaudu</t>
        </is>
      </c>
      <c r="AJ123" s="2" t="inlineStr">
        <is>
          <t>lääke</t>
        </is>
      </c>
      <c r="AK123" s="2" t="inlineStr">
        <is>
          <t>3</t>
        </is>
      </c>
      <c r="AL123" s="2" t="inlineStr">
        <is>
          <t/>
        </is>
      </c>
      <c r="AM123" t="inlineStr">
        <is>
          <t>aineet tai aineiden yhdistelmät, jotka on tarkoitettu ihmisen sairauden hoitoon tai ehkäisyyn, sekä aineet tai aineiden yhdistelmät, joita voidaan käyttää ihmisiin tai antaa ihmisille joko elintoimintojen palauttamiseksi, korjaamiseksi tai muuttamiseksi farmakologisen, immunologisen tai metabolisen vaikutuksen avulla taikka sairauden syyn selvittämiseksi</t>
        </is>
      </c>
      <c r="AN123" s="2" t="inlineStr">
        <is>
          <t>médicament</t>
        </is>
      </c>
      <c r="AO123" s="2" t="inlineStr">
        <is>
          <t>3</t>
        </is>
      </c>
      <c r="AP123" s="2" t="inlineStr">
        <is>
          <t/>
        </is>
      </c>
      <c r="AQ123" t="inlineStr">
        <is>
          <t>toute substance ou composition présentée comme possédant des propriétés curatives ou préventives à l'égard des maladies humaines</t>
        </is>
      </c>
      <c r="AR123" s="2" t="inlineStr">
        <is>
          <t>cógas leighis|
táirge cógaisíochta|
táirge íocshláinte</t>
        </is>
      </c>
      <c r="AS123" s="2" t="inlineStr">
        <is>
          <t>3|
3|
3</t>
        </is>
      </c>
      <c r="AT123" s="2" t="inlineStr">
        <is>
          <t>|
|
preferred</t>
        </is>
      </c>
      <c r="AU123" t="inlineStr">
        <is>
          <t/>
        </is>
      </c>
      <c r="AV123" s="2" t="inlineStr">
        <is>
          <t>lijek</t>
        </is>
      </c>
      <c r="AW123" s="2" t="inlineStr">
        <is>
          <t>3</t>
        </is>
      </c>
      <c r="AX123" s="2" t="inlineStr">
        <is>
          <t/>
        </is>
      </c>
      <c r="AY123" t="inlineStr">
        <is>
          <t/>
        </is>
      </c>
      <c r="AZ123" s="2" t="inlineStr">
        <is>
          <t>gyógyszer</t>
        </is>
      </c>
      <c r="BA123" s="2" t="inlineStr">
        <is>
          <t>4</t>
        </is>
      </c>
      <c r="BB123" s="2" t="inlineStr">
        <is>
          <t/>
        </is>
      </c>
      <c r="BC123" t="inlineStr">
        <is>
          <t>a) bármely anyag, vagy azok kombinációja, amelyet emberi betegségek kezelésére vagy megelőzésére készítenek; vagy 
&lt;br&gt;b) azok az anyagok vagy anyagok kombinációi, amelyek farmakológiai, immunológiai vagy metabolikus hatások kiváltása révén az ember valamely élettani funkciójának helyreállítása, javítása vagy módosítása, illetve az orvosi diagnózis felállítása érdekében alkalmazhatók.</t>
        </is>
      </c>
      <c r="BD123" s="2" t="inlineStr">
        <is>
          <t>medicinale|
prodotto medicinale|
farmaco</t>
        </is>
      </c>
      <c r="BE123" s="2" t="inlineStr">
        <is>
          <t>3|
3|
3</t>
        </is>
      </c>
      <c r="BF123" s="2" t="inlineStr">
        <is>
          <t xml:space="preserve">|
admitted|
</t>
        </is>
      </c>
      <c r="BG123" t="inlineStr">
        <is>
          <t>ogni sostanza o composizione presentata come avente proprietà curative o profilattiche di malattie umane o che possa essere somministrata allo scopo di ripristinare, correggere o modificare funzioni fisiologiche, esercitando un'azione farmacologica, immunologica o metabolica, ovvero di stabilire una diagnosi medica</t>
        </is>
      </c>
      <c r="BH123" s="2" t="inlineStr">
        <is>
          <t>medicinos produktas|
vaistas|
vaistinis preparatas</t>
        </is>
      </c>
      <c r="BI123" s="2" t="inlineStr">
        <is>
          <t>4|
4|
3</t>
        </is>
      </c>
      <c r="BJ123" s="2" t="inlineStr">
        <is>
          <t xml:space="preserve">|
|
</t>
        </is>
      </c>
      <c r="BK123" t="inlineStr">
        <is>
          <t>vaistinė medžiaga arba jų derinys, pagaminti ir teikiami vartoti, kadangi atitinka bent vieną šių kriterijų: 1) pasižymi savybėmis, dėl kurių tinka žmogaus ligoms gydyti arba jų profilaktikai; 2) dėl farmakologinio, imuninio ar metabolinio poveikio gali būti vartojamas ar skiriamas atkurti, koreguoti ar modifikuoti žmogaus fiziologines funkcijas arba diagnozuoti žmogaus ligas</t>
        </is>
      </c>
      <c r="BL123" s="2" t="inlineStr">
        <is>
          <t>zāles</t>
        </is>
      </c>
      <c r="BM123" s="2" t="inlineStr">
        <is>
          <t>3</t>
        </is>
      </c>
      <c r="BN123" s="2" t="inlineStr">
        <is>
          <t/>
        </is>
      </c>
      <c r="BO123" t="inlineStr">
        <is>
          <t>jebkura viela vai vielu salikums, kas paredzēts cilvēku slimību ārstēšanai vai novēršanai; visas vielas vai vielu salikumus, ko var izmantot cilvēkiem, lai noteiktu medicīnisko diagnozi vai atjaunotu, izlabotu vai mainītu cilvēku fizioloģiskās funkcijas</t>
        </is>
      </c>
      <c r="BP123" s="2" t="inlineStr">
        <is>
          <t>prodott mediċinali|
mediċina</t>
        </is>
      </c>
      <c r="BQ123" s="2" t="inlineStr">
        <is>
          <t>3|
3</t>
        </is>
      </c>
      <c r="BR123" s="2" t="inlineStr">
        <is>
          <t xml:space="preserve">|
</t>
        </is>
      </c>
      <c r="BS123" t="inlineStr">
        <is>
          <t>kull sustanza jew kombinazzjoni ta' sustanzi preżentati bħala li għandhom proprjetajiet għat-trattament jew il-prevenzjoni ta' mard fil-bniedem, jewli jistgħu jintużaw fil-bniedem jew jiġu amministrati lill-bniedem, bil-ħsieb li jiġu restawrati, korretti jew modifikati funzjonijiet fiżjoloġiċi bl-eżerċitar ta' azzjoni farmakoloġika, immunoloġika jew metabolika, jew biex issir dijanjożi medika</t>
        </is>
      </c>
      <c r="BT123" s="2" t="inlineStr">
        <is>
          <t>geneesmiddel</t>
        </is>
      </c>
      <c r="BU123" s="2" t="inlineStr">
        <is>
          <t>3</t>
        </is>
      </c>
      <c r="BV123" s="2" t="inlineStr">
        <is>
          <t/>
        </is>
      </c>
      <c r="BW123" t="inlineStr">
        <is>
          <t>elke enkelvoudige of samengestelde substantie, aangediend als hebbende therapeutische of profylactische eigenschappen met betrekking tot ziekten bij de mens</t>
        </is>
      </c>
      <c r="BX123" s="2" t="inlineStr">
        <is>
          <t>lek|
produkt leczniczy</t>
        </is>
      </c>
      <c r="BY123" s="2" t="inlineStr">
        <is>
          <t>3|
3</t>
        </is>
      </c>
      <c r="BZ123" s="2" t="inlineStr">
        <is>
          <t xml:space="preserve">|
</t>
        </is>
      </c>
      <c r="CA123" t="inlineStr">
        <is>
          <t>jakakolwiek substancja lub połączenie substancji przeznaczone do leczenia lub zapobiegania chorobom u ludzi</t>
        </is>
      </c>
      <c r="CB123" s="2" t="inlineStr">
        <is>
          <t>medicamento</t>
        </is>
      </c>
      <c r="CC123" s="2" t="inlineStr">
        <is>
          <t>3</t>
        </is>
      </c>
      <c r="CD123" s="2" t="inlineStr">
        <is>
          <t/>
        </is>
      </c>
      <c r="CE123" t="inlineStr">
        <is>
          <t>Toda a substância ou composição apresentada como possuindo propriedades curativas ou preventivas relativas a doenças humanas. A substância ou composição que possa ser administrada ao homem, com vista a estabelecer um diagnóstico médico ou a restaurar, corrigir ou modificar as funções fisiológicas no homem, é igualmente considerada como medicamento.</t>
        </is>
      </c>
      <c r="CF123" s="2" t="inlineStr">
        <is>
          <t>medicament</t>
        </is>
      </c>
      <c r="CG123" s="2" t="inlineStr">
        <is>
          <t>3</t>
        </is>
      </c>
      <c r="CH123" s="2" t="inlineStr">
        <is>
          <t/>
        </is>
      </c>
      <c r="CI123" t="inlineStr">
        <is>
          <t>(a) orice substanță sau combinație de substanțe prezentate ca având proprietăți de tratare sau prevenire a bolilor umane; sau (b) orice substanță sau combinație de substanțe care poate fi folosită la om sau îi poate fi administrată fie pentru restabilirea, corectarea sau modificarea funcțiilor fiziologice prin exercitarea unei acțiuni farmacologice, imunologice sau metabolice, fie pentru stabilirea unui diagnostic medical 
&lt;p&gt;a) orice substanță sau combinație de substanțe prezentată ca având proprietăți pentru tratarea sau prevenirea bolilor la om; sau b) orice substanță sau combinație de substanțe care poate fi folosită sau administrată la om, fie pentru restabilirea, corectarea sau modificarea funcțiilor fiziologice prin exercitarea unei acțiuni farmacologice, imunologice sau metabolice, fie pentru stabilirea unui diagnostic medical&lt;/p&gt;</t>
        </is>
      </c>
      <c r="CJ123" s="2" t="inlineStr">
        <is>
          <t>liek</t>
        </is>
      </c>
      <c r="CK123" s="2" t="inlineStr">
        <is>
          <t>3</t>
        </is>
      </c>
      <c r="CL123" s="2" t="inlineStr">
        <is>
          <t/>
        </is>
      </c>
      <c r="CM123" t="inlineStr">
        <is>
          <t>liečivo alebo zmes liečiv a pomocných látok, ktoré sú upravené technologickým procesom do liekovej formy a sú určené na ochranu pred chorobami, na diagnostiku chorôb, liečenie chorôb alebo na ovplyvňovanie fyziologických funkcií</t>
        </is>
      </c>
      <c r="CN123" s="2" t="inlineStr">
        <is>
          <t>zdravilo</t>
        </is>
      </c>
      <c r="CO123" s="2" t="inlineStr">
        <is>
          <t>3</t>
        </is>
      </c>
      <c r="CP123" s="2" t="inlineStr">
        <is>
          <t/>
        </is>
      </c>
      <c r="CQ123" t="inlineStr">
        <is>
          <t>vsaka snov ali kombinacija snovi, ki so predstavljene z lastnostmi za zdravljenje ali preprečevanje bolezni pri ljudeh ali živalih</t>
        </is>
      </c>
      <c r="CR123" s="2" t="inlineStr">
        <is>
          <t>läkemedel</t>
        </is>
      </c>
      <c r="CS123" s="2" t="inlineStr">
        <is>
          <t>3</t>
        </is>
      </c>
      <c r="CT123" s="2" t="inlineStr">
        <is>
          <t/>
        </is>
      </c>
      <c r="CU123" t="inlineStr">
        <is>
          <t>enligt läkemedelslagen (1992:859, definition omformulerad 2006) varje substans eller substanskombination som tillhandahålls med uppgift om att den endera har förebyggande eller behandlande verkan på sjukdom hos människor eller djur eller kan användas för att återställa, korrigera eller modifiera fysiologiska funktioner eller för att ställa diagnos</t>
        </is>
      </c>
    </row>
    <row r="124">
      <c r="A124" s="1" t="str">
        <f>HYPERLINK("https://iate.europa.eu/entry/result/3589512/all", "3589512")</f>
        <v>3589512</v>
      </c>
      <c r="B124" t="inlineStr">
        <is>
          <t>EDUCATION AND COMMUNICATIONS;SOCIAL QUESTIONS</t>
        </is>
      </c>
      <c r="C124" t="inlineStr">
        <is>
          <t>EDUCATION AND COMMUNICATIONS|information technology and data processing;SOCIAL QUESTIONS|health</t>
        </is>
      </c>
      <c r="D124" t="inlineStr">
        <is>
          <t/>
        </is>
      </c>
      <c r="E124" t="inlineStr">
        <is>
          <t/>
        </is>
      </c>
      <c r="F124" t="inlineStr">
        <is>
          <t/>
        </is>
      </c>
      <c r="G124" t="inlineStr">
        <is>
          <t/>
        </is>
      </c>
      <c r="H124" s="2" t="inlineStr">
        <is>
          <t>síť pro elektronické zdravotnictví</t>
        </is>
      </c>
      <c r="I124" s="2" t="inlineStr">
        <is>
          <t>3</t>
        </is>
      </c>
      <c r="J124" s="2" t="inlineStr">
        <is>
          <t/>
        </is>
      </c>
      <c r="K124" t="inlineStr">
        <is>
          <t/>
        </is>
      </c>
      <c r="L124" t="inlineStr">
        <is>
          <t/>
        </is>
      </c>
      <c r="M124" t="inlineStr">
        <is>
          <t/>
        </is>
      </c>
      <c r="N124" t="inlineStr">
        <is>
          <t/>
        </is>
      </c>
      <c r="O124" t="inlineStr">
        <is>
          <t/>
        </is>
      </c>
      <c r="P124" s="2" t="inlineStr">
        <is>
          <t>Gesundheitstelematiknetz|
Netzwerk für elektronische Gesundheitsdienste</t>
        </is>
      </c>
      <c r="Q124" s="2" t="inlineStr">
        <is>
          <t>3|
3</t>
        </is>
      </c>
      <c r="R124" s="2" t="inlineStr">
        <is>
          <t xml:space="preserve">|
</t>
        </is>
      </c>
      <c r="S124" t="inlineStr">
        <is>
          <t>freiwilliges Netzwerk der von den Mitgliedstaaten benannten, für
elektronische Gesundheitsdienste zuständigen nationalen Behörden</t>
        </is>
      </c>
      <c r="T124" s="2" t="inlineStr">
        <is>
          <t>δίκτυο eHealth</t>
        </is>
      </c>
      <c r="U124" s="2" t="inlineStr">
        <is>
          <t>3</t>
        </is>
      </c>
      <c r="V124" s="2" t="inlineStr">
        <is>
          <t/>
        </is>
      </c>
      <c r="W124" t="inlineStr">
        <is>
          <t>εθελοντικό δίκτυο που συνδέει τις αρμόδιες για την ηλεκτρονική υγεία εθνικές αρχές που ορίζονται από τα κράτη μέλη και επιδιώκει τους στόχους που καθορίζονται στο άρθρο 14 της οδηγίας 2011/24/ΕΕ</t>
        </is>
      </c>
      <c r="X124" s="2" t="inlineStr">
        <is>
          <t>eHealth Network</t>
        </is>
      </c>
      <c r="Y124" s="2" t="inlineStr">
        <is>
          <t>3</t>
        </is>
      </c>
      <c r="Z124" s="2" t="inlineStr">
        <is>
          <t/>
        </is>
      </c>
      <c r="AA124" t="inlineStr">
        <is>
          <t>voluntary network connecting national authorities responsible for eHealth designated by the Member States and pursuing the objectives laid down in Article 14 of Directive 2011/24/EU</t>
        </is>
      </c>
      <c r="AB124" s="2" t="inlineStr">
        <is>
          <t>red de sanidad electrónica</t>
        </is>
      </c>
      <c r="AC124" s="2" t="inlineStr">
        <is>
          <t>3</t>
        </is>
      </c>
      <c r="AD124" s="2" t="inlineStr">
        <is>
          <t/>
        </is>
      </c>
      <c r="AE124" t="inlineStr">
        <is>
          <t>Red que conecta entre sí a las autoridades nacionales responsables en materia de sanidad electrónica designadas por los Estados miembros de acuerdo con los objetivos establecidos en el artículo 14, apartado 2, de la Directiva 2011/24/UE.</t>
        </is>
      </c>
      <c r="AF124" s="2" t="inlineStr">
        <is>
          <t>e-tervise võrgustik</t>
        </is>
      </c>
      <c r="AG124" s="2" t="inlineStr">
        <is>
          <t>3</t>
        </is>
      </c>
      <c r="AH124" s="2" t="inlineStr">
        <is>
          <t/>
        </is>
      </c>
      <c r="AI124" t="inlineStr">
        <is>
          <t>vabatahtlik võrgustik, mis ühendab e-tervise eest vastutavaid liikmesriikide määratud riiklikke asutusi ning mis täidab direktiivi 2011/24/EL artiklis 14 sätestatud eesmärke</t>
        </is>
      </c>
      <c r="AJ124" s="2" t="inlineStr">
        <is>
          <t>sähköisten terveyspalvelujen verkosto</t>
        </is>
      </c>
      <c r="AK124" s="2" t="inlineStr">
        <is>
          <t>3</t>
        </is>
      </c>
      <c r="AL124" s="2" t="inlineStr">
        <is>
          <t/>
        </is>
      </c>
      <c r="AM124" t="inlineStr">
        <is>
          <t>vapaaehtoinen verkosto, joka yhdistää jäsenvaltioiden nimeämät sähköisistä terveyspalveluista vastaavat kansalliset viranomaiset ja pyrkii toteuttamaan direktiivin 2011/24/EU 14 artiklassa vahvistetut tavoitteet</t>
        </is>
      </c>
      <c r="AN124" s="2" t="inlineStr">
        <is>
          <t>réseau "Santé en ligne"</t>
        </is>
      </c>
      <c r="AO124" s="2" t="inlineStr">
        <is>
          <t>3</t>
        </is>
      </c>
      <c r="AP124" s="2" t="inlineStr">
        <is>
          <t/>
        </is>
      </c>
      <c r="AQ124" t="inlineStr">
        <is>
          <t>réseau constitué sur la base du volontariat reliant les autorités nationales chargées de la santé en ligne désignées par les États membres et poursuivant les objectifs énoncés à l’article 14 de la directive 2011/24/UE</t>
        </is>
      </c>
      <c r="AR124" t="inlineStr">
        <is>
          <t/>
        </is>
      </c>
      <c r="AS124" t="inlineStr">
        <is>
          <t/>
        </is>
      </c>
      <c r="AT124" t="inlineStr">
        <is>
          <t/>
        </is>
      </c>
      <c r="AU124" t="inlineStr">
        <is>
          <t/>
        </is>
      </c>
      <c r="AV124" t="inlineStr">
        <is>
          <t/>
        </is>
      </c>
      <c r="AW124" t="inlineStr">
        <is>
          <t/>
        </is>
      </c>
      <c r="AX124" t="inlineStr">
        <is>
          <t/>
        </is>
      </c>
      <c r="AY124" t="inlineStr">
        <is>
          <t/>
        </is>
      </c>
      <c r="AZ124" s="2" t="inlineStr">
        <is>
          <t>e-egészségügyi hálózat</t>
        </is>
      </c>
      <c r="BA124" s="2" t="inlineStr">
        <is>
          <t>3</t>
        </is>
      </c>
      <c r="BB124" s="2" t="inlineStr">
        <is>
          <t/>
        </is>
      </c>
      <c r="BC124" t="inlineStr">
        <is>
          <t>az e-egészségügyért felelős, a tagállamok által kijelölt nemzeti hatóságokat összekötő önkéntes hálózat</t>
        </is>
      </c>
      <c r="BD124" t="inlineStr">
        <is>
          <t/>
        </is>
      </c>
      <c r="BE124" t="inlineStr">
        <is>
          <t/>
        </is>
      </c>
      <c r="BF124" t="inlineStr">
        <is>
          <t/>
        </is>
      </c>
      <c r="BG124" t="inlineStr">
        <is>
          <t/>
        </is>
      </c>
      <c r="BH124" s="2" t="inlineStr">
        <is>
          <t>E. sveikatos tinklas</t>
        </is>
      </c>
      <c r="BI124" s="2" t="inlineStr">
        <is>
          <t>3</t>
        </is>
      </c>
      <c r="BJ124" s="2" t="inlineStr">
        <is>
          <t/>
        </is>
      </c>
      <c r="BK124" t="inlineStr">
        <is>
          <t>savanoriškas tinklas, vienijantis už e. sveikatą atsakingas valstybių narių paskirtas nacionalines institucijas ir siekiantis Direktyvos 2011/24/ES 14 straipsnyje nustatytų tikslų</t>
        </is>
      </c>
      <c r="BL124" s="2" t="inlineStr">
        <is>
          <t>e-veselības tīkls</t>
        </is>
      </c>
      <c r="BM124" s="2" t="inlineStr">
        <is>
          <t>3</t>
        </is>
      </c>
      <c r="BN124" s="2" t="inlineStr">
        <is>
          <t/>
        </is>
      </c>
      <c r="BO124" t="inlineStr">
        <is>
          <t>brīvprātīgs tīkls, kurā apvienotas dalībvalstu nozīmētās valsts iestādes, kas ir atbildīgas par e-veselību un īsteno Direktīvas 2011/24/ES 14. pantā noteiktos mērķus</t>
        </is>
      </c>
      <c r="BP124" t="inlineStr">
        <is>
          <t/>
        </is>
      </c>
      <c r="BQ124" t="inlineStr">
        <is>
          <t/>
        </is>
      </c>
      <c r="BR124" t="inlineStr">
        <is>
          <t/>
        </is>
      </c>
      <c r="BS124" t="inlineStr">
        <is>
          <t/>
        </is>
      </c>
      <c r="BT124" s="2" t="inlineStr">
        <is>
          <t>e-gezondheidsnetwerk</t>
        </is>
      </c>
      <c r="BU124" s="2" t="inlineStr">
        <is>
          <t>3</t>
        </is>
      </c>
      <c r="BV124" s="2" t="inlineStr">
        <is>
          <t/>
        </is>
      </c>
      <c r="BW124" t="inlineStr">
        <is>
          <t>vrijwillig netwerk voor samenwerking en de uitwisseling van informatie tussen de lidstaten, waarin de door de lidstaten aangewezen nationale autoriteiten die verantwoordelijk zijn voor e-gezondheid met elkaar worden verbonden</t>
        </is>
      </c>
      <c r="BX124" s="2" t="inlineStr">
        <is>
          <t>sieć e-zdrowie</t>
        </is>
      </c>
      <c r="BY124" s="2" t="inlineStr">
        <is>
          <t>3</t>
        </is>
      </c>
      <c r="BZ124" s="2" t="inlineStr">
        <is>
          <t/>
        </is>
      </c>
      <c r="CA124" t="inlineStr">
        <is>
          <t>dobrowolna sieć skupiająca wyznaczone przez państwa członkowskie organy krajowe odpowiedzialne za e-zdrowie</t>
        </is>
      </c>
      <c r="CB124" s="2" t="inlineStr">
        <is>
          <t>rede de saúde em linha</t>
        </is>
      </c>
      <c r="CC124" s="2" t="inlineStr">
        <is>
          <t>3</t>
        </is>
      </c>
      <c r="CD124" s="2" t="inlineStr">
        <is>
          <t/>
        </is>
      </c>
      <c r="CE124" t="inlineStr">
        <is>
          <t>Rede voluntária que liga as autoridades nacionais responsáveis pela saúde em linha designadas pelos Estados-Membros e que prossegue os objetivos estabelecidos no artigo 14.º da Diretiva 2011/24/UE.</t>
        </is>
      </c>
      <c r="CF124" s="2" t="inlineStr">
        <is>
          <t>rețea de e-sănătate</t>
        </is>
      </c>
      <c r="CG124" s="2" t="inlineStr">
        <is>
          <t>3</t>
        </is>
      </c>
      <c r="CH124" s="2" t="inlineStr">
        <is>
          <t/>
        </is>
      </c>
      <c r="CI124" t="inlineStr">
        <is>
          <t>rețea voluntară care conectează autoritățile naționale responsabile cu e-sănătatea, desemnate de statele membre, și care urmărește obiectivele stabilite la articolul 14 din Directiva 2011/24/UE</t>
        </is>
      </c>
      <c r="CJ124" s="2" t="inlineStr">
        <is>
          <t>sieť elektronického zdravotníctva</t>
        </is>
      </c>
      <c r="CK124" s="2" t="inlineStr">
        <is>
          <t>3</t>
        </is>
      </c>
      <c r="CL124" s="2" t="inlineStr">
        <is>
          <t/>
        </is>
      </c>
      <c r="CM124" t="inlineStr">
        <is>
          <t>dobrovoľná sieť spájajúca vnútroštátne orgány zodpovedné za &lt;a href="https://iate.europa.eu/entry/result/924653/sk" target="_blank"&gt;elektronické zdravotníctvo&lt;/a&gt;, ktoré určili členské štáty a ktoré sledujú ciele stanovené v článku 14 smernice 2011/24/EÚ</t>
        </is>
      </c>
      <c r="CN124" s="2" t="inlineStr">
        <is>
          <t>mreža e-zdravje</t>
        </is>
      </c>
      <c r="CO124" s="2" t="inlineStr">
        <is>
          <t>3</t>
        </is>
      </c>
      <c r="CP124" s="2" t="inlineStr">
        <is>
          <t/>
        </is>
      </c>
      <c r="CQ124" t="inlineStr">
        <is>
          <t>prostovoljna mreža, ki povezuje nacionalne organe, pristojne za e-zdravje, ter ki v skladu s členom 14 Direktive 2011/24/EU podpira in olajšuje sodelovanje in izmenjavo informacij med državami članicami</t>
        </is>
      </c>
      <c r="CR124" s="2" t="inlineStr">
        <is>
          <t>nätverket för e-hälsa</t>
        </is>
      </c>
      <c r="CS124" s="2" t="inlineStr">
        <is>
          <t>3</t>
        </is>
      </c>
      <c r="CT124" s="2" t="inlineStr">
        <is>
          <t/>
        </is>
      </c>
      <c r="CU124" t="inlineStr">
        <is>
          <t>frivilligt nätverk som kopplar ihop nationella myndigheter som är ansvariga för e-hälsa, utsedda av medlemsstaterna, och som arbetar för att uppnå målen i artikel 14 i direktiv 2011/24/EU</t>
        </is>
      </c>
    </row>
    <row r="125">
      <c r="A125" s="1" t="str">
        <f>HYPERLINK("https://iate.europa.eu/entry/result/3520615/all", "3520615")</f>
        <v>3520615</v>
      </c>
      <c r="B125" t="inlineStr">
        <is>
          <t>SOCIAL QUESTIONS</t>
        </is>
      </c>
      <c r="C125" t="inlineStr">
        <is>
          <t>SOCIAL QUESTIONS|health|health policy|organisation of health care|public health|health risk;SOCIAL QUESTIONS|health|illness|infectious disease</t>
        </is>
      </c>
      <c r="D125" s="2" t="inlineStr">
        <is>
          <t>сериозна трансгранична здравна заплаха</t>
        </is>
      </c>
      <c r="E125" s="2" t="inlineStr">
        <is>
          <t>3</t>
        </is>
      </c>
      <c r="F125" s="2" t="inlineStr">
        <is>
          <t/>
        </is>
      </c>
      <c r="G125" t="inlineStr">
        <is>
          <t/>
        </is>
      </c>
      <c r="H125" s="2" t="inlineStr">
        <is>
          <t>vážné přeshraniční zdravotní hrozby</t>
        </is>
      </c>
      <c r="I125" s="2" t="inlineStr">
        <is>
          <t>3</t>
        </is>
      </c>
      <c r="J125" s="2" t="inlineStr">
        <is>
          <t/>
        </is>
      </c>
      <c r="K125" t="inlineStr">
        <is>
          <t/>
        </is>
      </c>
      <c r="L125" s="2" t="inlineStr">
        <is>
          <t>alvorlige grænseoverskridende sundhedstrusler</t>
        </is>
      </c>
      <c r="M125" s="2" t="inlineStr">
        <is>
          <t>4</t>
        </is>
      </c>
      <c r="N125" s="2" t="inlineStr">
        <is>
          <t/>
        </is>
      </c>
      <c r="O125" t="inlineStr">
        <is>
          <t/>
        </is>
      </c>
      <c r="P125" s="2" t="inlineStr">
        <is>
          <t>schwerwiegende grenzüberschreitende Gesundheitsgefahren</t>
        </is>
      </c>
      <c r="Q125" s="2" t="inlineStr">
        <is>
          <t>3</t>
        </is>
      </c>
      <c r="R125" s="2" t="inlineStr">
        <is>
          <t/>
        </is>
      </c>
      <c r="S125" t="inlineStr">
        <is>
          <t/>
        </is>
      </c>
      <c r="T125" s="2" t="inlineStr">
        <is>
          <t>σοβαρή διασυνοριακή απειλή κατά της υγείας</t>
        </is>
      </c>
      <c r="U125" s="2" t="inlineStr">
        <is>
          <t>3</t>
        </is>
      </c>
      <c r="V125" s="2" t="inlineStr">
        <is>
          <t/>
        </is>
      </c>
      <c r="W125" t="inlineStr">
        <is>
          <t>κίνδυνος που απειλεί τη ζωή ή άλλος σοβαρός κίνδυνος για την υγεία βιολογικής, χημικής, περιβαλλοντικής ή άγνωστης προέλευσης ο οποίος εξαπλώνεται ή ενέχει σημαντικό κίνδυνο εξάπλωσης πέρα από τα εθνικά σύνορα των κρατών μελών και ο οποίος ενδέχεται να απαιτήσει συντονισμό σε επίπεδο Ένωσης προκειμένου να εξασφαλιστεί υψηλό επίπεδο προστασίας της υγείας του ανθρώπου</t>
        </is>
      </c>
      <c r="X125" s="2" t="inlineStr">
        <is>
          <t>serious cross-border health threat|
cross-border health threats|
serious cross-border threat to health|
SCBTH</t>
        </is>
      </c>
      <c r="Y125" s="2" t="inlineStr">
        <is>
          <t>3|
1|
3|
3</t>
        </is>
      </c>
      <c r="Z125" s="2" t="inlineStr">
        <is>
          <t xml:space="preserve">|
|
|
</t>
        </is>
      </c>
      <c r="AA125" t="inlineStr">
        <is>
          <t>life-threatening or otherwise serious hazard to health of biological, chemical, environmental or unknown origin which spreads or entails a significant risk of spreading across the national borders of Member States, and which may necessitate coordination at Union level in order to ensure a high level of human health protection</t>
        </is>
      </c>
      <c r="AB125" s="2" t="inlineStr">
        <is>
          <t>amenaza transfronteriza grave para la salud</t>
        </is>
      </c>
      <c r="AC125" s="2" t="inlineStr">
        <is>
          <t>3</t>
        </is>
      </c>
      <c r="AD125" s="2" t="inlineStr">
        <is>
          <t/>
        </is>
      </c>
      <c r="AE125" t="inlineStr">
        <is>
          <t>Amenaza para la vida u
 otro grave peligro para la salud de origen biológico, químico, 
ambiental o desconocido que se propaga o implica un riesgo significativo
 de propagarse a través de las fronteras nacionales de los Estados 
miembros y que puede requerir coordinación a nivel de la Unión para 
garantizar un nivel elevado de protección de la salud humana.</t>
        </is>
      </c>
      <c r="AF125" s="2" t="inlineStr">
        <is>
          <t>tõsine piiriülene terviseoht</t>
        </is>
      </c>
      <c r="AG125" s="2" t="inlineStr">
        <is>
          <t>3</t>
        </is>
      </c>
      <c r="AH125" s="2" t="inlineStr">
        <is>
          <t/>
        </is>
      </c>
      <c r="AI125" t="inlineStr">
        <is>
          <t>bioloogiline, keemiline, keskkonnaalane või teadmata päritolu eluohtlik või muidu tõsine oht, mis levib või kätkeb märkimisväärset levimise ohtu üle liikmesriikide piiride ning mille puhul võib olla vajalik koordineerimine liidu tasandil, et tagada inimeste tervise kaitse kõrge tase</t>
        </is>
      </c>
      <c r="AJ125" s="2" t="inlineStr">
        <is>
          <t>rajatylittävä vakava terveysuhka</t>
        </is>
      </c>
      <c r="AK125" s="2" t="inlineStr">
        <is>
          <t>3</t>
        </is>
      </c>
      <c r="AL125" s="2" t="inlineStr">
        <is>
          <t/>
        </is>
      </c>
      <c r="AM125" t="inlineStr">
        <is>
          <t/>
        </is>
      </c>
      <c r="AN125" s="2" t="inlineStr">
        <is>
          <t>menaces transfrontières graves sur la santé</t>
        </is>
      </c>
      <c r="AO125" s="2" t="inlineStr">
        <is>
          <t>3</t>
        </is>
      </c>
      <c r="AP125" s="2" t="inlineStr">
        <is>
          <t/>
        </is>
      </c>
      <c r="AQ125" t="inlineStr">
        <is>
          <t/>
        </is>
      </c>
      <c r="AR125" s="2" t="inlineStr">
        <is>
          <t>bagairt trasteorann thromchúiseach ar shláinte|
SCBTH</t>
        </is>
      </c>
      <c r="AS125" s="2" t="inlineStr">
        <is>
          <t>4|
3</t>
        </is>
      </c>
      <c r="AT125" s="2" t="inlineStr">
        <is>
          <t xml:space="preserve">|
</t>
        </is>
      </c>
      <c r="AU125" t="inlineStr">
        <is>
          <t/>
        </is>
      </c>
      <c r="AV125" s="2" t="inlineStr">
        <is>
          <t>ozbiljne prekogranične prijetnje zdravlju</t>
        </is>
      </c>
      <c r="AW125" s="2" t="inlineStr">
        <is>
          <t>3</t>
        </is>
      </c>
      <c r="AX125" s="2" t="inlineStr">
        <is>
          <t/>
        </is>
      </c>
      <c r="AY125" t="inlineStr">
        <is>
          <t/>
        </is>
      </c>
      <c r="AZ125" s="2" t="inlineStr">
        <is>
          <t>határokon át terjedő súlyos egészségügyi veszélyek</t>
        </is>
      </c>
      <c r="BA125" s="2" t="inlineStr">
        <is>
          <t>4</t>
        </is>
      </c>
      <c r="BB125" s="2" t="inlineStr">
        <is>
          <t/>
        </is>
      </c>
      <c r="BC125" t="inlineStr">
        <is>
          <t/>
        </is>
      </c>
      <c r="BD125" s="2" t="inlineStr">
        <is>
          <t>SCBTH|
grave minaccia per la salute a carattere transfrontaliero</t>
        </is>
      </c>
      <c r="BE125" s="2" t="inlineStr">
        <is>
          <t>3|
3</t>
        </is>
      </c>
      <c r="BF125" s="2" t="inlineStr">
        <is>
          <t xml:space="preserve">|
</t>
        </is>
      </c>
      <c r="BG125" t="inlineStr">
        <is>
          <t>rischio per la salute in grado di mettere a repentaglio la vita del soggetto o comunque grave, di origine biologica, chimica, ambientale o di origine ignota, che si diffonde o comporta un rischio significativo di diffondersi oltre i confini nazionali degli Stati membri, e che può richiedere un coordinamento a livello di Unione al fine di garantire un livello elevato di protezione della salute</t>
        </is>
      </c>
      <c r="BH125" s="2" t="inlineStr">
        <is>
          <t>didelės tarpvalstybinio pobūdžio grėsmės sveikatai</t>
        </is>
      </c>
      <c r="BI125" s="2" t="inlineStr">
        <is>
          <t>3</t>
        </is>
      </c>
      <c r="BJ125" s="2" t="inlineStr">
        <is>
          <t/>
        </is>
      </c>
      <c r="BK125" t="inlineStr">
        <is>
          <t>biologinės, cheminės, susijusios su aplinka ar nežinomos kilmės keliantis pavojų gyvybei ar kitais atžvilgiais didelis pavojus sveikatai, kuris plinta per valstybių narių nacionalines sienas arba kurio atveju yra didelė tokio plitimo rizika ir dėl kurio gali būti būtina koordinuoti veiksmus Sąjungos lygiu, siekiant užtikrinti aukštą žmonių sveikatos apsaugos lygį</t>
        </is>
      </c>
      <c r="BL125" s="2" t="inlineStr">
        <is>
          <t>nopietni pārrobežu veselības apdraudējumi</t>
        </is>
      </c>
      <c r="BM125" s="2" t="inlineStr">
        <is>
          <t>3</t>
        </is>
      </c>
      <c r="BN125" s="2" t="inlineStr">
        <is>
          <t/>
        </is>
      </c>
      <c r="BO125" t="inlineStr">
        <is>
          <t/>
        </is>
      </c>
      <c r="BP125" s="2" t="inlineStr">
        <is>
          <t>theddida transkonfinali serja għas-saħħa</t>
        </is>
      </c>
      <c r="BQ125" s="2" t="inlineStr">
        <is>
          <t>3</t>
        </is>
      </c>
      <c r="BR125" s="2" t="inlineStr">
        <is>
          <t/>
        </is>
      </c>
      <c r="BS125" t="inlineStr">
        <is>
          <t>periklu li jista’ jkun fatali jew b’xi mod ieħor serju għas-saħħa ta’ oriġini bijoloġika, kimika, ambjentali jew mhux magħrufa li jinxtered jew li jikkostitwixxi riskju sinifikanti li jinxtered bejn il-fruntieri nazzjonali tal-Istati Membri, u li jista’ jkun jeħtieġ koordinazzjoni fil-livell tal-Unjoni sabiex jiġi żgurat livell għoli ta’ protezzjoni tas-saħħa tal-bniedem</t>
        </is>
      </c>
      <c r="BT125" s="2" t="inlineStr">
        <is>
          <t>ernstige grensoverschrijdende bedreiging van de gezondheid|
ernstige grensoverschrijdende bedreiging voor de gezondheid</t>
        </is>
      </c>
      <c r="BU125" s="2" t="inlineStr">
        <is>
          <t>3|
3</t>
        </is>
      </c>
      <c r="BV125" s="2" t="inlineStr">
        <is>
          <t xml:space="preserve">|
</t>
        </is>
      </c>
      <c r="BW125" t="inlineStr">
        <is>
          <t>levensbedreigend of anderszins ernstig gevaar voor de gezondheid van biologische, chemische, ecologische, klimaatgerelateerde of onbekende oorsprong dat de nationale grenzen van de lidstaten overschrijdt of een belangrijk risico daarop inhoudt, en dat coördinatie op het niveau van de Unie kan vereisen om een hoog niveau van bescherming van de menselijke gezondheid te waarborgen</t>
        </is>
      </c>
      <c r="BX125" s="2" t="inlineStr">
        <is>
          <t>PTZZ|
poważne transgraniczne zagrożenie zdrowia</t>
        </is>
      </c>
      <c r="BY125" s="2" t="inlineStr">
        <is>
          <t>3|
3</t>
        </is>
      </c>
      <c r="BZ125" s="2" t="inlineStr">
        <is>
          <t xml:space="preserve">|
</t>
        </is>
      </c>
      <c r="CA125" t="inlineStr">
        <is>
          <t/>
        </is>
      </c>
      <c r="CB125" s="2" t="inlineStr">
        <is>
          <t>ameaça transfronteiriça grave para a saúde|
ameaça sanitária transfronteiriça grave|
ameaça grave para a saúde com dimensão transfronteiriça</t>
        </is>
      </c>
      <c r="CC125" s="2" t="inlineStr">
        <is>
          <t>3|
3|
3</t>
        </is>
      </c>
      <c r="CD125" s="2" t="inlineStr">
        <is>
          <t xml:space="preserve">preferred|
admitted|
</t>
        </is>
      </c>
      <c r="CE125" t="inlineStr">
        <is>
          <t>Ameaça para a vida ou perigo grave para a saúde de origem biológica, química, ambiental ou desconhecida que se propague ou implique um risco considerável de se propagar através das fronteiras nacionais dos Estados-Membros, e que possa tornar necessária a coordenação a nível da União a fim de assegurar um nível elevado de proteção da saúde humana.</t>
        </is>
      </c>
      <c r="CF125" s="2" t="inlineStr">
        <is>
          <t>amenințări transfrontaliere grave privind sănătatea</t>
        </is>
      </c>
      <c r="CG125" s="2" t="inlineStr">
        <is>
          <t>3</t>
        </is>
      </c>
      <c r="CH125" s="2" t="inlineStr">
        <is>
          <t/>
        </is>
      </c>
      <c r="CI125" t="inlineStr">
        <is>
          <t/>
        </is>
      </c>
      <c r="CJ125" s="2" t="inlineStr">
        <is>
          <t>závažné cezhraničné ohrozenia zdravia</t>
        </is>
      </c>
      <c r="CK125" s="2" t="inlineStr">
        <is>
          <t>3</t>
        </is>
      </c>
      <c r="CL125" s="2" t="inlineStr">
        <is>
          <t/>
        </is>
      </c>
      <c r="CM125" t="inlineStr">
        <is>
          <t/>
        </is>
      </c>
      <c r="CN125" s="2" t="inlineStr">
        <is>
          <t>resna čezmejna ogroženost zdravja|
resna čezmejna grožnja za zdravje</t>
        </is>
      </c>
      <c r="CO125" s="2" t="inlineStr">
        <is>
          <t>3|
3</t>
        </is>
      </c>
      <c r="CP125" s="2" t="inlineStr">
        <is>
          <t xml:space="preserve">|
</t>
        </is>
      </c>
      <c r="CQ125" t="inlineStr">
        <is>
          <t/>
        </is>
      </c>
      <c r="CR125" s="2" t="inlineStr">
        <is>
          <t>allvarligt gränsöverskridande hot mot människors hälsa</t>
        </is>
      </c>
      <c r="CS125" s="2" t="inlineStr">
        <is>
          <t>3</t>
        </is>
      </c>
      <c r="CT125" s="2" t="inlineStr">
        <is>
          <t/>
        </is>
      </c>
      <c r="CU125" t="inlineStr">
        <is>
          <t>livshotande eller i andra avseenden allvarlig fara för hälsan av biologiskt eller kemiskt ursprung, av miljöursprung eller av okänt ursprung som sprids eller medför en betydande risk för spridning över medlemsstaternas nationella gränser, som kan kräva samordning på unionsnivå för att säkerställa en hög hälsoskyddsnivå för människor</t>
        </is>
      </c>
    </row>
    <row r="126">
      <c r="A126" s="1" t="str">
        <f>HYPERLINK("https://iate.europa.eu/entry/result/901945/all", "901945")</f>
        <v>901945</v>
      </c>
      <c r="B126" t="inlineStr">
        <is>
          <t>EDUCATION AND COMMUNICATIONS</t>
        </is>
      </c>
      <c r="C126" t="inlineStr">
        <is>
          <t>EDUCATION AND COMMUNICATIONS|information technology and data processing</t>
        </is>
      </c>
      <c r="D126" s="2" t="inlineStr">
        <is>
          <t>обработване на лични данни</t>
        </is>
      </c>
      <c r="E126" s="2" t="inlineStr">
        <is>
          <t>3</t>
        </is>
      </c>
      <c r="F126" s="2" t="inlineStr">
        <is>
          <t/>
        </is>
      </c>
      <c r="G126" t="inlineStr">
        <is>
          <t>операция или съвкупност от операции, извършвана с лични данни или набор от лични данни чрез автоматични или други средства като събиране, записване, организиране, структуриране, съхранение, адаптиране или промяна, извличане, консултиране, употреба, разкриване чрез предаване, разпространяване или друг начин, по който данните стават достъпни, подреждане или комбиниране, ограничаване, изтриване или унищожаване</t>
        </is>
      </c>
      <c r="H126" s="2" t="inlineStr">
        <is>
          <t>zpracování osobních údajů</t>
        </is>
      </c>
      <c r="I126" s="2" t="inlineStr">
        <is>
          <t>3</t>
        </is>
      </c>
      <c r="J126" s="2" t="inlineStr">
        <is>
          <t/>
        </is>
      </c>
      <c r="K126" t="inlineStr">
        <is>
          <t>jakýkoli úkon nebo soubor úkonů s osobními údaji, které jsou prováděny pomocí či bez pomoci automatizovaných postupů, jako je shromažďování, zaznamenávání, uspořádávání, uchovávání, přizpůsobování nebo pozměňování, vyhledávání, konzultace, použití, sdělení prostřednictvím přenosu, šíření nebo jakékoli jiné zpřístupnění, srovnání či kombinování, jakož i blokování, výmaz nebo zničení</t>
        </is>
      </c>
      <c r="L126" s="2" t="inlineStr">
        <is>
          <t>behandling af personoplysninger|
behandling af personhenførbare data|
behandling</t>
        </is>
      </c>
      <c r="M126" s="2" t="inlineStr">
        <is>
          <t>4|
3|
2</t>
        </is>
      </c>
      <c r="N126" s="2" t="inlineStr">
        <is>
          <t xml:space="preserve">|
|
</t>
        </is>
      </c>
      <c r="O126" t="inlineStr">
        <is>
          <t>enhver aktivitet eller række af aktiviteter — med eller uden brug af automatisk behandling — som personoplysninger eller en samling af personoplysninger gøres til genstand for, f.eks. indsamling, registrering, organisering, systematisering, opbevaring, tilpasning eller ændring, genfinding, søgning, brug, videregivelse ved transmission, formidling eller enhver anden form for overladelse, sammenstilling eller samkøring, begrænsning, sletning eller tilintetgørelse</t>
        </is>
      </c>
      <c r="P126" s="2" t="inlineStr">
        <is>
          <t>Verarbeitung personenbezogener Daten</t>
        </is>
      </c>
      <c r="Q126" s="2" t="inlineStr">
        <is>
          <t>3</t>
        </is>
      </c>
      <c r="R126" s="2" t="inlineStr">
        <is>
          <t/>
        </is>
      </c>
      <c r="S126" t="inlineStr">
        <is>
          <t>jeder mit oder ohne Hilfe automatisierter Verfahren ausgeführte Vorgang oder jede Vorgangsreihe im Zusammenhang mit personenbezogenen Daten</t>
        </is>
      </c>
      <c r="T126" s="2" t="inlineStr">
        <is>
          <t>επεξεργασία δεδομένων προσωπικού χαρακτήρα</t>
        </is>
      </c>
      <c r="U126" s="2" t="inlineStr">
        <is>
          <t>3</t>
        </is>
      </c>
      <c r="V126" s="2" t="inlineStr">
        <is>
          <t/>
        </is>
      </c>
      <c r="W126" t="inlineStr">
        <is>
          <t>κάθε εργασία ή σειρά εργασιών που πραγματοποιούνται με ή χωρίς τη βοήθεια αυτοματοποιημένων μεθόδων και εφαρμόζονται σε δεδομένα προσωπικού χαρακτήρα, όπως η συλλογή, η καταχώριση, η οργάνωση, η διατήρηση, η προσαρμογή ή η τροποποίηση, η ανάκτηση, η αναζήτηση πληροφοριών, η χρήση, η ανακοίνωση με διαβίβαση, η διάδοση και κάθε άλλη μορφή διάθεσης, η συσχέτιση ή ο συνδυασμός, καθώς και το κλείδωμα, η διαγραφή ή η καταστροφή,</t>
        </is>
      </c>
      <c r="X126" s="2" t="inlineStr">
        <is>
          <t>data processing|
personal data processing|
processing of personal data|
processing</t>
        </is>
      </c>
      <c r="Y126" s="2" t="inlineStr">
        <is>
          <t>3|
3|
3|
3</t>
        </is>
      </c>
      <c r="Z126" s="2" t="inlineStr">
        <is>
          <t xml:space="preserve">|
|
|
</t>
        </is>
      </c>
      <c r="AA126" t="inlineStr">
        <is>
          <t>any operation or set of operations which is performed on personal data or on sets of personal data, whether or not by automated means, such as collection, recording, organisation, structuring, storage, adaptation or alteration, retrieval, consultation, use, disclosure by transmission, dissemination or otherwise making available, alignment or combination, restriction, erasure or destruction</t>
        </is>
      </c>
      <c r="AB126" s="2" t="inlineStr">
        <is>
          <t>tratamiento de datos personales</t>
        </is>
      </c>
      <c r="AC126" s="2" t="inlineStr">
        <is>
          <t>4</t>
        </is>
      </c>
      <c r="AD126" s="2" t="inlineStr">
        <is>
          <t/>
        </is>
      </c>
      <c r="AE126" t="inlineStr">
        <is>
          <t>Cualquier operación o conjunto de operaciones, efectuadas o no mediante procedimientos automatizados, aplicadas a datos personales, como la recogida, registro, organización, conservación, adaptación o modificación, extracción, consulta, utilización, comunicación por transmisión, difusión o cualquier otra forma que permita el acceso a los mismos, así como la alineación o interconexión, y el bloqueo, supresión o destrucción.</t>
        </is>
      </c>
      <c r="AF126" s="2" t="inlineStr">
        <is>
          <t>isikuandmete töötlemine</t>
        </is>
      </c>
      <c r="AG126" s="2" t="inlineStr">
        <is>
          <t>3</t>
        </is>
      </c>
      <c r="AH126" s="2" t="inlineStr">
        <is>
          <t/>
        </is>
      </c>
      <c r="AI126" t="inlineStr">
        <is>
          <t>isikuandmete või nende kogumitega tehtav automatiseeritud või automatiseerimata toiming või toimingute kogum, näiteks [nagu] kogumine, dokumenteerimine, korrastamine, struktureerimine, säilitamine, kohandamine ja muutmine, päringute tegemine, lugemine, kasutamine, edastamise, levitamise või muul moel kättesaadavaks tegemise teel avalikustamine, ühitamine või ühendamine, piiramine, kustutamine või hävitamine</t>
        </is>
      </c>
      <c r="AJ126" s="2" t="inlineStr">
        <is>
          <t>henkilötietojen käsittely</t>
        </is>
      </c>
      <c r="AK126" s="2" t="inlineStr">
        <is>
          <t>3</t>
        </is>
      </c>
      <c r="AL126" s="2" t="inlineStr">
        <is>
          <t/>
        </is>
      </c>
      <c r="AM126" t="inlineStr">
        <is>
          <t/>
        </is>
      </c>
      <c r="AN126" s="2" t="inlineStr">
        <is>
          <t>traitement de données à caractère personnel|
traitement|
traitement des données</t>
        </is>
      </c>
      <c r="AO126" s="2" t="inlineStr">
        <is>
          <t>3|
3|
3</t>
        </is>
      </c>
      <c r="AP126" s="2" t="inlineStr">
        <is>
          <t xml:space="preserve">|
|
</t>
        </is>
      </c>
      <c r="AQ126" t="inlineStr">
        <is>
          <t>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t>
        </is>
      </c>
      <c r="AR126" s="2" t="inlineStr">
        <is>
          <t>próiseáil sonraí pearsanta</t>
        </is>
      </c>
      <c r="AS126" s="2" t="inlineStr">
        <is>
          <t>3</t>
        </is>
      </c>
      <c r="AT126" s="2" t="inlineStr">
        <is>
          <t/>
        </is>
      </c>
      <c r="AU126" t="inlineStr">
        <is>
          <t>aon
 oibríocht nó aon sraith d'oibríochtaí a dhéantar ar shonraí pearsanta, trí
 mhodhanna uathoibrithe nó trí mhodhanna eile, amhail bailiú, taifeadadh,
 eagrú, struchtúrú, stóráil, oiriúnú nó athrú, aisghabháil, ceadú, úsáid,
 nochtadh trí tharchur, trí scaipeadh nó trí chur ar fáil ar bhealach eile,
 ailíniú nó comhcheangal, srianadh, léirscriosadh nó díothú</t>
        </is>
      </c>
      <c r="AV126" s="2" t="inlineStr">
        <is>
          <t>obrada osobnih podataka|
obrada podataka</t>
        </is>
      </c>
      <c r="AW126" s="2" t="inlineStr">
        <is>
          <t>3|
3</t>
        </is>
      </c>
      <c r="AX126" s="2" t="inlineStr">
        <is>
          <t xml:space="preserve">|
</t>
        </is>
      </c>
      <c r="AY126" t="inlineStr">
        <is>
          <t/>
        </is>
      </c>
      <c r="AZ126" s="2" t="inlineStr">
        <is>
          <t>adatkezelés|
személyes adatok kezelése</t>
        </is>
      </c>
      <c r="BA126" s="2" t="inlineStr">
        <is>
          <t>3|
3</t>
        </is>
      </c>
      <c r="BB126" s="2" t="inlineStr">
        <is>
          <t xml:space="preserve">|
</t>
        </is>
      </c>
      <c r="BC126" t="inlineStr">
        <is>
          <t>a személyes adatokon vagy adatállományokon automatizált vagy nem automatizált módon végzett bármely művelet vagy műveletek összessége, így a gyűjtés, rögzítés, rendszerezés, tagolás, tárolás, átalakítás vagy megváltoztatás, lekérdezés, betekintés, felhasználás, közlés továbbítás, terjesztés vagy egyéb módon történő hozzáférhetővé tétel útján, összehangolás vagy összekapcsolás, korlátozás, törlés, illetve megsemmisítés</t>
        </is>
      </c>
      <c r="BD126" s="2" t="inlineStr">
        <is>
          <t>trattamento dei dati personali</t>
        </is>
      </c>
      <c r="BE126" s="2" t="inlineStr">
        <is>
          <t>3</t>
        </is>
      </c>
      <c r="BF126" s="2" t="inlineStr">
        <is>
          <t/>
        </is>
      </c>
      <c r="BG126" t="inlineStr">
        <is>
          <t>qualsiasi operazione compiuta con o senza processi automatizzati e applicata a dati personali, come la raccolta, la registrazione, l'organizzazione, la conservazione, l'elaborazione o la modifica, l'estrazione, la consultazione, l'impiego, la comunicazione mediante trasmissione, diffusione, ecc.</t>
        </is>
      </c>
      <c r="BH126" s="2" t="inlineStr">
        <is>
          <t>asmens duomenų tvarkymas|
duomenų tvarkymas</t>
        </is>
      </c>
      <c r="BI126" s="2" t="inlineStr">
        <is>
          <t>3|
3</t>
        </is>
      </c>
      <c r="BJ126" s="2" t="inlineStr">
        <is>
          <t xml:space="preserve">|
</t>
        </is>
      </c>
      <c r="BK126" t="inlineStr">
        <is>
          <t>bet kokia automatizuotomis arba neautomatizuotomis priemonėmis su asmens duomenimis ar asmens duomenų rinkiniais atliekama operacija ar operacijų seka, kaip antai rinkimas, įrašymas, rūšiavimas, sisteminimas, saugojimas, adaptavimas ar keitimas, išgava, susipažinimas, naudojimas, atskleidimas persiunčiant, platinant ar kitu būdu sudarant galimybę jais naudotis, taip pat sugretinimas ar sujungimas su kitais duomenimis, apribojimas, ištrynimas arba sunaikinimas</t>
        </is>
      </c>
      <c r="BL126" s="2" t="inlineStr">
        <is>
          <t>datu apstrāde|
personas datu apstrāde</t>
        </is>
      </c>
      <c r="BM126" s="2" t="inlineStr">
        <is>
          <t>3|
3</t>
        </is>
      </c>
      <c r="BN126" s="2" t="inlineStr">
        <is>
          <t xml:space="preserve">|
</t>
        </is>
      </c>
      <c r="BO126" t="inlineStr">
        <is>
          <t>visas darbības ar personas datiem vai darbību kopums, kas ir vai nav automātiskas, piemēram, vākšana, reģistrēšana, organizēšana, uzglabāšana, adaptēšana vai mainīšana, izguve, konsultēšana, izmantošana, izpaušana pārraidot, izplatīšana vai pieejamības nodrošināšana citā veidā, saskaņošana vai kombinēšana, bloķēšana, izdzēšana vai iznīcināšana</t>
        </is>
      </c>
      <c r="BP126" s="2" t="inlineStr">
        <is>
          <t>proċessar ta' data personali</t>
        </is>
      </c>
      <c r="BQ126" s="2" t="inlineStr">
        <is>
          <t>3</t>
        </is>
      </c>
      <c r="BR126" s="2" t="inlineStr">
        <is>
          <t/>
        </is>
      </c>
      <c r="BS126" t="inlineStr">
        <is>
          <t>kull operazzjoni jew sett ta' operazzjonijiet li hija mwettqa fuq data personali, sew jekk b'mezzi awtomatiċi sew jekk le, bħal ġbir, rekordjar, organizzazzjoni, ħażna, adattazzjoni jew bdil, ksib lura, konsultazzjoni, użu, kxif permezz ta' trasmissjoni, disseminazzjoni jew li tintgħamel disponibbli b'mod ieħor, allinjament jew kombinazzjoni, ibblukkar, tħassir jew distruzzjoni</t>
        </is>
      </c>
      <c r="BT126" s="2" t="inlineStr">
        <is>
          <t>verwerking van persoonsgegevens</t>
        </is>
      </c>
      <c r="BU126" s="2" t="inlineStr">
        <is>
          <t>3</t>
        </is>
      </c>
      <c r="BV126" s="2" t="inlineStr">
        <is>
          <t/>
        </is>
      </c>
      <c r="BW126" t="inlineStr">
        <is>
          <t>"elke bewerking, respectievelijk elk geheel van bewerkingen met betrekking tot persoonsgegevens, al dan niet uitgevoerd met behulp van geautomatiseerde procédés, zoals het verzamelen, vastleggen, ordenen, bewaren, bijwerken, wijzigen, opvragen, raadplegen, gebruiken, verstrekken door middel van doorgifte, verspreiden of op enigerlei andere wijze ter beschikking stellen, samenbrengen, met elkaar in verband brengen, alsmede het afschermen, wissen of vernietigen van gegevens"</t>
        </is>
      </c>
      <c r="BX126" s="2" t="inlineStr">
        <is>
          <t>przetwarzanie danych osobowych|
przetwarzanie</t>
        </is>
      </c>
      <c r="BY126" s="2" t="inlineStr">
        <is>
          <t>2|
3</t>
        </is>
      </c>
      <c r="BZ126" s="2" t="inlineStr">
        <is>
          <t xml:space="preserve">|
</t>
        </is>
      </c>
      <c r="CA126" t="inlineStr">
        <is>
          <t>każda operacja lub zestaw operacji, dokonywanych na danych osobowych przy pomocy środków zautomatyzowanych lub innych, jak np.: gromadzenie, nagrywanie, porządkowanie, przechowywanie, adaptacja lub modyfikacja, odzyskiwanie, konsultowanie, wykorzystywanie, ujawnienie przez transmisję, rozpowszechnianie lub udostępnianie w inny sposób, układanie lub kompilowanie, blokowanie, usuwanie lub niszczenie</t>
        </is>
      </c>
      <c r="CB126" s="2" t="inlineStr">
        <is>
          <t>tratamento de dados pessoais</t>
        </is>
      </c>
      <c r="CC126" s="2" t="inlineStr">
        <is>
          <t>3</t>
        </is>
      </c>
      <c r="CD126" s="2" t="inlineStr">
        <is>
          <t/>
        </is>
      </c>
      <c r="CE126" t="inlineStr">
        <is>
          <t>Uma operação ou um conjunto de operações efetuadas sobre dados pessoais ou sobre conjuntos de dados pessoais, por meios automatizados ou não automatizados, tais como a recolha, o registo, a organização, a estruturação, a conservação, a adaptação ou alteração, a recuperação, a consulta, a utilização, a divulgação por transmissão, difusão ou qualquer outra forma de disponibilização, a comparação ou interconexão, a limitação, o apagamento ou a destruição.</t>
        </is>
      </c>
      <c r="CF126" s="2" t="inlineStr">
        <is>
          <t>prelucrarea datelor cu caracter personal</t>
        </is>
      </c>
      <c r="CG126" s="2" t="inlineStr">
        <is>
          <t>3</t>
        </is>
      </c>
      <c r="CH126" s="2" t="inlineStr">
        <is>
          <t/>
        </is>
      </c>
      <c r="CI126" t="inlineStr">
        <is>
          <t>orice operațiune sau serie de operațiuni care se efectuează asupra datelor cu caracter personal, prin mijloace automatizate sau neautomatizate, cum ar fi colectarea, înregistrarea, organizarea, stocarea, adaptarea sau modificarea, extragerea, consultarea, utilizarea, dezvăluirea prin transmitere, diseminarea sau în orice alt mod, alăturarea ori combinarea, precum și blocarea, ștergerea sau distrugerea</t>
        </is>
      </c>
      <c r="CJ126" s="2" t="inlineStr">
        <is>
          <t>spracúvanie osobných údajov</t>
        </is>
      </c>
      <c r="CK126" s="2" t="inlineStr">
        <is>
          <t>4</t>
        </is>
      </c>
      <c r="CL126" s="2" t="inlineStr">
        <is>
          <t/>
        </is>
      </c>
      <c r="CM126" t="inlineStr">
        <is>
          <t>operácia alebo súbor operácií s osobnými údajmi alebo súbormi osobných údajov, napríklad získavanie, zaznamenávanie, usporadúvanie, štruktúrovanie, uchovávanie, prepracúvanie alebo zmena, vyhľadávanie, prehliadanie, využívanie, poskytovanie prenosom, šírením alebo poskytovanie iným spôsobom, preskupovanie alebo kombinovanie, obmedzenie, vymazanie alebo likvidácia, bez ohľadu na to, či sa vykonávajú automatizovanými alebo neautomatizovanými prostriedkami</t>
        </is>
      </c>
      <c r="CN126" s="2" t="inlineStr">
        <is>
          <t>obdelava osebnih podatkov</t>
        </is>
      </c>
      <c r="CO126" s="2" t="inlineStr">
        <is>
          <t>3</t>
        </is>
      </c>
      <c r="CP126" s="2" t="inlineStr">
        <is>
          <t/>
        </is>
      </c>
      <c r="CQ126" t="inlineStr">
        <is>
          <t>kakršenkoli postopek ali niz postopkov, ki se izvajajo v zvezi z osebnimi podatki bodisi z avtomatskimi sredstvi ali brez njih, kot so zbiranje, beleženje, urejanje, shranjevanje, prilagajanje ali predelava, iskanje, posvetovanje, uporaba, posredovanje s prenosom, širjenje ali drugo razpolaganje, prilagajanje ali sestavljanje, blokiranje, izbris ali uničenje</t>
        </is>
      </c>
      <c r="CR126" s="2" t="inlineStr">
        <is>
          <t>behandling av personuppgifter</t>
        </is>
      </c>
      <c r="CS126" s="2" t="inlineStr">
        <is>
          <t>3</t>
        </is>
      </c>
      <c r="CT126" s="2" t="inlineStr">
        <is>
          <t/>
        </is>
      </c>
      <c r="CU126" t="inlineStr">
        <is>
          <t>"behandling av personuppgifter (behandling): varje åtgärd eller serie av åtgärder som vidtas beträffande personuppgifter, vare sig det sker på automatisk väg eller inte, till exempel insamling, registrering, organisering, lagring, bearbetning eller ändring, återvinning, inhämtande, användning, utlämnande genom översändande, spridning eller annat tillhandahållande av uppgifter, sammanställning eller samkörning, blockering, utplåning eller förstöring."</t>
        </is>
      </c>
    </row>
    <row r="127">
      <c r="A127" s="1" t="str">
        <f>HYPERLINK("https://iate.europa.eu/entry/result/2231932/all", "2231932")</f>
        <v>2231932</v>
      </c>
      <c r="B127" t="inlineStr">
        <is>
          <t>SOCIAL QUESTIONS</t>
        </is>
      </c>
      <c r="C127" t="inlineStr">
        <is>
          <t>SOCIAL QUESTIONS|health|medical science|immunology;SOCIAL QUESTIONS|health|health policy|organisation of health care|disease prevention|vaccination</t>
        </is>
      </c>
      <c r="D127" t="inlineStr">
        <is>
          <t/>
        </is>
      </c>
      <c r="E127" t="inlineStr">
        <is>
          <t/>
        </is>
      </c>
      <c r="F127" t="inlineStr">
        <is>
          <t/>
        </is>
      </c>
      <c r="G127" t="inlineStr">
        <is>
          <t/>
        </is>
      </c>
      <c r="H127" s="2" t="inlineStr">
        <is>
          <t>přeočkování</t>
        </is>
      </c>
      <c r="I127" s="2" t="inlineStr">
        <is>
          <t>3</t>
        </is>
      </c>
      <c r="J127" s="2" t="inlineStr">
        <is>
          <t/>
        </is>
      </c>
      <c r="K127" t="inlineStr">
        <is>
          <t>očkování provedené po základním očkování [
&lt;a href="/entry/result/1516420/all" id="ENTRY_TO_ENTRY_CONVERTER" target="_blank"&gt;IATE:1516420&lt;/a&gt; ], při kterém se podává obvykle jedna dávka očkovací látky, která
opětovně navodí požadovaný stav odolnosti proti dané infekci</t>
        </is>
      </c>
      <c r="L127" s="2" t="inlineStr">
        <is>
          <t>boostervaccination</t>
        </is>
      </c>
      <c r="M127" s="2" t="inlineStr">
        <is>
          <t>3</t>
        </is>
      </c>
      <c r="N127" s="2" t="inlineStr">
        <is>
          <t/>
        </is>
      </c>
      <c r="O127" t="inlineStr">
        <is>
          <t>vaccination, der
opretholder effekten af den pågældende persons &lt;a href="https://iate.europa.eu/entry/result/1516420/da" target="_blank"&gt;grundvaccination&lt;/a&gt; og øger
&lt;a href="https://iate.europa.eu/entry/result/1073802/da" target="_blank"&gt;immunreaktionen&lt;/a&gt;</t>
        </is>
      </c>
      <c r="P127" s="2" t="inlineStr">
        <is>
          <t>Auffrischungsimpfung|
Auffrischimpfung</t>
        </is>
      </c>
      <c r="Q127" s="2" t="inlineStr">
        <is>
          <t>3|
3</t>
        </is>
      </c>
      <c r="R127" s="2" t="inlineStr">
        <is>
          <t xml:space="preserve">|
</t>
        </is>
      </c>
      <c r="S127" t="inlineStr">
        <is>
          <t>nach der Grundimmunisierung verabreichte Impfung mit dem Ziel, einen nochmaligen Anstieg des bereits abgesunkenen Antikörper-Titers zu bewirken</t>
        </is>
      </c>
      <c r="T127" t="inlineStr">
        <is>
          <t/>
        </is>
      </c>
      <c r="U127" t="inlineStr">
        <is>
          <t/>
        </is>
      </c>
      <c r="V127" t="inlineStr">
        <is>
          <t/>
        </is>
      </c>
      <c r="W127" t="inlineStr">
        <is>
          <t/>
        </is>
      </c>
      <c r="X127" s="2" t="inlineStr">
        <is>
          <t>booster vaccination</t>
        </is>
      </c>
      <c r="Y127" s="2" t="inlineStr">
        <is>
          <t>3</t>
        </is>
      </c>
      <c r="Z127" s="2" t="inlineStr">
        <is>
          <t/>
        </is>
      </c>
      <c r="AA127" t="inlineStr">
        <is>
          <t>any subsequent &lt;a href="https://iate.europa.eu/entry/result/1084050/en" target="_blank"&gt;vaccination&lt;/a&gt; after the &lt;a href="https://iate.europa.eu/entry/result/3555244/en" target="_blank"&gt;priming dose&lt;/a&gt; that maintains the effect of the &lt;a href="https://iate.europa.eu/entry/result/1516420/en" target="_blank"&gt;primary vaccination&lt;/a&gt;, and which also increases the &lt;a href="https://iate.europa.eu/entry/result/1073802/en" target="_blank"&gt;immune response&lt;/a&gt;</t>
        </is>
      </c>
      <c r="AB127" t="inlineStr">
        <is>
          <t/>
        </is>
      </c>
      <c r="AC127" t="inlineStr">
        <is>
          <t/>
        </is>
      </c>
      <c r="AD127" t="inlineStr">
        <is>
          <t/>
        </is>
      </c>
      <c r="AE127" t="inlineStr">
        <is>
          <t/>
        </is>
      </c>
      <c r="AF127" t="inlineStr">
        <is>
          <t/>
        </is>
      </c>
      <c r="AG127" t="inlineStr">
        <is>
          <t/>
        </is>
      </c>
      <c r="AH127" t="inlineStr">
        <is>
          <t/>
        </is>
      </c>
      <c r="AI127" t="inlineStr">
        <is>
          <t/>
        </is>
      </c>
      <c r="AJ127" s="2" t="inlineStr">
        <is>
          <t>tehosterokotus</t>
        </is>
      </c>
      <c r="AK127" s="2" t="inlineStr">
        <is>
          <t>3</t>
        </is>
      </c>
      <c r="AL127" s="2" t="inlineStr">
        <is>
          <t/>
        </is>
      </c>
      <c r="AM127" t="inlineStr">
        <is>
          <t>rokotus, joka annetaan viikkojen, kuukausien tai vuosien kuluttua ensirokotuksesta ja joka tuottaa usein tehokkaan tuloksen pienelläkin rokoteannoksella</t>
        </is>
      </c>
      <c r="AN127" s="2" t="inlineStr">
        <is>
          <t>injection de rappel</t>
        </is>
      </c>
      <c r="AO127" s="2" t="inlineStr">
        <is>
          <t>2</t>
        </is>
      </c>
      <c r="AP127" s="2" t="inlineStr">
        <is>
          <t/>
        </is>
      </c>
      <c r="AQ127" t="inlineStr">
        <is>
          <t/>
        </is>
      </c>
      <c r="AR127" t="inlineStr">
        <is>
          <t/>
        </is>
      </c>
      <c r="AS127" t="inlineStr">
        <is>
          <t/>
        </is>
      </c>
      <c r="AT127" t="inlineStr">
        <is>
          <t/>
        </is>
      </c>
      <c r="AU127" t="inlineStr">
        <is>
          <t/>
        </is>
      </c>
      <c r="AV127" s="2" t="inlineStr">
        <is>
          <t>docjepljivanje</t>
        </is>
      </c>
      <c r="AW127" s="2" t="inlineStr">
        <is>
          <t>3</t>
        </is>
      </c>
      <c r="AX127" s="2" t="inlineStr">
        <is>
          <t/>
        </is>
      </c>
      <c r="AY127" t="inlineStr">
        <is>
          <t>postupak primjene dodatnih doza cjepiva koje se daju u određenom vremenskom razmaku nakon prve doze istog cjepiva za održavanje imuniteta protiv određene bolesti ili skupina bolesti</t>
        </is>
      </c>
      <c r="AZ127" s="2" t="inlineStr">
        <is>
          <t>megerősítő oltás|
emlékeztető oltás</t>
        </is>
      </c>
      <c r="BA127" s="2" t="inlineStr">
        <is>
          <t>3|
3</t>
        </is>
      </c>
      <c r="BB127" s="2" t="inlineStr">
        <is>
          <t xml:space="preserve">preferred|
</t>
        </is>
      </c>
      <c r="BC127" t="inlineStr">
        <is>
          <t>adott oltóanyaggal az &lt;a href="https://iate.europa.eu/entry/result/1516420/hu" target="_blank"&gt;alapoltás&lt;/a&gt; után történő bármely további oltás,
amelynek célja az alapoltás hatásának fenntartása és az immunválasz
meghosszabbítása</t>
        </is>
      </c>
      <c r="BD127" t="inlineStr">
        <is>
          <t/>
        </is>
      </c>
      <c r="BE127" t="inlineStr">
        <is>
          <t/>
        </is>
      </c>
      <c r="BF127" t="inlineStr">
        <is>
          <t/>
        </is>
      </c>
      <c r="BG127" t="inlineStr">
        <is>
          <t/>
        </is>
      </c>
      <c r="BH127" s="2" t="inlineStr">
        <is>
          <t>stiprinamoji vakcinacija</t>
        </is>
      </c>
      <c r="BI127" s="2" t="inlineStr">
        <is>
          <t>3</t>
        </is>
      </c>
      <c r="BJ127" s="2" t="inlineStr">
        <is>
          <t/>
        </is>
      </c>
      <c r="BK127" t="inlineStr">
        <is>
          <t/>
        </is>
      </c>
      <c r="BL127" s="2" t="inlineStr">
        <is>
          <t>balstvakcinācija</t>
        </is>
      </c>
      <c r="BM127" s="2" t="inlineStr">
        <is>
          <t>3</t>
        </is>
      </c>
      <c r="BN127" s="2" t="inlineStr">
        <is>
          <t/>
        </is>
      </c>
      <c r="BO127" t="inlineStr">
        <is>
          <t/>
        </is>
      </c>
      <c r="BP127" s="2" t="inlineStr">
        <is>
          <t>vaċċinazzjoni booster|
tilqima booster</t>
        </is>
      </c>
      <c r="BQ127" s="2" t="inlineStr">
        <is>
          <t>3|
3</t>
        </is>
      </c>
      <c r="BR127" s="2" t="inlineStr">
        <is>
          <t xml:space="preserve">|
</t>
        </is>
      </c>
      <c r="BS127" t="inlineStr">
        <is>
          <t>kwalunkwe vaċċinazzjoni/tilqima susegwenti wara d-doża tal-priming li żżomm l-effett tal-vaċċinazzjoni primarja/tilqim primarju, u li żżid ukoll ir-rispons immunitarju</t>
        </is>
      </c>
      <c r="BT127" t="inlineStr">
        <is>
          <t/>
        </is>
      </c>
      <c r="BU127" t="inlineStr">
        <is>
          <t/>
        </is>
      </c>
      <c r="BV127" t="inlineStr">
        <is>
          <t/>
        </is>
      </c>
      <c r="BW127" t="inlineStr">
        <is>
          <t/>
        </is>
      </c>
      <c r="BX127" s="2" t="inlineStr">
        <is>
          <t>szczepienie przypominające</t>
        </is>
      </c>
      <c r="BY127" s="2" t="inlineStr">
        <is>
          <t>3</t>
        </is>
      </c>
      <c r="BZ127" s="2" t="inlineStr">
        <is>
          <t/>
        </is>
      </c>
      <c r="CA127" t="inlineStr">
        <is>
          <t>każde szczepienie wykonane po dawce inicjującej, które&lt;br&gt; - zwiększa słabą odpowiedź immunologiczną uzyskaną po &lt;a href="https://iate.europa.eu/entry/result/3555244/pl" target="_blank"&gt;&lt;i&gt;dawce inicjującej&lt;/i&gt;&lt;/a&gt; (w ramach &lt;i&gt;&lt;a href="https://iate.europa.eu/entry/result/1516420/pl" target="_blank"&gt;szczepienia pierwotnego&lt;/a&gt; &lt;/i&gt;złożonego z kilku dawek podanych w niewielkich odstępach) lub&lt;br&gt; - odnawia efekt szczepienia pierwotnego (w ramach &lt;a href="https://iate.europa.eu/entry/slideshow/1624009150356/1540112/pl" target="_blank"&gt;&lt;i&gt;ponownego szczepienia&lt;/i&gt;&lt;/a&gt;&lt;small&gt;)&lt;/small&gt;</t>
        </is>
      </c>
      <c r="CB127" s="2" t="inlineStr">
        <is>
          <t>vacinação de reforço</t>
        </is>
      </c>
      <c r="CC127" s="2" t="inlineStr">
        <is>
          <t>3</t>
        </is>
      </c>
      <c r="CD127" s="2" t="inlineStr">
        <is>
          <t/>
        </is>
      </c>
      <c r="CE127" t="inlineStr">
        <is>
          <t>Qualquer &lt;a href="https://iate.europa.eu/entry/result/1084050/pt" target="_blank"&gt;vacinação&lt;/a&gt; que ocorra depois da administração da &lt;a href="https://iate.europa.eu/entry/result/3555244/pt" target="_blank"&gt;dose primária&lt;/a&gt;, destinada a manter o efeito da &lt;a href="https://iate.europa.eu/entry/result/1516420/pt" target="_blank"&gt;vacinação primária&lt;/a&gt; e aumentando a &lt;a href="https://iate.europa.eu/entry/result/1073802/pt" target="_blank"&gt;resposta imunitária&lt;/a&gt;.</t>
        </is>
      </c>
      <c r="CF127" s="2" t="inlineStr">
        <is>
          <t>vaccinare de rapel</t>
        </is>
      </c>
      <c r="CG127" s="2" t="inlineStr">
        <is>
          <t>3</t>
        </is>
      </c>
      <c r="CH127" s="2" t="inlineStr">
        <is>
          <t/>
        </is>
      </c>
      <c r="CI127" t="inlineStr">
        <is>
          <t/>
        </is>
      </c>
      <c r="CJ127" t="inlineStr">
        <is>
          <t/>
        </is>
      </c>
      <c r="CK127" t="inlineStr">
        <is>
          <t/>
        </is>
      </c>
      <c r="CL127" t="inlineStr">
        <is>
          <t/>
        </is>
      </c>
      <c r="CM127" t="inlineStr">
        <is>
          <t/>
        </is>
      </c>
      <c r="CN127" s="2" t="inlineStr">
        <is>
          <t>poživitveno cepljenje</t>
        </is>
      </c>
      <c r="CO127" s="2" t="inlineStr">
        <is>
          <t>3</t>
        </is>
      </c>
      <c r="CP127" s="2" t="inlineStr">
        <is>
          <t/>
        </is>
      </c>
      <c r="CQ127" t="inlineStr">
        <is>
          <t>ponovno cepljenje določen čas po prvem cepljenju zaradi vzdrževanja zaščitne ravni specifičnih protiteles</t>
        </is>
      </c>
      <c r="CR127" s="2" t="inlineStr">
        <is>
          <t>boostervaccination</t>
        </is>
      </c>
      <c r="CS127" s="2" t="inlineStr">
        <is>
          <t>3</t>
        </is>
      </c>
      <c r="CT127" s="2" t="inlineStr">
        <is>
          <t/>
        </is>
      </c>
      <c r="CU127" t="inlineStr">
        <is>
          <t/>
        </is>
      </c>
    </row>
    <row r="128">
      <c r="A128" s="1" t="str">
        <f>HYPERLINK("https://iate.europa.eu/entry/result/1540112/all", "1540112")</f>
        <v>1540112</v>
      </c>
      <c r="B128" t="inlineStr">
        <is>
          <t>AGRICULTURE, FORESTRY AND FISHERIES</t>
        </is>
      </c>
      <c r="C128" t="inlineStr">
        <is>
          <t>AGRICULTURE, FORESTRY AND FISHERIES|agricultural activity|animal health</t>
        </is>
      </c>
      <c r="D128" t="inlineStr">
        <is>
          <t/>
        </is>
      </c>
      <c r="E128" t="inlineStr">
        <is>
          <t/>
        </is>
      </c>
      <c r="F128" t="inlineStr">
        <is>
          <t/>
        </is>
      </c>
      <c r="G128" t="inlineStr">
        <is>
          <t/>
        </is>
      </c>
      <c r="H128" s="2" t="inlineStr">
        <is>
          <t>přeočkování</t>
        </is>
      </c>
      <c r="I128" s="2" t="inlineStr">
        <is>
          <t>3</t>
        </is>
      </c>
      <c r="J128" s="2" t="inlineStr">
        <is>
          <t/>
        </is>
      </c>
      <c r="K128" t="inlineStr">
        <is>
          <t>očkování, při kterém se podává obvykle jedna dávka očkovací látky, která
 opětovně navodí požadovaný stav odolnosti proti dané infekci</t>
        </is>
      </c>
      <c r="L128" s="2" t="inlineStr">
        <is>
          <t>revaccination</t>
        </is>
      </c>
      <c r="M128" s="2" t="inlineStr">
        <is>
          <t>3</t>
        </is>
      </c>
      <c r="N128" s="2" t="inlineStr">
        <is>
          <t/>
        </is>
      </c>
      <c r="O128" t="inlineStr">
        <is>
          <t/>
        </is>
      </c>
      <c r="P128" s="2" t="inlineStr">
        <is>
          <t>Nachimpfung</t>
        </is>
      </c>
      <c r="Q128" s="2" t="inlineStr">
        <is>
          <t>3</t>
        </is>
      </c>
      <c r="R128" s="2" t="inlineStr">
        <is>
          <t/>
        </is>
      </c>
      <c r="S128" t="inlineStr">
        <is>
          <t>unpraeziser Begriff fuer die einer Vorimpfung folgende zweite Impfung</t>
        </is>
      </c>
      <c r="T128" s="2" t="inlineStr">
        <is>
          <t>επανεμβολιασμός|
αναμνηστικός εμβολιασμός|
επαναληπτικός εμβολιασμός</t>
        </is>
      </c>
      <c r="U128" s="2" t="inlineStr">
        <is>
          <t>3|
3|
3</t>
        </is>
      </c>
      <c r="V128" s="2" t="inlineStr">
        <is>
          <t xml:space="preserve">|
|
</t>
        </is>
      </c>
      <c r="W128" t="inlineStr">
        <is>
          <t>χορήγηση μίας ή περισσότερων δόσεων εμβολίου με σκοπό τη διατήρηση των αρχικών προστατευτικών επιδράσεων που επιτεύχθηκαν χάρη στον &lt;a href="https://iate.europa.eu/entry/result/1516420/en-el" target="_blank"&gt;αρχικό εμβολιασμό&lt;/a&gt;</t>
        </is>
      </c>
      <c r="X128" s="2" t="inlineStr">
        <is>
          <t>re-vaccination schedule|
revaccination|
revaccination scheme|
re-vaccination scheme|
re-vaccination</t>
        </is>
      </c>
      <c r="Y128" s="2" t="inlineStr">
        <is>
          <t>1|
3|
1|
1|
1</t>
        </is>
      </c>
      <c r="Z128" s="2" t="inlineStr">
        <is>
          <t xml:space="preserve">|
|
|
|
</t>
        </is>
      </c>
      <c r="AA128" t="inlineStr">
        <is>
          <t>one or more administrations of a vaccine used to maintain its initial protective effects, induced by the &lt;a href="https://iate.europa.eu/entry/result/1516420/en" target="_blank"&gt;basic vaccination scheme&lt;/a&gt;</t>
        </is>
      </c>
      <c r="AB128" t="inlineStr">
        <is>
          <t/>
        </is>
      </c>
      <c r="AC128" t="inlineStr">
        <is>
          <t/>
        </is>
      </c>
      <c r="AD128" t="inlineStr">
        <is>
          <t/>
        </is>
      </c>
      <c r="AE128" t="inlineStr">
        <is>
          <t/>
        </is>
      </c>
      <c r="AF128" t="inlineStr">
        <is>
          <t/>
        </is>
      </c>
      <c r="AG128" t="inlineStr">
        <is>
          <t/>
        </is>
      </c>
      <c r="AH128" t="inlineStr">
        <is>
          <t/>
        </is>
      </c>
      <c r="AI128" t="inlineStr">
        <is>
          <t/>
        </is>
      </c>
      <c r="AJ128" s="2" t="inlineStr">
        <is>
          <t>uusintarokotus</t>
        </is>
      </c>
      <c r="AK128" s="2" t="inlineStr">
        <is>
          <t>3</t>
        </is>
      </c>
      <c r="AL128" s="2" t="inlineStr">
        <is>
          <t/>
        </is>
      </c>
      <c r="AM128" t="inlineStr">
        <is>
          <t/>
        </is>
      </c>
      <c r="AN128" s="2" t="inlineStr">
        <is>
          <t>revaccination</t>
        </is>
      </c>
      <c r="AO128" s="2" t="inlineStr">
        <is>
          <t>3</t>
        </is>
      </c>
      <c r="AP128" s="2" t="inlineStr">
        <is>
          <t/>
        </is>
      </c>
      <c r="AQ128" t="inlineStr">
        <is>
          <t/>
        </is>
      </c>
      <c r="AR128" s="2" t="inlineStr">
        <is>
          <t>athvacsaíniú</t>
        </is>
      </c>
      <c r="AS128" s="2" t="inlineStr">
        <is>
          <t>3</t>
        </is>
      </c>
      <c r="AT128" s="2" t="inlineStr">
        <is>
          <t/>
        </is>
      </c>
      <c r="AU128" t="inlineStr">
        <is>
          <t/>
        </is>
      </c>
      <c r="AV128" s="2" t="inlineStr">
        <is>
          <t>ponovno cijepljenje</t>
        </is>
      </c>
      <c r="AW128" s="2" t="inlineStr">
        <is>
          <t>3</t>
        </is>
      </c>
      <c r="AX128" s="2" t="inlineStr">
        <is>
          <t/>
        </is>
      </c>
      <c r="AY128" t="inlineStr">
        <is>
          <t>primjena istog cjepiva koje je životinja prethodno primila nakon proteka dužeg vremena</t>
        </is>
      </c>
      <c r="AZ128" s="2" t="inlineStr">
        <is>
          <t>újraoltás</t>
        </is>
      </c>
      <c r="BA128" s="2" t="inlineStr">
        <is>
          <t>3</t>
        </is>
      </c>
      <c r="BB128" s="2" t="inlineStr">
        <is>
          <t/>
        </is>
      </c>
      <c r="BC128" t="inlineStr">
        <is>
          <t>a kapott oltás egy újabb adagjának beadása, amely “emlékezteti” az immunrendszert a korábbi védőoltásra, és a hatékony immunválasz még tovább fokozódik</t>
        </is>
      </c>
      <c r="BD128" s="2" t="inlineStr">
        <is>
          <t>vaccinazione di richiamo|
rivaccinazione</t>
        </is>
      </c>
      <c r="BE128" s="2" t="inlineStr">
        <is>
          <t>3|
3</t>
        </is>
      </c>
      <c r="BF128" s="2" t="inlineStr">
        <is>
          <t xml:space="preserve">|
</t>
        </is>
      </c>
      <c r="BG128" t="inlineStr">
        <is>
          <t>seconda vaccinazione</t>
        </is>
      </c>
      <c r="BH128" s="2" t="inlineStr">
        <is>
          <t>pakartotinės vakcinacijos schema|
pakartotinė vakcinacija|
revakcinacija|
revakcinacijos schema</t>
        </is>
      </c>
      <c r="BI128" s="2" t="inlineStr">
        <is>
          <t>3|
3|
3|
3</t>
        </is>
      </c>
      <c r="BJ128" s="2" t="inlineStr">
        <is>
          <t xml:space="preserve">|
|
|
</t>
        </is>
      </c>
      <c r="BK128" t="inlineStr">
        <is>
          <t>skiepijimas, praėjus tam tikram laikotarpiui po pirmojo skiepijimo (vakcinacijos), padedantis išlaikyti patvarų ir ilgalaikį imunitetą</t>
        </is>
      </c>
      <c r="BL128" s="2" t="inlineStr">
        <is>
          <t>revakcinācija</t>
        </is>
      </c>
      <c r="BM128" s="2" t="inlineStr">
        <is>
          <t>3</t>
        </is>
      </c>
      <c r="BN128" s="2" t="inlineStr">
        <is>
          <t/>
        </is>
      </c>
      <c r="BO128" t="inlineStr">
        <is>
          <t/>
        </is>
      </c>
      <c r="BP128" s="2" t="inlineStr">
        <is>
          <t>rivaċċinazzjoni</t>
        </is>
      </c>
      <c r="BQ128" s="2" t="inlineStr">
        <is>
          <t>3</t>
        </is>
      </c>
      <c r="BR128" s="2" t="inlineStr">
        <is>
          <t/>
        </is>
      </c>
      <c r="BS128" t="inlineStr">
        <is>
          <t>amministrazzjoni waħda jew aktar ta' vaċċin li tintuża/jintużaw biex jinżammu l-effetti protettivi inzijali tiegħu, indotti bl-iskema ta' vaċċinazzjoni bażika</t>
        </is>
      </c>
      <c r="BT128" s="2" t="inlineStr">
        <is>
          <t>herinenting|
revaccinatie</t>
        </is>
      </c>
      <c r="BU128" s="2" t="inlineStr">
        <is>
          <t>3|
3</t>
        </is>
      </c>
      <c r="BV128" s="2" t="inlineStr">
        <is>
          <t xml:space="preserve">|
</t>
        </is>
      </c>
      <c r="BW128" t="inlineStr">
        <is>
          <t>hernieuwde vaccinatie</t>
        </is>
      </c>
      <c r="BX128" s="2" t="inlineStr">
        <is>
          <t>ponowne szczepienie</t>
        </is>
      </c>
      <c r="BY128" s="2" t="inlineStr">
        <is>
          <t>3</t>
        </is>
      </c>
      <c r="BZ128" s="2" t="inlineStr">
        <is>
          <t/>
        </is>
      </c>
      <c r="CA128" t="inlineStr">
        <is>
          <t/>
        </is>
      </c>
      <c r="CB128" s="2" t="inlineStr">
        <is>
          <t>revacinação</t>
        </is>
      </c>
      <c r="CC128" s="2" t="inlineStr">
        <is>
          <t>3</t>
        </is>
      </c>
      <c r="CD128" s="2" t="inlineStr">
        <is>
          <t/>
        </is>
      </c>
      <c r="CE128" t="inlineStr">
        <is>
          <t>Uma ou mais administrações de uma vacina utilizada para manter os seus efeitos protetores iniciais, induzida pelo esquema de vacinação de base.</t>
        </is>
      </c>
      <c r="CF128" s="2" t="inlineStr">
        <is>
          <t>revaccinare</t>
        </is>
      </c>
      <c r="CG128" s="2" t="inlineStr">
        <is>
          <t>3</t>
        </is>
      </c>
      <c r="CH128" s="2" t="inlineStr">
        <is>
          <t/>
        </is>
      </c>
      <c r="CI128" t="inlineStr">
        <is>
          <t/>
        </is>
      </c>
      <c r="CJ128" t="inlineStr">
        <is>
          <t/>
        </is>
      </c>
      <c r="CK128" t="inlineStr">
        <is>
          <t/>
        </is>
      </c>
      <c r="CL128" t="inlineStr">
        <is>
          <t/>
        </is>
      </c>
      <c r="CM128" t="inlineStr">
        <is>
          <t/>
        </is>
      </c>
      <c r="CN128" s="2" t="inlineStr">
        <is>
          <t>poživitveno cepljenje</t>
        </is>
      </c>
      <c r="CO128" s="2" t="inlineStr">
        <is>
          <t>3</t>
        </is>
      </c>
      <c r="CP128" s="2" t="inlineStr">
        <is>
          <t/>
        </is>
      </c>
      <c r="CQ128" t="inlineStr">
        <is>
          <t>ponovno cepljenje določen čas po prvem cepljenju zaradi vzdrževanja zaščitne ravni specifičnih protiteles</t>
        </is>
      </c>
      <c r="CR128" t="inlineStr">
        <is>
          <t/>
        </is>
      </c>
      <c r="CS128" t="inlineStr">
        <is>
          <t/>
        </is>
      </c>
      <c r="CT128" t="inlineStr">
        <is>
          <t/>
        </is>
      </c>
      <c r="CU128" t="inlineStr">
        <is>
          <t/>
        </is>
      </c>
    </row>
    <row r="129">
      <c r="A129" s="1" t="str">
        <f>HYPERLINK("https://iate.europa.eu/entry/result/3591262/all", "3591262")</f>
        <v>3591262</v>
      </c>
      <c r="B129" t="inlineStr">
        <is>
          <t>SOCIAL QUESTIONS</t>
        </is>
      </c>
      <c r="C129" t="inlineStr">
        <is>
          <t>SOCIAL QUESTIONS|health|medical science|epidemiology</t>
        </is>
      </c>
      <c r="D129" s="2" t="inlineStr">
        <is>
          <t>епидемична обстановка</t>
        </is>
      </c>
      <c r="E129" s="2" t="inlineStr">
        <is>
          <t>4</t>
        </is>
      </c>
      <c r="F129" s="2" t="inlineStr">
        <is>
          <t/>
        </is>
      </c>
      <c r="G129" t="inlineStr">
        <is>
          <t/>
        </is>
      </c>
      <c r="H129" s="2" t="inlineStr">
        <is>
          <t>epidemiologická situace</t>
        </is>
      </c>
      <c r="I129" s="2" t="inlineStr">
        <is>
          <t>3</t>
        </is>
      </c>
      <c r="J129" s="2" t="inlineStr">
        <is>
          <t/>
        </is>
      </c>
      <c r="K129" t="inlineStr">
        <is>
          <t>aktuální stav vývoje určitého přenosného onemocnění v lidské populaci vycházející z hodnocení sledovaných parametrů</t>
        </is>
      </c>
      <c r="L129" s="2" t="inlineStr">
        <is>
          <t>epidemiologisk situation</t>
        </is>
      </c>
      <c r="M129" s="2" t="inlineStr">
        <is>
          <t>3</t>
        </is>
      </c>
      <c r="N129" s="2" t="inlineStr">
        <is>
          <t/>
        </is>
      </c>
      <c r="O129" t="inlineStr">
        <is>
          <t>epidemiologisk fortolkning af centrale epidemiologiske indikatorer</t>
        </is>
      </c>
      <c r="P129" s="2" t="inlineStr">
        <is>
          <t>epidemische Lage|
epidemiologische Lage</t>
        </is>
      </c>
      <c r="Q129" s="2" t="inlineStr">
        <is>
          <t>3|
3</t>
        </is>
      </c>
      <c r="R129" s="2" t="inlineStr">
        <is>
          <t>|
preferred</t>
        </is>
      </c>
      <c r="S129" t="inlineStr">
        <is>
          <t>Beschreibung und Einschätzung einer Situation in einem bestimmten
Gebiet zu einer bestimmten Zeit mit Aussagen
zum Auftreten infektiöser Erkrankungen, zum
Zirkulieren von Erregern und zu sozialen oder
ökologischen Einflussfaktoren</t>
        </is>
      </c>
      <c r="T129" s="2" t="inlineStr">
        <is>
          <t>επιδημιολογική κατάσταση</t>
        </is>
      </c>
      <c r="U129" s="2" t="inlineStr">
        <is>
          <t>3</t>
        </is>
      </c>
      <c r="V129" s="2" t="inlineStr">
        <is>
          <t/>
        </is>
      </c>
      <c r="W129" t="inlineStr">
        <is>
          <t/>
        </is>
      </c>
      <c r="X129" s="2" t="inlineStr">
        <is>
          <t>epidemiological situation</t>
        </is>
      </c>
      <c r="Y129" s="2" t="inlineStr">
        <is>
          <t>3</t>
        </is>
      </c>
      <c r="Z129" s="2" t="inlineStr">
        <is>
          <t/>
        </is>
      </c>
      <c r="AA129" t="inlineStr">
        <is>
          <t>epidemiological interpretation of key epidemiological indicators</t>
        </is>
      </c>
      <c r="AB129" s="2" t="inlineStr">
        <is>
          <t>situación epidemiológica</t>
        </is>
      </c>
      <c r="AC129" s="2" t="inlineStr">
        <is>
          <t>3</t>
        </is>
      </c>
      <c r="AD129" s="2" t="inlineStr">
        <is>
          <t/>
        </is>
      </c>
      <c r="AE129" t="inlineStr">
        <is>
          <t/>
        </is>
      </c>
      <c r="AF129" s="2" t="inlineStr">
        <is>
          <t>epidemioloogiline olukord</t>
        </is>
      </c>
      <c r="AG129" s="2" t="inlineStr">
        <is>
          <t>3</t>
        </is>
      </c>
      <c r="AH129" s="2" t="inlineStr">
        <is>
          <t/>
        </is>
      </c>
      <c r="AI129" t="inlineStr">
        <is>
          <t>ohtliku nakkushaiguse levikule teatud näitajate ja seaduspärasuste põhjal antav hinnang</t>
        </is>
      </c>
      <c r="AJ129" s="2" t="inlineStr">
        <is>
          <t>epidemiologinen tilanne|
epidemiatilanne</t>
        </is>
      </c>
      <c r="AK129" s="2" t="inlineStr">
        <is>
          <t>3|
3</t>
        </is>
      </c>
      <c r="AL129" s="2" t="inlineStr">
        <is>
          <t xml:space="preserve">|
</t>
        </is>
      </c>
      <c r="AM129" t="inlineStr">
        <is>
          <t>taudinaiheuttajien esiintyvyys väestössä</t>
        </is>
      </c>
      <c r="AN129" s="2" t="inlineStr">
        <is>
          <t>situation épidémiologique</t>
        </is>
      </c>
      <c r="AO129" s="2" t="inlineStr">
        <is>
          <t>3</t>
        </is>
      </c>
      <c r="AP129" s="2" t="inlineStr">
        <is>
          <t/>
        </is>
      </c>
      <c r="AQ129" t="inlineStr">
        <is>
          <t/>
        </is>
      </c>
      <c r="AR129" s="2" t="inlineStr">
        <is>
          <t>staid eipidéimeolaíoch</t>
        </is>
      </c>
      <c r="AS129" s="2" t="inlineStr">
        <is>
          <t>3</t>
        </is>
      </c>
      <c r="AT129" s="2" t="inlineStr">
        <is>
          <t/>
        </is>
      </c>
      <c r="AU129" t="inlineStr">
        <is>
          <t/>
        </is>
      </c>
      <c r="AV129" s="2" t="inlineStr">
        <is>
          <t>epidemiološka situacija</t>
        </is>
      </c>
      <c r="AW129" s="2" t="inlineStr">
        <is>
          <t>3</t>
        </is>
      </c>
      <c r="AX129" s="2" t="inlineStr">
        <is>
          <t/>
        </is>
      </c>
      <c r="AY129" t="inlineStr">
        <is>
          <t/>
        </is>
      </c>
      <c r="AZ129" s="2" t="inlineStr">
        <is>
          <t>epidemiológiai helyzet|
járványügyi helyzet</t>
        </is>
      </c>
      <c r="BA129" s="2" t="inlineStr">
        <is>
          <t>4|
4</t>
        </is>
      </c>
      <c r="BB129" s="2" t="inlineStr">
        <is>
          <t xml:space="preserve">|
</t>
        </is>
      </c>
      <c r="BC129" t="inlineStr">
        <is>
          <t>járványügyi mutatók alapján kirajzolódó összkép</t>
        </is>
      </c>
      <c r="BD129" s="2" t="inlineStr">
        <is>
          <t>situazione epidemiologica</t>
        </is>
      </c>
      <c r="BE129" s="2" t="inlineStr">
        <is>
          <t>3</t>
        </is>
      </c>
      <c r="BF129" s="2" t="inlineStr">
        <is>
          <t/>
        </is>
      </c>
      <c r="BG129" t="inlineStr">
        <is>
          <t>interpretazione epidemiologica dei principali indicatori epidemiologici</t>
        </is>
      </c>
      <c r="BH129" s="2" t="inlineStr">
        <is>
          <t>epidemiologinė situacija</t>
        </is>
      </c>
      <c r="BI129" s="2" t="inlineStr">
        <is>
          <t>3</t>
        </is>
      </c>
      <c r="BJ129" s="2" t="inlineStr">
        <is>
          <t/>
        </is>
      </c>
      <c r="BK129" t="inlineStr">
        <is>
          <t>pagrindinių epideminių rodiklių aiškinimas</t>
        </is>
      </c>
      <c r="BL129" s="2" t="inlineStr">
        <is>
          <t>epidemioloģiskā situācija</t>
        </is>
      </c>
      <c r="BM129" s="2" t="inlineStr">
        <is>
          <t>3</t>
        </is>
      </c>
      <c r="BN129" s="2" t="inlineStr">
        <is>
          <t/>
        </is>
      </c>
      <c r="BO129" t="inlineStr">
        <is>
          <t>kādas infekcijas slimības izplatības pakāpe saskaņā ar galvenajiem epidemioloģiskajiem rādītājiem kādā kolektīvā, apdzīvotā vietā, rajonā, valstī vai plašākā teritoriālā mērogā</t>
        </is>
      </c>
      <c r="BP129" s="2" t="inlineStr">
        <is>
          <t>sitwazzjoni epidemjoloġika</t>
        </is>
      </c>
      <c r="BQ129" s="2" t="inlineStr">
        <is>
          <t>3</t>
        </is>
      </c>
      <c r="BR129" s="2" t="inlineStr">
        <is>
          <t/>
        </is>
      </c>
      <c r="BS129" t="inlineStr">
        <is>
          <t>interpretazzjoni epidemjoloġika ta' indikaturi epidemjoloġiċi ewlenin</t>
        </is>
      </c>
      <c r="BT129" s="2" t="inlineStr">
        <is>
          <t>epidemiologische situatie</t>
        </is>
      </c>
      <c r="BU129" s="2" t="inlineStr">
        <is>
          <t>3</t>
        </is>
      </c>
      <c r="BV129" s="2" t="inlineStr">
        <is>
          <t/>
        </is>
      </c>
      <c r="BW129" t="inlineStr">
        <is>
          <t/>
        </is>
      </c>
      <c r="BX129" s="2" t="inlineStr">
        <is>
          <t>sytuacja epidemiologiczna</t>
        </is>
      </c>
      <c r="BY129" s="2" t="inlineStr">
        <is>
          <t>3</t>
        </is>
      </c>
      <c r="BZ129" s="2" t="inlineStr">
        <is>
          <t/>
        </is>
      </c>
      <c r="CA129" t="inlineStr">
        <is>
          <t/>
        </is>
      </c>
      <c r="CB129" s="2" t="inlineStr">
        <is>
          <t>situação epidemiológica</t>
        </is>
      </c>
      <c r="CC129" s="2" t="inlineStr">
        <is>
          <t>3</t>
        </is>
      </c>
      <c r="CD129" s="2" t="inlineStr">
        <is>
          <t/>
        </is>
      </c>
      <c r="CE129" t="inlineStr">
        <is>
          <t>Interpretação de importantes indicadores epidemiológicos de uma doença.</t>
        </is>
      </c>
      <c r="CF129" s="2" t="inlineStr">
        <is>
          <t>situație epidemiologică</t>
        </is>
      </c>
      <c r="CG129" s="2" t="inlineStr">
        <is>
          <t>3</t>
        </is>
      </c>
      <c r="CH129" s="2" t="inlineStr">
        <is>
          <t/>
        </is>
      </c>
      <c r="CI129" t="inlineStr">
        <is>
          <t/>
        </is>
      </c>
      <c r="CJ129" s="2" t="inlineStr">
        <is>
          <t>epidemiologická situácia</t>
        </is>
      </c>
      <c r="CK129" s="2" t="inlineStr">
        <is>
          <t>3</t>
        </is>
      </c>
      <c r="CL129" s="2" t="inlineStr">
        <is>
          <t/>
        </is>
      </c>
      <c r="CM129" t="inlineStr">
        <is>
          <t>vyhodnotenie epidemiologických ukazovateľov týkajúcich sa výskytu epidémie a jej charakteru</t>
        </is>
      </c>
      <c r="CN129" s="2" t="inlineStr">
        <is>
          <t>epidemiološke razmere</t>
        </is>
      </c>
      <c r="CO129" s="2" t="inlineStr">
        <is>
          <t>3</t>
        </is>
      </c>
      <c r="CP129" s="2" t="inlineStr">
        <is>
          <t/>
        </is>
      </c>
      <c r="CQ129" t="inlineStr">
        <is>
          <t/>
        </is>
      </c>
      <c r="CR129" s="2" t="inlineStr">
        <is>
          <t>epidemiologisk situation</t>
        </is>
      </c>
      <c r="CS129" s="2" t="inlineStr">
        <is>
          <t>3</t>
        </is>
      </c>
      <c r="CT129" s="2" t="inlineStr">
        <is>
          <t/>
        </is>
      </c>
      <c r="CU129" t="inlineStr">
        <is>
          <t/>
        </is>
      </c>
    </row>
    <row r="130">
      <c r="A130" s="1" t="str">
        <f>HYPERLINK("https://iate.europa.eu/entry/result/1224959/all", "1224959")</f>
        <v>1224959</v>
      </c>
      <c r="B130" t="inlineStr">
        <is>
          <t>SOCIAL QUESTIONS</t>
        </is>
      </c>
      <c r="C130" t="inlineStr">
        <is>
          <t>SOCIAL QUESTIONS|health|medical science|immunology</t>
        </is>
      </c>
      <c r="D130" t="inlineStr">
        <is>
          <t/>
        </is>
      </c>
      <c r="E130" t="inlineStr">
        <is>
          <t/>
        </is>
      </c>
      <c r="F130" t="inlineStr">
        <is>
          <t/>
        </is>
      </c>
      <c r="G130" t="inlineStr">
        <is>
          <t/>
        </is>
      </c>
      <c r="H130" s="2" t="inlineStr">
        <is>
          <t>imunoglobulin</t>
        </is>
      </c>
      <c r="I130" s="2" t="inlineStr">
        <is>
          <t>3</t>
        </is>
      </c>
      <c r="J130" s="2" t="inlineStr">
        <is>
          <t/>
        </is>
      </c>
      <c r="K130" t="inlineStr">
        <is>
          <t>protein s protilátkovou aktivitou, jenž se váže s látkou, která vyvolala jeho tvorbu, a mezi jehož funkce patří ochrana proti infekci, zneškodňování toxinů nebo imunologický dozor nad vlastními tkáněmi organismu</t>
        </is>
      </c>
      <c r="L130" s="2" t="inlineStr">
        <is>
          <t>immunoglobulin|
immunglobulin</t>
        </is>
      </c>
      <c r="M130" s="2" t="inlineStr">
        <is>
          <t>4|
3</t>
        </is>
      </c>
      <c r="N130" s="2" t="inlineStr">
        <is>
          <t xml:space="preserve">|
</t>
        </is>
      </c>
      <c r="O130" t="inlineStr">
        <is>
          <t/>
        </is>
      </c>
      <c r="P130" s="2" t="inlineStr">
        <is>
          <t>Immunoglobulin|
Immunglobulin</t>
        </is>
      </c>
      <c r="Q130" s="2" t="inlineStr">
        <is>
          <t>3|
1</t>
        </is>
      </c>
      <c r="R130" s="2" t="inlineStr">
        <is>
          <t xml:space="preserve">|
</t>
        </is>
      </c>
      <c r="S130" t="inlineStr">
        <is>
          <t/>
        </is>
      </c>
      <c r="T130" s="2" t="inlineStr">
        <is>
          <t>ανοσοσφαιρίνη</t>
        </is>
      </c>
      <c r="U130" s="2" t="inlineStr">
        <is>
          <t>3</t>
        </is>
      </c>
      <c r="V130" s="2" t="inlineStr">
        <is>
          <t/>
        </is>
      </c>
      <c r="W130" t="inlineStr">
        <is>
          <t>&lt;div&gt;πρωτεΐνη που εκκρίνεται από τα Β-λεμφοκύτταρα και αντιδρά με αντιγόνα ή ξενοβιωτικές ύλες, είναι επομένως υπεύθυνη για την ανοσία που ανιχνεύεται στον ορό έναντι παθογόνων, τοξινών ή σε διάφορες παθολογικές καταστάσεις, τις αυτοάνοσες παθήσεις&lt;/div&gt;</t>
        </is>
      </c>
      <c r="X130" s="2" t="inlineStr">
        <is>
          <t>immunoglobulin|
immune globuline|
immunoglobin|
immuno-globulin</t>
        </is>
      </c>
      <c r="Y130" s="2" t="inlineStr">
        <is>
          <t>3|
2|
1|
3</t>
        </is>
      </c>
      <c r="Z130" s="2" t="inlineStr">
        <is>
          <t xml:space="preserve">|
|
deprecated|
</t>
        </is>
      </c>
      <c r="AA130" t="inlineStr">
        <is>
          <t>glycoprotein molecules that are produced by plasma cells in response to an immunogen and which function as antibodies</t>
        </is>
      </c>
      <c r="AB130" t="inlineStr">
        <is>
          <t/>
        </is>
      </c>
      <c r="AC130" t="inlineStr">
        <is>
          <t/>
        </is>
      </c>
      <c r="AD130" t="inlineStr">
        <is>
          <t/>
        </is>
      </c>
      <c r="AE130" t="inlineStr">
        <is>
          <t/>
        </is>
      </c>
      <c r="AF130" t="inlineStr">
        <is>
          <t/>
        </is>
      </c>
      <c r="AG130" t="inlineStr">
        <is>
          <t/>
        </is>
      </c>
      <c r="AH130" t="inlineStr">
        <is>
          <t/>
        </is>
      </c>
      <c r="AI130" t="inlineStr">
        <is>
          <t/>
        </is>
      </c>
      <c r="AJ130" s="2" t="inlineStr">
        <is>
          <t>immunoglobuliini</t>
        </is>
      </c>
      <c r="AK130" s="2" t="inlineStr">
        <is>
          <t>3</t>
        </is>
      </c>
      <c r="AL130" s="2" t="inlineStr">
        <is>
          <t/>
        </is>
      </c>
      <c r="AM130" t="inlineStr">
        <is>
          <t>vasta-aineina toimivia proteiineja, joiden Y:n muotoinen molekyyli koostuu kahdesta raskasketjusta ja kahdesta kevytketjusta ja jotka jaetaan raskaiden ketjujen rakenteen perusteella ryhmiin IgA, IgD, IgE, IgG ja IgM</t>
        </is>
      </c>
      <c r="AN130" s="2" t="inlineStr">
        <is>
          <t>immunoglobuline</t>
        </is>
      </c>
      <c r="AO130" s="2" t="inlineStr">
        <is>
          <t>3</t>
        </is>
      </c>
      <c r="AP130" s="2" t="inlineStr">
        <is>
          <t/>
        </is>
      </c>
      <c r="AQ130" t="inlineStr">
        <is>
          <t/>
        </is>
      </c>
      <c r="AR130" s="2" t="inlineStr">
        <is>
          <t>glóbailin imdhíonachta</t>
        </is>
      </c>
      <c r="AS130" s="2" t="inlineStr">
        <is>
          <t>3</t>
        </is>
      </c>
      <c r="AT130" s="2" t="inlineStr">
        <is>
          <t/>
        </is>
      </c>
      <c r="AU130" t="inlineStr">
        <is>
          <t/>
        </is>
      </c>
      <c r="AV130" t="inlineStr">
        <is>
          <t/>
        </is>
      </c>
      <c r="AW130" t="inlineStr">
        <is>
          <t/>
        </is>
      </c>
      <c r="AX130" t="inlineStr">
        <is>
          <t/>
        </is>
      </c>
      <c r="AY130" t="inlineStr">
        <is>
          <t/>
        </is>
      </c>
      <c r="AZ130" s="2" t="inlineStr">
        <is>
          <t>immunglobulin</t>
        </is>
      </c>
      <c r="BA130" s="2" t="inlineStr">
        <is>
          <t>4</t>
        </is>
      </c>
      <c r="BB130" s="2" t="inlineStr">
        <is>
          <t/>
        </is>
      </c>
      <c r="BC130" t="inlineStr">
        <is>
          <t>&lt;div&gt;ellenanyag (&lt;em&gt;antitest&lt;/em&gt;), amely globulintermészetű fehérje&lt;/div&gt;</t>
        </is>
      </c>
      <c r="BD130" s="2" t="inlineStr">
        <is>
          <t>immunoglobulina</t>
        </is>
      </c>
      <c r="BE130" s="2" t="inlineStr">
        <is>
          <t>3</t>
        </is>
      </c>
      <c r="BF130" s="2" t="inlineStr">
        <is>
          <t/>
        </is>
      </c>
      <c r="BG130" t="inlineStr">
        <is>
          <t>molecole
glicoproteiche prodotte dai &lt;a href="https://iate.europa.eu/entry/result/1431861/en-it" target="_blank"&gt;linfociti B&lt;/a&gt; presenti nel plasma che funzionano come
anticorpi e sono coinvolte nella risposta immunitaria contro un &lt;a href="https://iate.europa.eu/entry/result/1503455/en-it" target="_blank"&gt;antigene&lt;/a&gt;</t>
        </is>
      </c>
      <c r="BH130" s="2" t="inlineStr">
        <is>
          <t>Ig|
antikūnas|
imunoglobulinas</t>
        </is>
      </c>
      <c r="BI130" s="2" t="inlineStr">
        <is>
          <t>3|
3|
3</t>
        </is>
      </c>
      <c r="BJ130" s="2" t="inlineStr">
        <is>
          <t xml:space="preserve">|
|
</t>
        </is>
      </c>
      <c r="BK130" t="inlineStr">
        <is>
          <t>sudėtinis baltymas, kuris jungiasi su antigenu ir sudaro imuninį kompleksą</t>
        </is>
      </c>
      <c r="BL130" t="inlineStr">
        <is>
          <t/>
        </is>
      </c>
      <c r="BM130" t="inlineStr">
        <is>
          <t/>
        </is>
      </c>
      <c r="BN130" t="inlineStr">
        <is>
          <t/>
        </is>
      </c>
      <c r="BO130" t="inlineStr">
        <is>
          <t/>
        </is>
      </c>
      <c r="BP130" s="2" t="inlineStr">
        <is>
          <t>immunoglobulina</t>
        </is>
      </c>
      <c r="BQ130" s="2" t="inlineStr">
        <is>
          <t>3</t>
        </is>
      </c>
      <c r="BR130" s="2" t="inlineStr">
        <is>
          <t/>
        </is>
      </c>
      <c r="BS130" t="inlineStr">
        <is>
          <t/>
        </is>
      </c>
      <c r="BT130" s="2" t="inlineStr">
        <is>
          <t>immuunglobuline|
immunoglobuline</t>
        </is>
      </c>
      <c r="BU130" s="2" t="inlineStr">
        <is>
          <t>1|
3</t>
        </is>
      </c>
      <c r="BV130" s="2" t="inlineStr">
        <is>
          <t xml:space="preserve">|
</t>
        </is>
      </c>
      <c r="BW130" t="inlineStr">
        <is>
          <t>In het lichaam gemaakt eiwit ter bestrijding van een bepaald antigeen. Immunoglobulinen zijn opgebouwd uit ketens van aminozuren. Men kent verschillende typen, zoals IgM, IgG, IgA, IgD en IgE. Volgens Coëlho:"de fractie van het gammaglobuline in het bloedserum, waarin de antistoffen zijn gezeteld, verdeeld in de klassen G, A, M, D en E (een zesde type, F, komt alleen voor bij de foetus)."</t>
        </is>
      </c>
      <c r="BX130" s="2" t="inlineStr">
        <is>
          <t>immunoglobulina</t>
        </is>
      </c>
      <c r="BY130" s="2" t="inlineStr">
        <is>
          <t>3</t>
        </is>
      </c>
      <c r="BZ130" s="2" t="inlineStr">
        <is>
          <t/>
        </is>
      </c>
      <c r="CA130" t="inlineStr">
        <is>
          <t>białko surowicy krwi pełniące funkcję przeciwciała</t>
        </is>
      </c>
      <c r="CB130" s="2" t="inlineStr">
        <is>
          <t>imunoglobulina</t>
        </is>
      </c>
      <c r="CC130" s="2" t="inlineStr">
        <is>
          <t>3</t>
        </is>
      </c>
      <c r="CD130" s="2" t="inlineStr">
        <is>
          <t/>
        </is>
      </c>
      <c r="CE130" t="inlineStr">
        <is>
          <t>Designação genérica para as proteínas que funcionam como anticorpos.</t>
        </is>
      </c>
      <c r="CF130" s="2" t="inlineStr">
        <is>
          <t>imunoglobulină</t>
        </is>
      </c>
      <c r="CG130" s="2" t="inlineStr">
        <is>
          <t>4</t>
        </is>
      </c>
      <c r="CH130" s="2" t="inlineStr">
        <is>
          <t/>
        </is>
      </c>
      <c r="CI130" t="inlineStr">
        <is>
          <t>substanță proteică prezentă în sângele persoanelor imune</t>
        </is>
      </c>
      <c r="CJ130" t="inlineStr">
        <is>
          <t/>
        </is>
      </c>
      <c r="CK130" t="inlineStr">
        <is>
          <t/>
        </is>
      </c>
      <c r="CL130" t="inlineStr">
        <is>
          <t/>
        </is>
      </c>
      <c r="CM130" t="inlineStr">
        <is>
          <t/>
        </is>
      </c>
      <c r="CN130" s="2" t="inlineStr">
        <is>
          <t>imunoglobulin</t>
        </is>
      </c>
      <c r="CO130" s="2" t="inlineStr">
        <is>
          <t>3</t>
        </is>
      </c>
      <c r="CP130" s="2" t="inlineStr">
        <is>
          <t/>
        </is>
      </c>
      <c r="CQ130" t="inlineStr">
        <is>
          <t>katerikoli od velikih glikoproteinov z značilno tridimenzionalno strukturo, med katerimi so najbolj znana protitelesa IgA, IgD, IgE, IgG in IgM, ki jih proizvajajo limfociti B ali plazmatke v odzivu na antigene ter številne druge molekule, izražene na površini celic, ki v imunskem sistemu delujejo kot receptorji ali ligandi in imajo različne signalne in regulatorne funkcije</t>
        </is>
      </c>
      <c r="CR130" s="2" t="inlineStr">
        <is>
          <t>immunglobulin|
immunoglobulin</t>
        </is>
      </c>
      <c r="CS130" s="2" t="inlineStr">
        <is>
          <t>3|
3</t>
        </is>
      </c>
      <c r="CT130" s="2" t="inlineStr">
        <is>
          <t xml:space="preserve">|
</t>
        </is>
      </c>
      <c r="CU130" t="inlineStr">
        <is>
          <t/>
        </is>
      </c>
    </row>
    <row r="131">
      <c r="A131" s="1" t="str">
        <f>HYPERLINK("https://iate.europa.eu/entry/result/931133/all", "931133")</f>
        <v>931133</v>
      </c>
      <c r="B131" t="inlineStr">
        <is>
          <t>INTERNATIONAL RELATIONS;EUROPEAN UNION</t>
        </is>
      </c>
      <c r="C131" t="inlineStr">
        <is>
          <t>INTERNATIONAL RELATIONS|international affairs|international agreement;EUROPEAN UNION|European Union law|European treaties;EUROPEAN UNION|European construction|deepening of the European Union</t>
        </is>
      </c>
      <c r="D131" s="2" t="inlineStr">
        <is>
          <t>Договор за създаване на Конституция за Европа</t>
        </is>
      </c>
      <c r="E131" s="2" t="inlineStr">
        <is>
          <t>4</t>
        </is>
      </c>
      <c r="F131" s="2" t="inlineStr">
        <is>
          <t/>
        </is>
      </c>
      <c r="G131" t="inlineStr">
        <is>
          <t/>
        </is>
      </c>
      <c r="H131" s="2" t="inlineStr">
        <is>
          <t>Smlouva o Ústavě pro Evropu|
Ústavní smlouva</t>
        </is>
      </c>
      <c r="I131" s="2" t="inlineStr">
        <is>
          <t>4|
3</t>
        </is>
      </c>
      <c r="J131" s="2" t="inlineStr">
        <is>
          <t xml:space="preserve">|
</t>
        </is>
      </c>
      <c r="K131" t="inlineStr">
        <is>
          <t/>
        </is>
      </c>
      <c r="L131" s="2" t="inlineStr">
        <is>
          <t>forfatningstraktaten|
traktat om en forfatning for Europa</t>
        </is>
      </c>
      <c r="M131" s="2" t="inlineStr">
        <is>
          <t>4|
4</t>
        </is>
      </c>
      <c r="N131" s="2" t="inlineStr">
        <is>
          <t xml:space="preserve">|
</t>
        </is>
      </c>
      <c r="O131" t="inlineStr">
        <is>
          <t/>
        </is>
      </c>
      <c r="P131" s="2" t="inlineStr">
        <is>
          <t>Verfassungsvertrag|
Vertrag über eine Verfassung für Europa</t>
        </is>
      </c>
      <c r="Q131" s="2" t="inlineStr">
        <is>
          <t>3|
3</t>
        </is>
      </c>
      <c r="R131" s="2" t="inlineStr">
        <is>
          <t xml:space="preserve">|
</t>
        </is>
      </c>
      <c r="S131" t="inlineStr">
        <is>
          <t/>
        </is>
      </c>
      <c r="T131" s="2" t="inlineStr">
        <is>
          <t>Συνθήκη για τη θέσπιση Συντάγματος της Ευρώπης|
Συνταγματική Συνθήκη</t>
        </is>
      </c>
      <c r="U131" s="2" t="inlineStr">
        <is>
          <t>3|
3</t>
        </is>
      </c>
      <c r="V131" s="2" t="inlineStr">
        <is>
          <t xml:space="preserve">|
</t>
        </is>
      </c>
      <c r="W131" t="inlineStr">
        <is>
          <t>Το Σχέδιο Συνθήκης για τη θέσπιση Συντάγματος της Ευρώπης υποβλήθηκε στο Ευρωπαϊκό Συμβούλιο της Θεσσαλονίκης τον Ιούνιο του 2003. Η υπογραφή έγινε στη Ρώμη στις 29 Οκτωβρίου 2004.</t>
        </is>
      </c>
      <c r="X131" s="2" t="inlineStr">
        <is>
          <t>Treaty establishing a Constitution for Europe|
basic treaty for Europe|
Constitutional Treaty</t>
        </is>
      </c>
      <c r="Y131" s="2" t="inlineStr">
        <is>
          <t>4|
1|
3</t>
        </is>
      </c>
      <c r="Z131" s="2" t="inlineStr">
        <is>
          <t xml:space="preserve">|
|
</t>
        </is>
      </c>
      <c r="AA131" t="inlineStr">
        <is>
          <t/>
        </is>
      </c>
      <c r="AB131" s="2" t="inlineStr">
        <is>
          <t>Tratado por el que se establece una Constitución para Europa|
Tratado Constitucional|
tratado constitucional</t>
        </is>
      </c>
      <c r="AC131" s="2" t="inlineStr">
        <is>
          <t>3|
3|
2</t>
        </is>
      </c>
      <c r="AD131" s="2" t="inlineStr">
        <is>
          <t xml:space="preserve">|
|
</t>
        </is>
      </c>
      <c r="AE131" t="inlineStr">
        <is>
          <t>Tratado firmado en Roma el 29.10.04. Entrará en vigor una vez lo hayan ratificado todos los Estados miembros.</t>
        </is>
      </c>
      <c r="AF131" s="2" t="inlineStr">
        <is>
          <t>Euroopa põhiseaduse leping</t>
        </is>
      </c>
      <c r="AG131" s="2" t="inlineStr">
        <is>
          <t>3</t>
        </is>
      </c>
      <c r="AH131" s="2" t="inlineStr">
        <is>
          <t/>
        </is>
      </c>
      <c r="AI131" t="inlineStr">
        <is>
          <t/>
        </is>
      </c>
      <c r="AJ131" s="2" t="inlineStr">
        <is>
          <t>perustuslakisopimus|
sopimus Euroopan perustuslaista</t>
        </is>
      </c>
      <c r="AK131" s="2" t="inlineStr">
        <is>
          <t>3|
3</t>
        </is>
      </c>
      <c r="AL131" s="2" t="inlineStr">
        <is>
          <t xml:space="preserve">|
</t>
        </is>
      </c>
      <c r="AM131" t="inlineStr">
        <is>
          <t/>
        </is>
      </c>
      <c r="AN131" s="2" t="inlineStr">
        <is>
          <t>traité constitutionnel|
traité établissant une Constitution pour l'Europe</t>
        </is>
      </c>
      <c r="AO131" s="2" t="inlineStr">
        <is>
          <t>3|
4</t>
        </is>
      </c>
      <c r="AP131" s="2" t="inlineStr">
        <is>
          <t xml:space="preserve">|
</t>
        </is>
      </c>
      <c r="AQ131" t="inlineStr">
        <is>
          <t/>
        </is>
      </c>
      <c r="AR131" s="2" t="inlineStr">
        <is>
          <t>Conradh ag bunú Bunreachta don Eoraip|
Conradh an Bhunreachta</t>
        </is>
      </c>
      <c r="AS131" s="2" t="inlineStr">
        <is>
          <t>3|
3</t>
        </is>
      </c>
      <c r="AT131" s="2" t="inlineStr">
        <is>
          <t xml:space="preserve">|
</t>
        </is>
      </c>
      <c r="AU131" t="inlineStr">
        <is>
          <t/>
        </is>
      </c>
      <c r="AV131" s="2" t="inlineStr">
        <is>
          <t>Ugovor o Ustavu za Europu</t>
        </is>
      </c>
      <c r="AW131" s="2" t="inlineStr">
        <is>
          <t>3</t>
        </is>
      </c>
      <c r="AX131" s="2" t="inlineStr">
        <is>
          <t/>
        </is>
      </c>
      <c r="AY131" t="inlineStr">
        <is>
          <t>Ugovor o Ustavu za Europu novi je temeljni pravni akt Europske unije čije je usvajanje u tijeku, a koji će zamijeniti ugovore koji su trenutno na snazi i donijeti određene promjene u načinu funkcioniranja Europske unije. Nacrt Ustavnog ugovora pripremila je Konvencija o budućnosti Europe, a konačni tekst Ugovora usuglašen je na međuvladinoj konferenciji. Dana 29. listopada 2004. u Rimu je potpisan Ustavni ugovor koji će stupiti na snagu kada bude ratiﬁciran u svim državama članicama EU-a.</t>
        </is>
      </c>
      <c r="AZ131" s="2" t="inlineStr">
        <is>
          <t>alkotmányszerződés|
Szerződés európai alkotmány létrehozásáról</t>
        </is>
      </c>
      <c r="BA131" s="2" t="inlineStr">
        <is>
          <t>4|
4</t>
        </is>
      </c>
      <c r="BB131" s="2" t="inlineStr">
        <is>
          <t xml:space="preserve">|
</t>
        </is>
      </c>
      <c r="BC131" t="inlineStr">
        <is>
          <t>Tervezett módosító szerződés, amelynek legfontosabb célja az volt, hogy választ adjon azokra az új kihívásokra, amelyekkel a kibővült közösségnek szembe kell néznie. E kihívások közül a legfontosabb maga a bővítés volt, amely számos, már korábban is létező problémát elmélyített, hangsúlyosabbá tett. A másik a közösség természetének megváltozása, feladatainak és felelősségének megnövekedése.</t>
        </is>
      </c>
      <c r="BD131" s="2" t="inlineStr">
        <is>
          <t>trattato costituzionale|
trattato che adotta una Costituzione per l'Europa</t>
        </is>
      </c>
      <c r="BE131" s="2" t="inlineStr">
        <is>
          <t>2|
4</t>
        </is>
      </c>
      <c r="BF131" s="2" t="inlineStr">
        <is>
          <t xml:space="preserve">|
</t>
        </is>
      </c>
      <c r="BG131" t="inlineStr">
        <is>
          <t/>
        </is>
      </c>
      <c r="BH131" s="2" t="inlineStr">
        <is>
          <t>Sutartis dėl Konstitucijos Europai</t>
        </is>
      </c>
      <c r="BI131" s="2" t="inlineStr">
        <is>
          <t>4</t>
        </is>
      </c>
      <c r="BJ131" s="2" t="inlineStr">
        <is>
          <t/>
        </is>
      </c>
      <c r="BK131" t="inlineStr">
        <is>
          <t/>
        </is>
      </c>
      <c r="BL131" s="2" t="inlineStr">
        <is>
          <t>Līgums par Konstitūciju Eiropai|
Konstitucionālais līgums</t>
        </is>
      </c>
      <c r="BM131" s="2" t="inlineStr">
        <is>
          <t>3|
3</t>
        </is>
      </c>
      <c r="BN131" s="2" t="inlineStr">
        <is>
          <t xml:space="preserve">|
</t>
        </is>
      </c>
      <c r="BO131" t="inlineStr">
        <is>
          <t>---</t>
        </is>
      </c>
      <c r="BP131" s="2" t="inlineStr">
        <is>
          <t>It-Trattat Kostituzzjonali|
It-Trattat li jistabbilixxi Kostituzzjoni għall-Ewropa</t>
        </is>
      </c>
      <c r="BQ131" s="2" t="inlineStr">
        <is>
          <t>3|
3</t>
        </is>
      </c>
      <c r="BR131" s="2" t="inlineStr">
        <is>
          <t xml:space="preserve">|
</t>
        </is>
      </c>
      <c r="BS131" t="inlineStr">
        <is>
          <t>It-Trattat li jistabbilixxi Kostituzzjoni għall-Ewropa (it-Trattat Kostituzzjonali) kien adottat mill-Kunsill Ewropew fis-17 u t-18 ta' Ġunju 2004 u ffirmat f'Ruma fid-29 ta' Ottubru 2004. Dan it-Trattat, madankollu, qatt ma ġie ratifikat minħabba r-riżultati negattivi f'żewġ referendi, wieħed fi Franza u l-ieħor fl-Olanda. Il-Kostituzzjoni kienet eventwalment issostitwita mit-Trattat ta' Lisbona, li kien iffirmat f'Lisbona fit-13 ta' Diċembru 2007 u li għadu ma ġiex irratifikat (19.03.2008)</t>
        </is>
      </c>
      <c r="BT131" s="2" t="inlineStr">
        <is>
          <t>Verdrag tot vaststelling van een Grondwet voor Europa|
Constitutioneel Verdrag</t>
        </is>
      </c>
      <c r="BU131" s="2" t="inlineStr">
        <is>
          <t>4|
3</t>
        </is>
      </c>
      <c r="BV131" s="2" t="inlineStr">
        <is>
          <t xml:space="preserve">|
</t>
        </is>
      </c>
      <c r="BW131" t="inlineStr">
        <is>
          <t/>
        </is>
      </c>
      <c r="BX131" s="2" t="inlineStr">
        <is>
          <t>traktat konstytucyjny|
Traktat ustanawiający Konstytucję dla Europy</t>
        </is>
      </c>
      <c r="BY131" s="2" t="inlineStr">
        <is>
          <t>4|
4</t>
        </is>
      </c>
      <c r="BZ131" s="2" t="inlineStr">
        <is>
          <t xml:space="preserve">|
</t>
        </is>
      </c>
      <c r="CA131" t="inlineStr">
        <is>
          <t/>
        </is>
      </c>
      <c r="CB131" s="2" t="inlineStr">
        <is>
          <t>Tratado Constitucional|
Tratado que estabelece uma Constituição para a Europa</t>
        </is>
      </c>
      <c r="CC131" s="2" t="inlineStr">
        <is>
          <t>4|
4</t>
        </is>
      </c>
      <c r="CD131" s="2" t="inlineStr">
        <is>
          <t xml:space="preserve">|
</t>
        </is>
      </c>
      <c r="CE131" t="inlineStr">
        <is>
          <t>Tratado assinado em Roma em 29 de Outubro de 2004 pelos 25 Estados-Membros da União Europeia mas que não chegou a entrar em vigor, tendo sido abandonado o processo de ratificação na sequência do "não" nos referendos realizados em França e nos Países Baixos. &lt;br&gt;Uma parte substancial dos objectivos do Tratado Constitucional foram retomados pelo Tratado de Lisboa [ &lt;a href="/entry/result/2242386/all" id="ENTRY_TO_ENTRY_CONVERTER" target="_blank"&gt;IATE:2242386&lt;/a&gt; ], de 13.12.2007, que de alguma forma o substitui.</t>
        </is>
      </c>
      <c r="CF131" s="2" t="inlineStr">
        <is>
          <t>Tratatul Constituțional|
Tratatul de instituire a unei Constituții pentru Europa</t>
        </is>
      </c>
      <c r="CG131" s="2" t="inlineStr">
        <is>
          <t>3|
3</t>
        </is>
      </c>
      <c r="CH131" s="2" t="inlineStr">
        <is>
          <t xml:space="preserve">|
</t>
        </is>
      </c>
      <c r="CI131" t="inlineStr">
        <is>
          <t/>
        </is>
      </c>
      <c r="CJ131" s="2" t="inlineStr">
        <is>
          <t>Ústavná zmluva|
Zmluva o Ústave pre Európu</t>
        </is>
      </c>
      <c r="CK131" s="2" t="inlineStr">
        <is>
          <t>3|
3</t>
        </is>
      </c>
      <c r="CL131" s="2" t="inlineStr">
        <is>
          <t xml:space="preserve">|
</t>
        </is>
      </c>
      <c r="CM131" t="inlineStr">
        <is>
          <t/>
        </is>
      </c>
      <c r="CN131" s="2" t="inlineStr">
        <is>
          <t>Ustavna pogodba|
Pogodba o Ustavi za Evropo</t>
        </is>
      </c>
      <c r="CO131" s="2" t="inlineStr">
        <is>
          <t>3|
3</t>
        </is>
      </c>
      <c r="CP131" s="2" t="inlineStr">
        <is>
          <t xml:space="preserve">|
</t>
        </is>
      </c>
      <c r="CQ131" t="inlineStr">
        <is>
          <t/>
        </is>
      </c>
      <c r="CR131" s="2" t="inlineStr">
        <is>
          <t>konstitutionsfördraget|
fördraget om upprättande av en konstitution för Europa|
konstitutionella fördraget</t>
        </is>
      </c>
      <c r="CS131" s="2" t="inlineStr">
        <is>
          <t>3|
3|
3</t>
        </is>
      </c>
      <c r="CT131" s="2" t="inlineStr">
        <is>
          <t xml:space="preserve">|
|
</t>
        </is>
      </c>
      <c r="CU131" t="inlineStr">
        <is>
          <t>"I juni 2004 kom sedan EU-ländernas stats – och regeringschefer överens om ett nytt så kallat konstitutionellt fördrag. Detta fördrag skulle ersätta de nuvarande fördragen, men eftersom inte alla EU-länder godkände det konstitutionella fördraget började det aldrig gälla. Processen stannade av efter att fransmän och nederländare sagt nej till fördraget i folkomröstningar 2005. Det godkändes dock i 18 av EU:s 27 medlemsländer genom antingen folkomröstning eller beslut i de nationella parlamenten. "</t>
        </is>
      </c>
    </row>
    <row r="132">
      <c r="A132" s="1" t="str">
        <f>HYPERLINK("https://iate.europa.eu/entry/result/1128235/all", "1128235")</f>
        <v>1128235</v>
      </c>
      <c r="B132" t="inlineStr">
        <is>
          <t>SOCIAL QUESTIONS</t>
        </is>
      </c>
      <c r="C132" t="inlineStr">
        <is>
          <t>SOCIAL QUESTIONS|health|medical science|immunology</t>
        </is>
      </c>
      <c r="D132" t="inlineStr">
        <is>
          <t/>
        </is>
      </c>
      <c r="E132" t="inlineStr">
        <is>
          <t/>
        </is>
      </c>
      <c r="F132" t="inlineStr">
        <is>
          <t/>
        </is>
      </c>
      <c r="G132" t="inlineStr">
        <is>
          <t/>
        </is>
      </c>
      <c r="H132" t="inlineStr">
        <is>
          <t/>
        </is>
      </c>
      <c r="I132" t="inlineStr">
        <is>
          <t/>
        </is>
      </c>
      <c r="J132" t="inlineStr">
        <is>
          <t/>
        </is>
      </c>
      <c r="K132" t="inlineStr">
        <is>
          <t/>
        </is>
      </c>
      <c r="L132" t="inlineStr">
        <is>
          <t/>
        </is>
      </c>
      <c r="M132" t="inlineStr">
        <is>
          <t/>
        </is>
      </c>
      <c r="N132" t="inlineStr">
        <is>
          <t/>
        </is>
      </c>
      <c r="O132" t="inlineStr">
        <is>
          <t/>
        </is>
      </c>
      <c r="P132" s="2" t="inlineStr">
        <is>
          <t>adaptives Immunsystem|
spezifisches Immunsystem</t>
        </is>
      </c>
      <c r="Q132" s="2" t="inlineStr">
        <is>
          <t>3|
3</t>
        </is>
      </c>
      <c r="R132" s="2" t="inlineStr">
        <is>
          <t xml:space="preserve">|
</t>
        </is>
      </c>
      <c r="S132" t="inlineStr">
        <is>
          <t>erworbener Teil des Immunsystems, der sich gezielt gegen spezifische Antigene richtet und mittels Gedächtniszellen ein immunologisches Gedächtnis bildet, wodurch bei erneutem Kontakt mit dem jeweiligen Antigen eine schnellere und effektivere Immunantwort erfolgt</t>
        </is>
      </c>
      <c r="T132" s="2" t="inlineStr">
        <is>
          <t>προσαρμοστικό ανοσοποιητικό σύστημα|
επίκτητο ανοσοποιητικό σύστημα</t>
        </is>
      </c>
      <c r="U132" s="2" t="inlineStr">
        <is>
          <t>3|
3</t>
        </is>
      </c>
      <c r="V132" s="2" t="inlineStr">
        <is>
          <t xml:space="preserve">|
</t>
        </is>
      </c>
      <c r="W132" t="inlineStr">
        <is>
          <t>υποσύστημα του &lt;a href="https://iate.europa.eu/entry/result/1073794/en-el" target="_blank"&gt;ανοσοποιητικού συστήματος&lt;/a&gt; που αποτελείται από εξειδικευμένα κύτταρα και διαδικασίες που καταστρέφουν τους &lt;a href="https://iate.europa.eu/entry/result/1623140/en-el" target="_blank"&gt;παθογόνους οργανισμούς&lt;/a&gt; εμποδίζοντας την ανάπτυξή τους</t>
        </is>
      </c>
      <c r="X132" s="2" t="inlineStr">
        <is>
          <t>acquired immune system|
adaptive immune system</t>
        </is>
      </c>
      <c r="Y132" s="2" t="inlineStr">
        <is>
          <t>3|
3</t>
        </is>
      </c>
      <c r="Z132" s="2" t="inlineStr">
        <is>
          <t xml:space="preserve">|
</t>
        </is>
      </c>
      <c r="AA132" t="inlineStr">
        <is>
          <t>subsystem of the overall &lt;a href="https://iate.europa.eu/entry/result/1073794/en" target="_blank"&gt;immune system&lt;/a&gt; that is composed of highly specialised systemic cells and processes that eliminate or prevent &lt;a href="https://iate.europa.eu/entry/result/1623140/en" target="_blank"&gt;pathogen&lt;/a&gt; growth by creating immunological memory after an initial response to a specific pathogen, leading to an enhanced response to subsequent encounters with that same pathogen</t>
        </is>
      </c>
      <c r="AB132" s="2" t="inlineStr">
        <is>
          <t>inmunidad adquirida|
sistema inmunitario adaptivo</t>
        </is>
      </c>
      <c r="AC132" s="2" t="inlineStr">
        <is>
          <t>3|
3</t>
        </is>
      </c>
      <c r="AD132" s="2" t="inlineStr">
        <is>
          <t xml:space="preserve">|
</t>
        </is>
      </c>
      <c r="AE132" t="inlineStr">
        <is>
          <t>inmunidad a la reinfección, adquirida por un organismo que, debido al resultado de una exposición natural o artificial a un patógeno, desarrolla un anticuerpo específico</t>
        </is>
      </c>
      <c r="AF132" s="2" t="inlineStr">
        <is>
          <t>omandatud immuunsüsteem|
adaptiivne immuunsüsteem</t>
        </is>
      </c>
      <c r="AG132" s="2" t="inlineStr">
        <is>
          <t>2|
3</t>
        </is>
      </c>
      <c r="AH132" s="2" t="inlineStr">
        <is>
          <t xml:space="preserve">|
</t>
        </is>
      </c>
      <c r="AI132" t="inlineStr">
        <is>
          <t>imetajate &lt;i&gt;immuunsüsteemi&lt;/i&gt; &lt;a href="/entry/result/1073794/all" id="ENTRY_TO_ENTRY_CONVERTER" target="_blank"&gt;IATE:1073794&lt;/a&gt; osa, mis on välja kujunenud keskkonnaga kohanemise käigus</t>
        </is>
      </c>
      <c r="AJ132" s="2" t="inlineStr">
        <is>
          <t>hankittu immuniteetti</t>
        </is>
      </c>
      <c r="AK132" s="2" t="inlineStr">
        <is>
          <t>3</t>
        </is>
      </c>
      <c r="AL132" s="2" t="inlineStr">
        <is>
          <t/>
        </is>
      </c>
      <c r="AM132" t="inlineStr">
        <is>
          <t>opittu vastustuskyky, joka perustuu siihen, että elimistö on jo aikaisemmin ollut kosketuksissa ao. taudinaiheuttajan kanssa</t>
        </is>
      </c>
      <c r="AN132" s="2" t="inlineStr">
        <is>
          <t>système immunitaire spécifique|
système immunitaire adaptatif</t>
        </is>
      </c>
      <c r="AO132" s="2" t="inlineStr">
        <is>
          <t>3|
3</t>
        </is>
      </c>
      <c r="AP132" s="2" t="inlineStr">
        <is>
          <t xml:space="preserve">|
</t>
        </is>
      </c>
      <c r="AQ132" t="inlineStr">
        <is>
          <t>système immunitaire adapté à la défense contre un antigène donné</t>
        </is>
      </c>
      <c r="AR132" s="2" t="inlineStr">
        <is>
          <t>imdhíonacht fhaighte</t>
        </is>
      </c>
      <c r="AS132" s="2" t="inlineStr">
        <is>
          <t>3</t>
        </is>
      </c>
      <c r="AT132" s="2" t="inlineStr">
        <is>
          <t/>
        </is>
      </c>
      <c r="AU132" t="inlineStr">
        <is>
          <t/>
        </is>
      </c>
      <c r="AV132" t="inlineStr">
        <is>
          <t/>
        </is>
      </c>
      <c r="AW132" t="inlineStr">
        <is>
          <t/>
        </is>
      </c>
      <c r="AX132" t="inlineStr">
        <is>
          <t/>
        </is>
      </c>
      <c r="AY132" t="inlineStr">
        <is>
          <t/>
        </is>
      </c>
      <c r="AZ132" t="inlineStr">
        <is>
          <t/>
        </is>
      </c>
      <c r="BA132" t="inlineStr">
        <is>
          <t/>
        </is>
      </c>
      <c r="BB132" t="inlineStr">
        <is>
          <t/>
        </is>
      </c>
      <c r="BC132" t="inlineStr">
        <is>
          <t/>
        </is>
      </c>
      <c r="BD132" s="2" t="inlineStr">
        <is>
          <t>sistema immunitario acquisito|
sistema immunitario adattivo</t>
        </is>
      </c>
      <c r="BE132" s="2" t="inlineStr">
        <is>
          <t>3|
3</t>
        </is>
      </c>
      <c r="BF132" s="2" t="inlineStr">
        <is>
          <t xml:space="preserve">|
</t>
        </is>
      </c>
      <c r="BG132" t="inlineStr">
        <is>
          <t>sistema immunitario basato su un meccanismo di selezione clonale di linfociti che producono recettori con particolari specificità che abilita l'organismo a riconoscere e a rispondere anche a microbi mai incontrati in precedenza</t>
        </is>
      </c>
      <c r="BH132" t="inlineStr">
        <is>
          <t/>
        </is>
      </c>
      <c r="BI132" t="inlineStr">
        <is>
          <t/>
        </is>
      </c>
      <c r="BJ132" t="inlineStr">
        <is>
          <t/>
        </is>
      </c>
      <c r="BK132" t="inlineStr">
        <is>
          <t/>
        </is>
      </c>
      <c r="BL132" t="inlineStr">
        <is>
          <t/>
        </is>
      </c>
      <c r="BM132" t="inlineStr">
        <is>
          <t/>
        </is>
      </c>
      <c r="BN132" t="inlineStr">
        <is>
          <t/>
        </is>
      </c>
      <c r="BO132" t="inlineStr">
        <is>
          <t/>
        </is>
      </c>
      <c r="BP132" t="inlineStr">
        <is>
          <t/>
        </is>
      </c>
      <c r="BQ132" t="inlineStr">
        <is>
          <t/>
        </is>
      </c>
      <c r="BR132" t="inlineStr">
        <is>
          <t/>
        </is>
      </c>
      <c r="BS132" t="inlineStr">
        <is>
          <t/>
        </is>
      </c>
      <c r="BT132" s="2" t="inlineStr">
        <is>
          <t>adaptief immuunsysteem|
specifiek immuunsysteem|
verworven immuunsysteem</t>
        </is>
      </c>
      <c r="BU132" s="2" t="inlineStr">
        <is>
          <t>3|
3|
3</t>
        </is>
      </c>
      <c r="BV132" s="2" t="inlineStr">
        <is>
          <t xml:space="preserve">|
|
</t>
        </is>
      </c>
      <c r="BW132" t="inlineStr">
        <is>
          <t>immuunsysteem dat op elke specifieke ziekteverwekker een passende afweerreactie heeft</t>
        </is>
      </c>
      <c r="BX132" t="inlineStr">
        <is>
          <t/>
        </is>
      </c>
      <c r="BY132" t="inlineStr">
        <is>
          <t/>
        </is>
      </c>
      <c r="BZ132" t="inlineStr">
        <is>
          <t/>
        </is>
      </c>
      <c r="CA132" t="inlineStr">
        <is>
          <t/>
        </is>
      </c>
      <c r="CB132" s="2" t="inlineStr">
        <is>
          <t>imunidade adquirida</t>
        </is>
      </c>
      <c r="CC132" s="2" t="inlineStr">
        <is>
          <t>3</t>
        </is>
      </c>
      <c r="CD132" s="2" t="inlineStr">
        <is>
          <t/>
        </is>
      </c>
      <c r="CE132" t="inlineStr">
        <is>
          <t/>
        </is>
      </c>
      <c r="CF132" t="inlineStr">
        <is>
          <t/>
        </is>
      </c>
      <c r="CG132" t="inlineStr">
        <is>
          <t/>
        </is>
      </c>
      <c r="CH132" t="inlineStr">
        <is>
          <t/>
        </is>
      </c>
      <c r="CI132" t="inlineStr">
        <is>
          <t/>
        </is>
      </c>
      <c r="CJ132" t="inlineStr">
        <is>
          <t/>
        </is>
      </c>
      <c r="CK132" t="inlineStr">
        <is>
          <t/>
        </is>
      </c>
      <c r="CL132" t="inlineStr">
        <is>
          <t/>
        </is>
      </c>
      <c r="CM132" t="inlineStr">
        <is>
          <t/>
        </is>
      </c>
      <c r="CN132" t="inlineStr">
        <is>
          <t/>
        </is>
      </c>
      <c r="CO132" t="inlineStr">
        <is>
          <t/>
        </is>
      </c>
      <c r="CP132" t="inlineStr">
        <is>
          <t/>
        </is>
      </c>
      <c r="CQ132" t="inlineStr">
        <is>
          <t/>
        </is>
      </c>
      <c r="CR132" s="2" t="inlineStr">
        <is>
          <t>adaptivt immunförsvar|
förvärvat immunförsvar</t>
        </is>
      </c>
      <c r="CS132" s="2" t="inlineStr">
        <is>
          <t>3|
3</t>
        </is>
      </c>
      <c r="CT132" s="2" t="inlineStr">
        <is>
          <t xml:space="preserve">|
</t>
        </is>
      </c>
      <c r="CU132" t="inlineStr">
        <is>
          <t/>
        </is>
      </c>
    </row>
    <row r="133">
      <c r="A133" s="1" t="str">
        <f>HYPERLINK("https://iate.europa.eu/entry/result/1430947/all", "1430947")</f>
        <v>1430947</v>
      </c>
      <c r="B133" t="inlineStr">
        <is>
          <t>SOCIAL QUESTIONS</t>
        </is>
      </c>
      <c r="C133" t="inlineStr">
        <is>
          <t>SOCIAL QUESTIONS|health|pharmaceutical industry</t>
        </is>
      </c>
      <c r="D133" t="inlineStr">
        <is>
          <t/>
        </is>
      </c>
      <c r="E133" t="inlineStr">
        <is>
          <t/>
        </is>
      </c>
      <c r="F133" t="inlineStr">
        <is>
          <t/>
        </is>
      </c>
      <c r="G133" t="inlineStr">
        <is>
          <t/>
        </is>
      </c>
      <c r="H133" t="inlineStr">
        <is>
          <t/>
        </is>
      </c>
      <c r="I133" t="inlineStr">
        <is>
          <t/>
        </is>
      </c>
      <c r="J133" t="inlineStr">
        <is>
          <t/>
        </is>
      </c>
      <c r="K133" t="inlineStr">
        <is>
          <t/>
        </is>
      </c>
      <c r="L133" s="2" t="inlineStr">
        <is>
          <t>beholdning af lægemidler og medicinsk udstyr</t>
        </is>
      </c>
      <c r="M133" s="2" t="inlineStr">
        <is>
          <t>3</t>
        </is>
      </c>
      <c r="N133" s="2" t="inlineStr">
        <is>
          <t/>
        </is>
      </c>
      <c r="O133" t="inlineStr">
        <is>
          <t>lægemidler, medicinsk udstyr og antidoter, hvorover en ikke-udtømmende liste findes i bilag II til Rådets direktiv 92/29/EØF</t>
        </is>
      </c>
      <c r="P133" s="2" t="inlineStr">
        <is>
          <t>Arzneimittelversorgung|
medizinische Ausstattung</t>
        </is>
      </c>
      <c r="Q133" s="2" t="inlineStr">
        <is>
          <t>3|
3</t>
        </is>
      </c>
      <c r="R133" s="2" t="inlineStr">
        <is>
          <t xml:space="preserve">|
</t>
        </is>
      </c>
      <c r="S133" t="inlineStr">
        <is>
          <t>die Arzneimittel, das medizinische Material und die Antidote, die in einer nicht erschöpfenden Liste in Anhang II aufgeführt sind</t>
        </is>
      </c>
      <c r="T133" s="2" t="inlineStr">
        <is>
          <t>ιατρικές προμήθειες|
ιατρικά εφόδια</t>
        </is>
      </c>
      <c r="U133" s="2" t="inlineStr">
        <is>
          <t>3|
3</t>
        </is>
      </c>
      <c r="V133" s="2" t="inlineStr">
        <is>
          <t xml:space="preserve">|
</t>
        </is>
      </c>
      <c r="W133" t="inlineStr">
        <is>
          <t>το ιατρικό υλικό και τα φάρμακα,συμπεριλαμβανομένων των αντιδότων,μη εξαντλητικός κατάλογος των οποίων περιλαμβάνεται στο παράρτημα ΙΙ.</t>
        </is>
      </c>
      <c r="X133" s="2" t="inlineStr">
        <is>
          <t>medical supplies</t>
        </is>
      </c>
      <c r="Y133" s="2" t="inlineStr">
        <is>
          <t>3</t>
        </is>
      </c>
      <c r="Z133" s="2" t="inlineStr">
        <is>
          <t/>
        </is>
      </c>
      <c r="AA133" t="inlineStr">
        <is>
          <t>medicines,medical equipment and antidotes,a non-exhaustive list of which is given in Annex II</t>
        </is>
      </c>
      <c r="AB133" s="2" t="inlineStr">
        <is>
          <t>botiquín</t>
        </is>
      </c>
      <c r="AC133" s="2" t="inlineStr">
        <is>
          <t>3</t>
        </is>
      </c>
      <c r="AD133" s="2" t="inlineStr">
        <is>
          <t/>
        </is>
      </c>
      <c r="AE133" t="inlineStr">
        <is>
          <t>los medicamentos, el material médico y los antídotos, de los que en el Anexo II figura una lista no exhaustiva</t>
        </is>
      </c>
      <c r="AF133" t="inlineStr">
        <is>
          <t/>
        </is>
      </c>
      <c r="AG133" t="inlineStr">
        <is>
          <t/>
        </is>
      </c>
      <c r="AH133" t="inlineStr">
        <is>
          <t/>
        </is>
      </c>
      <c r="AI133" t="inlineStr">
        <is>
          <t/>
        </is>
      </c>
      <c r="AJ133" s="2" t="inlineStr">
        <is>
          <t>lääkintätarvikkeet</t>
        </is>
      </c>
      <c r="AK133" s="2" t="inlineStr">
        <is>
          <t>3</t>
        </is>
      </c>
      <c r="AL133" s="2" t="inlineStr">
        <is>
          <t/>
        </is>
      </c>
      <c r="AM133" t="inlineStr">
        <is>
          <t>lääkkeet, lääkintävälineet ja vasta-aineet, jotka on merkitty liitteessä II olevaan luetteloon, joka ei ole tyhjentävä</t>
        </is>
      </c>
      <c r="AN133" s="2" t="inlineStr">
        <is>
          <t>dotation médicale|
ravitaillement en médicaments</t>
        </is>
      </c>
      <c r="AO133" s="2" t="inlineStr">
        <is>
          <t>3|
3</t>
        </is>
      </c>
      <c r="AP133" s="2" t="inlineStr">
        <is>
          <t xml:space="preserve">|
</t>
        </is>
      </c>
      <c r="AQ133" t="inlineStr">
        <is>
          <t/>
        </is>
      </c>
      <c r="AR133" t="inlineStr">
        <is>
          <t/>
        </is>
      </c>
      <c r="AS133" t="inlineStr">
        <is>
          <t/>
        </is>
      </c>
      <c r="AT133" t="inlineStr">
        <is>
          <t/>
        </is>
      </c>
      <c r="AU133" t="inlineStr">
        <is>
          <t/>
        </is>
      </c>
      <c r="AV133" t="inlineStr">
        <is>
          <t/>
        </is>
      </c>
      <c r="AW133" t="inlineStr">
        <is>
          <t/>
        </is>
      </c>
      <c r="AX133" t="inlineStr">
        <is>
          <t/>
        </is>
      </c>
      <c r="AY133" t="inlineStr">
        <is>
          <t/>
        </is>
      </c>
      <c r="AZ133" t="inlineStr">
        <is>
          <t/>
        </is>
      </c>
      <c r="BA133" t="inlineStr">
        <is>
          <t/>
        </is>
      </c>
      <c r="BB133" t="inlineStr">
        <is>
          <t/>
        </is>
      </c>
      <c r="BC133" t="inlineStr">
        <is>
          <t/>
        </is>
      </c>
      <c r="BD133" s="2" t="inlineStr">
        <is>
          <t>rifornimento di medicinali|
dotazione medica</t>
        </is>
      </c>
      <c r="BE133" s="2" t="inlineStr">
        <is>
          <t>3|
3</t>
        </is>
      </c>
      <c r="BF133" s="2" t="inlineStr">
        <is>
          <t xml:space="preserve">|
</t>
        </is>
      </c>
      <c r="BG133" t="inlineStr">
        <is>
          <t>i medicinali, le attrezzature mediche e gli antidoti di cui nell'allegato II è fornito un elenco non esauriente</t>
        </is>
      </c>
      <c r="BH133" s="2" t="inlineStr">
        <is>
          <t>medicinos atsargos</t>
        </is>
      </c>
      <c r="BI133" s="2" t="inlineStr">
        <is>
          <t>3</t>
        </is>
      </c>
      <c r="BJ133" s="2" t="inlineStr">
        <is>
          <t/>
        </is>
      </c>
      <c r="BK133" t="inlineStr">
        <is>
          <t/>
        </is>
      </c>
      <c r="BL133" t="inlineStr">
        <is>
          <t/>
        </is>
      </c>
      <c r="BM133" t="inlineStr">
        <is>
          <t/>
        </is>
      </c>
      <c r="BN133" t="inlineStr">
        <is>
          <t/>
        </is>
      </c>
      <c r="BO133" t="inlineStr">
        <is>
          <t/>
        </is>
      </c>
      <c r="BP133" t="inlineStr">
        <is>
          <t/>
        </is>
      </c>
      <c r="BQ133" t="inlineStr">
        <is>
          <t/>
        </is>
      </c>
      <c r="BR133" t="inlineStr">
        <is>
          <t/>
        </is>
      </c>
      <c r="BS133" t="inlineStr">
        <is>
          <t/>
        </is>
      </c>
      <c r="BT133" s="2" t="inlineStr">
        <is>
          <t>geneesmiddelenvoorziening|
medische uitrusting</t>
        </is>
      </c>
      <c r="BU133" s="2" t="inlineStr">
        <is>
          <t>3|
3</t>
        </is>
      </c>
      <c r="BV133" s="2" t="inlineStr">
        <is>
          <t xml:space="preserve">|
</t>
        </is>
      </c>
      <c r="BW133" t="inlineStr">
        <is>
          <t>de geneesmiddelen, verplegingsartikelen en antidota waarvan in bijlage II een niet-limitatieve lijst is opgenomen</t>
        </is>
      </c>
      <c r="BX133" s="2" t="inlineStr">
        <is>
          <t>środki medyczne</t>
        </is>
      </c>
      <c r="BY133" s="2" t="inlineStr">
        <is>
          <t>3</t>
        </is>
      </c>
      <c r="BZ133" s="2" t="inlineStr">
        <is>
          <t/>
        </is>
      </c>
      <c r="CA133" t="inlineStr">
        <is>
          <t/>
        </is>
      </c>
      <c r="CB133" s="2" t="inlineStr">
        <is>
          <t>dotação médica|
fornecimentos de medicamentos</t>
        </is>
      </c>
      <c r="CC133" s="2" t="inlineStr">
        <is>
          <t>3|
3</t>
        </is>
      </c>
      <c r="CD133" s="2" t="inlineStr">
        <is>
          <t xml:space="preserve">|
</t>
        </is>
      </c>
      <c r="CE133" t="inlineStr">
        <is>
          <t>medicamentos,material médico e antídotos,de que consta uma lista não exaustiva no anexo II</t>
        </is>
      </c>
      <c r="CF133" s="2" t="inlineStr">
        <is>
          <t>consumabile medicale</t>
        </is>
      </c>
      <c r="CG133" s="2" t="inlineStr">
        <is>
          <t>3</t>
        </is>
      </c>
      <c r="CH133" s="2" t="inlineStr">
        <is>
          <t/>
        </is>
      </c>
      <c r="CI133" t="inlineStr">
        <is>
          <t/>
        </is>
      </c>
      <c r="CJ133" t="inlineStr">
        <is>
          <t/>
        </is>
      </c>
      <c r="CK133" t="inlineStr">
        <is>
          <t/>
        </is>
      </c>
      <c r="CL133" t="inlineStr">
        <is>
          <t/>
        </is>
      </c>
      <c r="CM133" t="inlineStr">
        <is>
          <t/>
        </is>
      </c>
      <c r="CN133" t="inlineStr">
        <is>
          <t/>
        </is>
      </c>
      <c r="CO133" t="inlineStr">
        <is>
          <t/>
        </is>
      </c>
      <c r="CP133" t="inlineStr">
        <is>
          <t/>
        </is>
      </c>
      <c r="CQ133" t="inlineStr">
        <is>
          <t/>
        </is>
      </c>
      <c r="CR133" s="2" t="inlineStr">
        <is>
          <t>medicinska förnödenheter</t>
        </is>
      </c>
      <c r="CS133" s="2" t="inlineStr">
        <is>
          <t>3</t>
        </is>
      </c>
      <c r="CT133" s="2" t="inlineStr">
        <is>
          <t/>
        </is>
      </c>
      <c r="CU133" t="inlineStr">
        <is>
          <t/>
        </is>
      </c>
    </row>
    <row r="134">
      <c r="A134" s="1" t="str">
        <f>HYPERLINK("https://iate.europa.eu/entry/result/1071091/all", "1071091")</f>
        <v>1071091</v>
      </c>
      <c r="B134" t="inlineStr">
        <is>
          <t>TRADE;LAW;EMPLOYMENT AND WORKING CONDITIONS;FINANCE</t>
        </is>
      </c>
      <c r="C134" t="inlineStr">
        <is>
          <t>TRADE|international trade|trade relations|trade agreement|GATT|free movement of goods;LAW|international law|public international law|free movement of persons;EMPLOYMENT AND WORKING CONDITIONS|employment|employment policy|EU employment policy|freedom to provide services;FINANCE|free movement of capital|free movement of capital;EMPLOYMENT AND WORKING CONDITIONS|employment|employment policy|EU employment policy|free movement of workers</t>
        </is>
      </c>
      <c r="D134" s="2" t="inlineStr">
        <is>
          <t>свободно движение</t>
        </is>
      </c>
      <c r="E134" s="2" t="inlineStr">
        <is>
          <t>3</t>
        </is>
      </c>
      <c r="F134" s="2" t="inlineStr">
        <is>
          <t/>
        </is>
      </c>
      <c r="G134" t="inlineStr">
        <is>
          <t/>
        </is>
      </c>
      <c r="H134" s="2" t="inlineStr">
        <is>
          <t>volný pohyb</t>
        </is>
      </c>
      <c r="I134" s="2" t="inlineStr">
        <is>
          <t>3</t>
        </is>
      </c>
      <c r="J134" s="2" t="inlineStr">
        <is>
          <t/>
        </is>
      </c>
      <c r="K134" t="inlineStr">
        <is>
          <t/>
        </is>
      </c>
      <c r="L134" s="2" t="inlineStr">
        <is>
          <t>fri bevægelighed</t>
        </is>
      </c>
      <c r="M134" s="2" t="inlineStr">
        <is>
          <t>3</t>
        </is>
      </c>
      <c r="N134" s="2" t="inlineStr">
        <is>
          <t/>
        </is>
      </c>
      <c r="O134" t="inlineStr">
        <is>
          <t>uhindret cirkulation for varer, personer, tjenesteydelser og kapital</t>
        </is>
      </c>
      <c r="P134" s="2" t="inlineStr">
        <is>
          <t>freier Verkehr</t>
        </is>
      </c>
      <c r="Q134" s="2" t="inlineStr">
        <is>
          <t>3</t>
        </is>
      </c>
      <c r="R134" s="2" t="inlineStr">
        <is>
          <t/>
        </is>
      </c>
      <c r="S134" t="inlineStr">
        <is>
          <t>Ansatz, der im Rahmen des Binnenmarkts Unternehmen, Verbrauchern und Privatpersonen optimalen Zugang zu den Märkten aller Mitgliedstaaten der EU garantieren soll</t>
        </is>
      </c>
      <c r="T134" s="2" t="inlineStr">
        <is>
          <t>ελεύθερη κυκλοφορία</t>
        </is>
      </c>
      <c r="U134" s="2" t="inlineStr">
        <is>
          <t>4</t>
        </is>
      </c>
      <c r="V134" s="2" t="inlineStr">
        <is>
          <t/>
        </is>
      </c>
      <c r="W134" t="inlineStr">
        <is>
          <t/>
        </is>
      </c>
      <c r="X134" s="2" t="inlineStr">
        <is>
          <t>free circulation|
free movement</t>
        </is>
      </c>
      <c r="Y134" s="2" t="inlineStr">
        <is>
          <t>1|
4</t>
        </is>
      </c>
      <c r="Z134" s="2" t="inlineStr">
        <is>
          <t xml:space="preserve">|
</t>
        </is>
      </c>
      <c r="AA134" t="inlineStr">
        <is>
          <t>unrestricted movement of goods, workers, persons, services and/or capital between countries</t>
        </is>
      </c>
      <c r="AB134" s="2" t="inlineStr">
        <is>
          <t>libertad de circulación|
libre circulación</t>
        </is>
      </c>
      <c r="AC134" s="2" t="inlineStr">
        <is>
          <t>4|
4</t>
        </is>
      </c>
      <c r="AD134" s="2" t="inlineStr">
        <is>
          <t xml:space="preserve">|
</t>
        </is>
      </c>
      <c r="AE134" t="inlineStr">
        <is>
          <t>En el territorio de la &lt;a href="https://iate.europa.eu/entry/result/2151598/es" target="_blank"&gt;Unión Europea&lt;time datetime="13.7.2021"&gt; (13.7.2021)&lt;/time&gt;&lt;/a&gt;, libertad de movimiento de personas, mercancías, servicios y capitales sin necesidad de realizar gestiones administrativas para cruzar las &lt;a href="https://iate.europa.eu/entry/result/836395/es" target="_blank"&gt;fronteras interiores&lt;time datetime="13.7.2021"&gt; (13.7.2021)&lt;/time&gt;&lt;/a&gt; de la Unión y desplazarse por dicho territorio.</t>
        </is>
      </c>
      <c r="AF134" s="2" t="inlineStr">
        <is>
          <t>vaba liikumine</t>
        </is>
      </c>
      <c r="AG134" s="2" t="inlineStr">
        <is>
          <t>3</t>
        </is>
      </c>
      <c r="AH134" s="2" t="inlineStr">
        <is>
          <t/>
        </is>
      </c>
      <c r="AI134" t="inlineStr">
        <is>
          <t>kaupade, isikute, teenuste ja kapitali piiranguteta riikidevaheline liikumine</t>
        </is>
      </c>
      <c r="AJ134" s="2" t="inlineStr">
        <is>
          <t>vapaa liikkuvuus</t>
        </is>
      </c>
      <c r="AK134" s="2" t="inlineStr">
        <is>
          <t>3</t>
        </is>
      </c>
      <c r="AL134" s="2" t="inlineStr">
        <is>
          <t/>
        </is>
      </c>
      <c r="AM134" t="inlineStr">
        <is>
          <t/>
        </is>
      </c>
      <c r="AN134" s="2" t="inlineStr">
        <is>
          <t>libre circulation</t>
        </is>
      </c>
      <c r="AO134" s="2" t="inlineStr">
        <is>
          <t>4</t>
        </is>
      </c>
      <c r="AP134" s="2" t="inlineStr">
        <is>
          <t/>
        </is>
      </c>
      <c r="AQ134" t="inlineStr">
        <is>
          <t>circulation, entre différents pays, des biens, des personnes, des services et des capitaux sans restrictions aux frontières</t>
        </is>
      </c>
      <c r="AR134" s="2" t="inlineStr">
        <is>
          <t>saorghluaiseacht</t>
        </is>
      </c>
      <c r="AS134" s="2" t="inlineStr">
        <is>
          <t>3</t>
        </is>
      </c>
      <c r="AT134" s="2" t="inlineStr">
        <is>
          <t/>
        </is>
      </c>
      <c r="AU134" t="inlineStr">
        <is>
          <t/>
        </is>
      </c>
      <c r="AV134" s="2" t="inlineStr">
        <is>
          <t>slobodno kretanje</t>
        </is>
      </c>
      <c r="AW134" s="2" t="inlineStr">
        <is>
          <t>3</t>
        </is>
      </c>
      <c r="AX134" s="2" t="inlineStr">
        <is>
          <t/>
        </is>
      </c>
      <c r="AY134" t="inlineStr">
        <is>
          <t/>
        </is>
      </c>
      <c r="AZ134" s="2" t="inlineStr">
        <is>
          <t>szabad mozgás</t>
        </is>
      </c>
      <c r="BA134" s="2" t="inlineStr">
        <is>
          <t>4</t>
        </is>
      </c>
      <c r="BB134" s="2" t="inlineStr">
        <is>
          <t/>
        </is>
      </c>
      <c r="BC134" t="inlineStr">
        <is>
          <t>az áruk, munkavállalók, személyek, szolgáltatások és a tőke akadálytalan vándorlása, helyváltoztatása az uniós tagállamok között</t>
        </is>
      </c>
      <c r="BD134" s="2" t="inlineStr">
        <is>
          <t>libera circolazione</t>
        </is>
      </c>
      <c r="BE134" s="2" t="inlineStr">
        <is>
          <t>3</t>
        </is>
      </c>
      <c r="BF134" s="2" t="inlineStr">
        <is>
          <t/>
        </is>
      </c>
      <c r="BG134" t="inlineStr">
        <is>
          <t/>
        </is>
      </c>
      <c r="BH134" s="2" t="inlineStr">
        <is>
          <t>laisvas judėjimas</t>
        </is>
      </c>
      <c r="BI134" s="2" t="inlineStr">
        <is>
          <t>3</t>
        </is>
      </c>
      <c r="BJ134" s="2" t="inlineStr">
        <is>
          <t/>
        </is>
      </c>
      <c r="BK134" t="inlineStr">
        <is>
          <t>nevaržomas prekių, darbuotojų, asmenų, paslaugų ir (arba) kapitalo judėjimas tarp šalių</t>
        </is>
      </c>
      <c r="BL134" s="2" t="inlineStr">
        <is>
          <t>brīva pārvietošanās|
brīva aprite</t>
        </is>
      </c>
      <c r="BM134" s="2" t="inlineStr">
        <is>
          <t>3|
3</t>
        </is>
      </c>
      <c r="BN134" s="2" t="inlineStr">
        <is>
          <t xml:space="preserve">|
</t>
        </is>
      </c>
      <c r="BO134" t="inlineStr">
        <is>
          <t>ES kontektā - jēdziens, ar ko apzīmē t.s. ES četras brīvības, kas ir vienotā tirgus pamatā, proti, personu, preču, pakalpojumu un kapitāla brīvu plūsmu ES iekšējā tirgus robežās</t>
        </is>
      </c>
      <c r="BP134" s="2" t="inlineStr">
        <is>
          <t>moviment liberu</t>
        </is>
      </c>
      <c r="BQ134" s="2" t="inlineStr">
        <is>
          <t>3</t>
        </is>
      </c>
      <c r="BR134" s="2" t="inlineStr">
        <is>
          <t/>
        </is>
      </c>
      <c r="BS134" t="inlineStr">
        <is>
          <t/>
        </is>
      </c>
      <c r="BT134" s="2" t="inlineStr">
        <is>
          <t>vrij verkeer</t>
        </is>
      </c>
      <c r="BU134" s="2" t="inlineStr">
        <is>
          <t>3</t>
        </is>
      </c>
      <c r="BV134" s="2" t="inlineStr">
        <is>
          <t/>
        </is>
      </c>
      <c r="BW134" t="inlineStr">
        <is>
          <t>onbeperkt verkeer van goederen, werknemers, personen, diensten en/of kapitaal tussen landen</t>
        </is>
      </c>
      <c r="BX134" s="2" t="inlineStr">
        <is>
          <t>swobodny przepływ</t>
        </is>
      </c>
      <c r="BY134" s="2" t="inlineStr">
        <is>
          <t>3</t>
        </is>
      </c>
      <c r="BZ134" s="2" t="inlineStr">
        <is>
          <t/>
        </is>
      </c>
      <c r="CA134" t="inlineStr">
        <is>
          <t>zniesienie przez państwa członkowskie różnego typu barier utrudniających cyrkulację towarów, osób, usług i kapitału w ramach rynku wewnętrznego Unii Europejskiej</t>
        </is>
      </c>
      <c r="CB134" s="2" t="inlineStr">
        <is>
          <t>livre circulação</t>
        </is>
      </c>
      <c r="CC134" s="2" t="inlineStr">
        <is>
          <t>3</t>
        </is>
      </c>
      <c r="CD134" s="2" t="inlineStr">
        <is>
          <t/>
        </is>
      </c>
      <c r="CE134" t="inlineStr">
        <is>
          <t>Circulação entre diferentes países de mercadorias, pessoas, serviços e capitais sem entraves nas fronteiras.</t>
        </is>
      </c>
      <c r="CF134" s="2" t="inlineStr">
        <is>
          <t>liberă circulație</t>
        </is>
      </c>
      <c r="CG134" s="2" t="inlineStr">
        <is>
          <t>3</t>
        </is>
      </c>
      <c r="CH134" s="2" t="inlineStr">
        <is>
          <t/>
        </is>
      </c>
      <c r="CI134" t="inlineStr">
        <is>
          <t/>
        </is>
      </c>
      <c r="CJ134" s="2" t="inlineStr">
        <is>
          <t>voľný pohyb</t>
        </is>
      </c>
      <c r="CK134" s="2" t="inlineStr">
        <is>
          <t>4</t>
        </is>
      </c>
      <c r="CL134" s="2" t="inlineStr">
        <is>
          <t/>
        </is>
      </c>
      <c r="CM134" t="inlineStr">
        <is>
          <t>voľný pohyb osôb, služieb, tovaru a kapitálu medzi krajinami</t>
        </is>
      </c>
      <c r="CN134" s="2" t="inlineStr">
        <is>
          <t>prosti pretok|
prosto gibanje</t>
        </is>
      </c>
      <c r="CO134" s="2" t="inlineStr">
        <is>
          <t>3|
3</t>
        </is>
      </c>
      <c r="CP134" s="2" t="inlineStr">
        <is>
          <t xml:space="preserve">|
</t>
        </is>
      </c>
      <c r="CQ134" t="inlineStr">
        <is>
          <t/>
        </is>
      </c>
      <c r="CR134" s="2" t="inlineStr">
        <is>
          <t>fri rörlighet</t>
        </is>
      </c>
      <c r="CS134" s="2" t="inlineStr">
        <is>
          <t>4</t>
        </is>
      </c>
      <c r="CT134" s="2" t="inlineStr">
        <is>
          <t/>
        </is>
      </c>
      <c r="CU134" t="inlineStr">
        <is>
          <t/>
        </is>
      </c>
    </row>
    <row r="135">
      <c r="A135" s="1" t="str">
        <f>HYPERLINK("https://iate.europa.eu/entry/result/1503455/all", "1503455")</f>
        <v>1503455</v>
      </c>
      <c r="B135" t="inlineStr">
        <is>
          <t>SOCIAL QUESTIONS</t>
        </is>
      </c>
      <c r="C135" t="inlineStr">
        <is>
          <t>SOCIAL QUESTIONS|health|medical science|immunology</t>
        </is>
      </c>
      <c r="D135" s="2" t="inlineStr">
        <is>
          <t>антиген</t>
        </is>
      </c>
      <c r="E135" s="2" t="inlineStr">
        <is>
          <t>4</t>
        </is>
      </c>
      <c r="F135" s="2" t="inlineStr">
        <is>
          <t/>
        </is>
      </c>
      <c r="G135" t="inlineStr">
        <is>
          <t>Вещество, което се възприема от организма като чуждо и предизвиква специфичен имунен отговор (хумурален, имунен или и двата заедно), създаване на имунологична памет или имунологична толерантност.</t>
        </is>
      </c>
      <c r="H135" s="2" t="inlineStr">
        <is>
          <t>antigen</t>
        </is>
      </c>
      <c r="I135" s="2" t="inlineStr">
        <is>
          <t>3</t>
        </is>
      </c>
      <c r="J135" s="2" t="inlineStr">
        <is>
          <t/>
        </is>
      </c>
      <c r="K135" t="inlineStr">
        <is>
          <t>látka obvykle bílkovinné povahy, kterou specificky rozpoznává imunitní systém a reaguje na ni</t>
        </is>
      </c>
      <c r="L135" s="2" t="inlineStr">
        <is>
          <t>antigen</t>
        </is>
      </c>
      <c r="M135" s="2" t="inlineStr">
        <is>
          <t>3</t>
        </is>
      </c>
      <c r="N135" s="2" t="inlineStr">
        <is>
          <t/>
        </is>
      </c>
      <c r="O135" t="inlineStr">
        <is>
          <t>substans, som kan udløse en specifik vævsvæskeoverført eller celleoverført immunologisk reaktion, når det indf en organisme</t>
        </is>
      </c>
      <c r="P135" s="2" t="inlineStr">
        <is>
          <t>Antigen</t>
        </is>
      </c>
      <c r="Q135" s="2" t="inlineStr">
        <is>
          <t>3</t>
        </is>
      </c>
      <c r="R135" s="2" t="inlineStr">
        <is>
          <t/>
        </is>
      </c>
      <c r="S135" t="inlineStr">
        <is>
          <t>Substanz, die vom Immunsystem als fremd erkannt wird und dadurch die Bildung von Antikörpern auslöst</t>
        </is>
      </c>
      <c r="T135" s="2" t="inlineStr">
        <is>
          <t>αντιγόνο</t>
        </is>
      </c>
      <c r="U135" s="2" t="inlineStr">
        <is>
          <t>3</t>
        </is>
      </c>
      <c r="V135" s="2" t="inlineStr">
        <is>
          <t/>
        </is>
      </c>
      <c r="W135" t="inlineStr">
        <is>
          <t>ουσία που συνδέεται με κάποια ανοσοσφαιρίνη ή κάποιον υποδοχέα των κυττάρων Τ</t>
        </is>
      </c>
      <c r="X135" s="2" t="inlineStr">
        <is>
          <t>antigen</t>
        </is>
      </c>
      <c r="Y135" s="2" t="inlineStr">
        <is>
          <t>3</t>
        </is>
      </c>
      <c r="Z135" s="2" t="inlineStr">
        <is>
          <t/>
        </is>
      </c>
      <c r="AA135" t="inlineStr">
        <is>
          <t>substance that reacts with the products of a specific immune response</t>
        </is>
      </c>
      <c r="AB135" s="2" t="inlineStr">
        <is>
          <t>antígeno</t>
        </is>
      </c>
      <c r="AC135" s="2" t="inlineStr">
        <is>
          <t>3</t>
        </is>
      </c>
      <c r="AD135" s="2" t="inlineStr">
        <is>
          <t/>
        </is>
      </c>
      <c r="AE135" t="inlineStr">
        <is>
          <t>Sustancia capaz de unirse a un anticuerpo específico o a un receptor de los linfocitos T, con independencia de que dé lugar o no a una respuesta inmunitaria.</t>
        </is>
      </c>
      <c r="AF135" s="2" t="inlineStr">
        <is>
          <t>antigeen</t>
        </is>
      </c>
      <c r="AG135" s="2" t="inlineStr">
        <is>
          <t>3</t>
        </is>
      </c>
      <c r="AH135" s="2" t="inlineStr">
        <is>
          <t/>
        </is>
      </c>
      <c r="AI135" t="inlineStr">
        <is>
          <t>aine, mille toimel organism toodab antikehi</t>
        </is>
      </c>
      <c r="AJ135" s="2" t="inlineStr">
        <is>
          <t>antigeeni</t>
        </is>
      </c>
      <c r="AK135" s="2" t="inlineStr">
        <is>
          <t>3</t>
        </is>
      </c>
      <c r="AL135" s="2" t="inlineStr">
        <is>
          <t/>
        </is>
      </c>
      <c r="AM135" t="inlineStr">
        <is>
          <t>aine joka aiheuttaa elimistössä vasta-aineiden muodostumisen tai soluvälitteisen immuunivasteen</t>
        </is>
      </c>
      <c r="AN135" s="2" t="inlineStr">
        <is>
          <t>antigène</t>
        </is>
      </c>
      <c r="AO135" s="2" t="inlineStr">
        <is>
          <t>3</t>
        </is>
      </c>
      <c r="AP135" s="2" t="inlineStr">
        <is>
          <t/>
        </is>
      </c>
      <c r="AQ135" t="inlineStr">
        <is>
          <t>Substance qui provoque une réponse immunitaire d'un organisme dans lequel on l'injecte.</t>
        </is>
      </c>
      <c r="AR135" s="2" t="inlineStr">
        <is>
          <t>antaigin</t>
        </is>
      </c>
      <c r="AS135" s="2" t="inlineStr">
        <is>
          <t>3</t>
        </is>
      </c>
      <c r="AT135" s="2" t="inlineStr">
        <is>
          <t/>
        </is>
      </c>
      <c r="AU135" t="inlineStr">
        <is>
          <t/>
        </is>
      </c>
      <c r="AV135" s="2" t="inlineStr">
        <is>
          <t>antigen</t>
        </is>
      </c>
      <c r="AW135" s="2" t="inlineStr">
        <is>
          <t>3</t>
        </is>
      </c>
      <c r="AX135" s="2" t="inlineStr">
        <is>
          <t/>
        </is>
      </c>
      <c r="AY135" t="inlineStr">
        <is>
          <t>bilo koja supstanca koja u određenim uvjetima može inducirati specifičan imunološki odgovor i potaknuti stvaranje protutijela i senzibiliziranih T limfocita, s kojima onda reagira</t>
        </is>
      </c>
      <c r="AZ135" s="2" t="inlineStr">
        <is>
          <t>antigén</t>
        </is>
      </c>
      <c r="BA135" s="2" t="inlineStr">
        <is>
          <t>4</t>
        </is>
      </c>
      <c r="BB135" s="2" t="inlineStr">
        <is>
          <t/>
        </is>
      </c>
      <c r="BC135" t="inlineStr">
        <is>
          <t>tágabb értelemben mindazok a struktúrák (sejtek, molekulák), amelyeket az immunrendszer felismer</t>
        </is>
      </c>
      <c r="BD135" s="2" t="inlineStr">
        <is>
          <t>antigene</t>
        </is>
      </c>
      <c r="BE135" s="2" t="inlineStr">
        <is>
          <t>3</t>
        </is>
      </c>
      <c r="BF135" s="2" t="inlineStr">
        <is>
          <t/>
        </is>
      </c>
      <c r="BG135" t="inlineStr">
        <is>
          <t>molecola in grado di legarsi a specifici componenti del sistema immunitario</t>
        </is>
      </c>
      <c r="BH135" s="2" t="inlineStr">
        <is>
          <t>antigenas</t>
        </is>
      </c>
      <c r="BI135" s="2" t="inlineStr">
        <is>
          <t>4</t>
        </is>
      </c>
      <c r="BJ135" s="2" t="inlineStr">
        <is>
          <t/>
        </is>
      </c>
      <c r="BK135" t="inlineStr">
        <is>
          <t>genetiškai svetima organizmui medžiaga, kuri, patekusi į jį ne pro virškinamąjį traktą, kraujuje, audiniuose ir limfoje sukelia antikūnų gaminimąsi, specifines imunines reakcijas</t>
        </is>
      </c>
      <c r="BL135" s="2" t="inlineStr">
        <is>
          <t>antigēns</t>
        </is>
      </c>
      <c r="BM135" s="2" t="inlineStr">
        <is>
          <t>3</t>
        </is>
      </c>
      <c r="BN135" s="2" t="inlineStr">
        <is>
          <t/>
        </is>
      </c>
      <c r="BO135" t="inlineStr">
        <is>
          <t>lielmolekulāra viela (olbaltumviela vai olbaltumvielu komplekss), kas cilvēka vai dzīvnieku organismā ierosina antivielu rašanos.</t>
        </is>
      </c>
      <c r="BP135" s="2" t="inlineStr">
        <is>
          <t>antiġene</t>
        </is>
      </c>
      <c r="BQ135" s="2" t="inlineStr">
        <is>
          <t>3</t>
        </is>
      </c>
      <c r="BR135" s="2" t="inlineStr">
        <is>
          <t/>
        </is>
      </c>
      <c r="BS135" t="inlineStr">
        <is>
          <t>sustanza kapaċi tistimola reazzjoni immuni, fejn b'mod speċifiku tattiva l-linfoċiti, li huma ċ-ċelloli bojod tad-demm li jiġġieldu l-infezzjonijiet fil-ġisem</t>
        </is>
      </c>
      <c r="BT135" s="2" t="inlineStr">
        <is>
          <t>antigeen|
antigen</t>
        </is>
      </c>
      <c r="BU135" s="2" t="inlineStr">
        <is>
          <t>3|
3</t>
        </is>
      </c>
      <c r="BV135" s="2" t="inlineStr">
        <is>
          <t xml:space="preserve">|
</t>
        </is>
      </c>
      <c r="BW135" t="inlineStr">
        <is>
          <t>lichaamsvreemde stof die in staat is antilichaamvorming te prikkelen</t>
        </is>
      </c>
      <c r="BX135" s="2" t="inlineStr">
        <is>
          <t>antygen</t>
        </is>
      </c>
      <c r="BY135" s="2" t="inlineStr">
        <is>
          <t>3</t>
        </is>
      </c>
      <c r="BZ135" s="2" t="inlineStr">
        <is>
          <t/>
        </is>
      </c>
      <c r="CA135" t="inlineStr">
        <is>
          <t>każda substancja, która przez organizm zostaje rozpoznana jako obca i wywołuje odpowiedź immunologiczną w postaci wytworzenia przeciwciał</t>
        </is>
      </c>
      <c r="CB135" s="2" t="inlineStr">
        <is>
          <t>antigénio|
antígeno</t>
        </is>
      </c>
      <c r="CC135" s="2" t="inlineStr">
        <is>
          <t>3|
3</t>
        </is>
      </c>
      <c r="CD135" s="2" t="inlineStr">
        <is>
          <t xml:space="preserve">|
</t>
        </is>
      </c>
      <c r="CE135" t="inlineStr">
        <is>
          <t>Substância induzida num organismo por um agente infeccioso (normalmente bactérias ou vírus) que estimula a produção de substâncias químicas de defesa, chamadas anticorpos, suscetíveis de reagir especificamente com ela.</t>
        </is>
      </c>
      <c r="CF135" s="2" t="inlineStr">
        <is>
          <t>antigen</t>
        </is>
      </c>
      <c r="CG135" s="2" t="inlineStr">
        <is>
          <t>3</t>
        </is>
      </c>
      <c r="CH135" s="2" t="inlineStr">
        <is>
          <t/>
        </is>
      </c>
      <c r="CI135" t="inlineStr">
        <is>
          <t>orice moleculă ce induce producerea de către limfocitele&lt;sup&gt;1&lt;/sup&gt; B a unui anticorp specific; moleculă ce poate fi recunoscută în mod specific de către elementele adaptative ale sistemului imunitar, adică de limfocitele B sau T ori ambele</t>
        </is>
      </c>
      <c r="CJ135" s="2" t="inlineStr">
        <is>
          <t>antigén</t>
        </is>
      </c>
      <c r="CK135" s="2" t="inlineStr">
        <is>
          <t>3</t>
        </is>
      </c>
      <c r="CL135" s="2" t="inlineStr">
        <is>
          <t/>
        </is>
      </c>
      <c r="CM135" t="inlineStr">
        <is>
          <t>látka, ktorá je pre organizmus cudzorodá a správa sa ako imunogén, t. j. navodí tvorbu protilátok, ako aj imunitnú odpoveď bunkového typu</t>
        </is>
      </c>
      <c r="CN135" s="2" t="inlineStr">
        <is>
          <t>antigen</t>
        </is>
      </c>
      <c r="CO135" s="2" t="inlineStr">
        <is>
          <t>3</t>
        </is>
      </c>
      <c r="CP135" s="2" t="inlineStr">
        <is>
          <t/>
        </is>
      </c>
      <c r="CQ135" t="inlineStr">
        <is>
          <t>vsaka snov, ki povzroči imunski odziv</t>
        </is>
      </c>
      <c r="CR135" s="2" t="inlineStr">
        <is>
          <t>antigen</t>
        </is>
      </c>
      <c r="CS135" s="2" t="inlineStr">
        <is>
          <t>3</t>
        </is>
      </c>
      <c r="CT135" s="2" t="inlineStr">
        <is>
          <t/>
        </is>
      </c>
      <c r="CU135" t="inlineStr">
        <is>
          <t>för kroppen främmande ämne som framkallar en reaktion hos kroppen.</t>
        </is>
      </c>
    </row>
    <row r="136">
      <c r="A136" s="1" t="str">
        <f>HYPERLINK("https://iate.europa.eu/entry/result/1073802/all", "1073802")</f>
        <v>1073802</v>
      </c>
      <c r="B136" t="inlineStr">
        <is>
          <t>SOCIAL QUESTIONS</t>
        </is>
      </c>
      <c r="C136" t="inlineStr">
        <is>
          <t>SOCIAL QUESTIONS|health|medical science;SOCIAL QUESTIONS|health|medical science|immunology</t>
        </is>
      </c>
      <c r="D136" s="2" t="inlineStr">
        <is>
          <t>имунна реакция</t>
        </is>
      </c>
      <c r="E136" s="2" t="inlineStr">
        <is>
          <t>2</t>
        </is>
      </c>
      <c r="F136" s="2" t="inlineStr">
        <is>
          <t/>
        </is>
      </c>
      <c r="G136" t="inlineStr">
        <is>
          <t/>
        </is>
      </c>
      <c r="H136" s="2" t="inlineStr">
        <is>
          <t>imunitní reakce|
imunitní odpověď|
imunitní mechanismus|
imunologická reakce</t>
        </is>
      </c>
      <c r="I136" s="2" t="inlineStr">
        <is>
          <t>3|
3|
3|
3</t>
        </is>
      </c>
      <c r="J136" s="2" t="inlineStr">
        <is>
          <t xml:space="preserve">|
|
|
</t>
        </is>
      </c>
      <c r="K136" t="inlineStr">
        <is>
          <t>reakce imunitního systému na přítomnost antigenu</t>
        </is>
      </c>
      <c r="L136" s="2" t="inlineStr">
        <is>
          <t>immunreaktion|
immunrespons</t>
        </is>
      </c>
      <c r="M136" s="2" t="inlineStr">
        <is>
          <t>3|
3</t>
        </is>
      </c>
      <c r="N136" s="2" t="inlineStr">
        <is>
          <t xml:space="preserve">|
</t>
        </is>
      </c>
      <c r="O136" t="inlineStr">
        <is>
          <t/>
        </is>
      </c>
      <c r="P136" s="2" t="inlineStr">
        <is>
          <t>Immunreaktion|
Immunantwort|
Immunmechanismus</t>
        </is>
      </c>
      <c r="Q136" s="2" t="inlineStr">
        <is>
          <t>3|
3|
3</t>
        </is>
      </c>
      <c r="R136" s="2" t="inlineStr">
        <is>
          <t xml:space="preserve">|
|
</t>
        </is>
      </c>
      <c r="S136" t="inlineStr">
        <is>
          <t>Reaktion des Immunsystems auf fremde Zellen oder Substanzen wie Allergene, Bakterien, Parasiten, Pilze, Tumorzellen, Viren</t>
        </is>
      </c>
      <c r="T136" s="2" t="inlineStr">
        <is>
          <t>ανοσολογική αντίδραση|
ανοσοαπόκριση|
ανοσολογική απόκριση</t>
        </is>
      </c>
      <c r="U136" s="2" t="inlineStr">
        <is>
          <t>3|
4|
3</t>
        </is>
      </c>
      <c r="V136" s="2" t="inlineStr">
        <is>
          <t xml:space="preserve">|
|
</t>
        </is>
      </c>
      <c r="W136" t="inlineStr">
        <is>
          <t/>
        </is>
      </c>
      <c r="X136" s="2" t="inlineStr">
        <is>
          <t>immune reaction|
immune response|
immunological reaction|
immune mechanism</t>
        </is>
      </c>
      <c r="Y136" s="2" t="inlineStr">
        <is>
          <t>3|
3|
1|
3</t>
        </is>
      </c>
      <c r="Z136" s="2" t="inlineStr">
        <is>
          <t xml:space="preserve">|
|
|
</t>
        </is>
      </c>
      <c r="AA136" t="inlineStr">
        <is>
          <t>reaction of the body to an antigen, such as bacteria, virus, parasite, allergen, or tumour cell</t>
        </is>
      </c>
      <c r="AB136" s="2" t="inlineStr">
        <is>
          <t>respuesta inmunitaria|
mecanismo inmunitario</t>
        </is>
      </c>
      <c r="AC136" s="2" t="inlineStr">
        <is>
          <t>3|
2</t>
        </is>
      </c>
      <c r="AD136" s="2" t="inlineStr">
        <is>
          <t xml:space="preserve">|
</t>
        </is>
      </c>
      <c r="AE136" t="inlineStr">
        <is>
          <t>Respuesta del sistema inmunitario a un estímulo antigénico, incluida la producción de anticuerpos (respuesta humoral), la respuesta celular o la aparición de tolerancia específica frente a un antígeno.</t>
        </is>
      </c>
      <c r="AF136" s="2" t="inlineStr">
        <is>
          <t>immuunvastus</t>
        </is>
      </c>
      <c r="AG136" s="2" t="inlineStr">
        <is>
          <t>3</t>
        </is>
      </c>
      <c r="AH136" s="2" t="inlineStr">
        <is>
          <t/>
        </is>
      </c>
      <c r="AI136" t="inlineStr">
        <is>
          <t>organismi vastureaktsioonid organismi tunginud &lt;i&gt;patogeeni&lt;/i&gt; &lt;a href="/entry/result/1623140/all" id="ENTRY_TO_ENTRY_CONVERTER" target="_blank"&gt;IATE:1623140&lt;/a&gt; , muu kehavõõra raku või võõraine vastu</t>
        </is>
      </c>
      <c r="AJ136" s="2" t="inlineStr">
        <is>
          <t>immuunivaste</t>
        </is>
      </c>
      <c r="AK136" s="2" t="inlineStr">
        <is>
          <t>3</t>
        </is>
      </c>
      <c r="AL136" s="2" t="inlineStr">
        <is>
          <t/>
        </is>
      </c>
      <c r="AM136" t="inlineStr">
        <is>
          <t>elimistön tapa reagoida kohtaamaansa antigeeniin</t>
        </is>
      </c>
      <c r="AN136" s="2" t="inlineStr">
        <is>
          <t>réponse immune|
réaction immunologique|
réponse immunologique|
immunoréaction|
réponse immunitaire|
réaction immunitaire|
mécanisme immunitaire</t>
        </is>
      </c>
      <c r="AO136" s="2" t="inlineStr">
        <is>
          <t>3|
3|
3|
1|
3|
3|
1</t>
        </is>
      </c>
      <c r="AP136" s="2" t="inlineStr">
        <is>
          <t xml:space="preserve">|
|
|
|
|
|
</t>
        </is>
      </c>
      <c r="AQ136" t="inlineStr">
        <is>
          <t/>
        </is>
      </c>
      <c r="AR136" s="2" t="inlineStr">
        <is>
          <t>freagairt imdhíonachta|
imoibriú imdhíoneolaíoch</t>
        </is>
      </c>
      <c r="AS136" s="2" t="inlineStr">
        <is>
          <t>3|
3</t>
        </is>
      </c>
      <c r="AT136" s="2" t="inlineStr">
        <is>
          <t xml:space="preserve">|
</t>
        </is>
      </c>
      <c r="AU136" t="inlineStr">
        <is>
          <t/>
        </is>
      </c>
      <c r="AV136" t="inlineStr">
        <is>
          <t/>
        </is>
      </c>
      <c r="AW136" t="inlineStr">
        <is>
          <t/>
        </is>
      </c>
      <c r="AX136" t="inlineStr">
        <is>
          <t/>
        </is>
      </c>
      <c r="AY136" t="inlineStr">
        <is>
          <t/>
        </is>
      </c>
      <c r="AZ136" s="2" t="inlineStr">
        <is>
          <t>immunválasz</t>
        </is>
      </c>
      <c r="BA136" s="2" t="inlineStr">
        <is>
          <t>4</t>
        </is>
      </c>
      <c r="BB136" s="2" t="inlineStr">
        <is>
          <t/>
        </is>
      </c>
      <c r="BC136" t="inlineStr">
        <is>
          <t>immunológiai folyamat, amely az antigén felismerésétől annak eliminációjáig tart</t>
        </is>
      </c>
      <c r="BD136" s="2" t="inlineStr">
        <is>
          <t>reazione immunologica|
risposta immunitaria|
risposta immunologica</t>
        </is>
      </c>
      <c r="BE136" s="2" t="inlineStr">
        <is>
          <t>3|
3|
3</t>
        </is>
      </c>
      <c r="BF136" s="2" t="inlineStr">
        <is>
          <t xml:space="preserve">|
|
</t>
        </is>
      </c>
      <c r="BG136" t="inlineStr">
        <is>
          <t>reazione del sistema immunitario di un organismo in seguito al contatto con un antigene</t>
        </is>
      </c>
      <c r="BH136" s="2" t="inlineStr">
        <is>
          <t>imuninė reakcija|
imuninis atsakas</t>
        </is>
      </c>
      <c r="BI136" s="2" t="inlineStr">
        <is>
          <t>3|
3</t>
        </is>
      </c>
      <c r="BJ136" s="2" t="inlineStr">
        <is>
          <t>admitted|
preferred</t>
        </is>
      </c>
      <c r="BK136" t="inlineStr">
        <is>
          <t/>
        </is>
      </c>
      <c r="BL136" s="2" t="inlineStr">
        <is>
          <t>imūnā atbilde|
imūnreakcija</t>
        </is>
      </c>
      <c r="BM136" s="2" t="inlineStr">
        <is>
          <t>3|
3</t>
        </is>
      </c>
      <c r="BN136" s="2" t="inlineStr">
        <is>
          <t xml:space="preserve">|
</t>
        </is>
      </c>
      <c r="BO136" t="inlineStr">
        <is>
          <t>imūnsistēmas reakcija uz saskari ar antigēnu, ieskaitot antivielu veidošanos, šūnu imunitātes reakcijas un imunoloģiskās tolerances iestāšanos</t>
        </is>
      </c>
      <c r="BP136" s="2" t="inlineStr">
        <is>
          <t>rispons immunitarju|
reazzjoni immunitarja|
mekkaniżmu immunitarju</t>
        </is>
      </c>
      <c r="BQ136" s="2" t="inlineStr">
        <is>
          <t>3|
3|
3</t>
        </is>
      </c>
      <c r="BR136" s="2" t="inlineStr">
        <is>
          <t xml:space="preserve">|
|
</t>
        </is>
      </c>
      <c r="BS136" t="inlineStr">
        <is>
          <t>ir-reazzjoni tal-ġisem għal antiġenu, bħal batterju, virus, parassit, allerġen, jew ċellula ta' tumur</t>
        </is>
      </c>
      <c r="BT136" s="2" t="inlineStr">
        <is>
          <t>immunorespons|
immunologische reactie|
immuniteitsreactie</t>
        </is>
      </c>
      <c r="BU136" s="2" t="inlineStr">
        <is>
          <t>3|
3|
3</t>
        </is>
      </c>
      <c r="BV136" s="2" t="inlineStr">
        <is>
          <t xml:space="preserve">|
|
</t>
        </is>
      </c>
      <c r="BW136" t="inlineStr">
        <is>
          <t>reactie van het lichaam op een lichaamsvreemde stof; dit kan een tumor zijn, een weefseltransplantaat, maar ook een bacterie of een virus.</t>
        </is>
      </c>
      <c r="BX136" s="2" t="inlineStr">
        <is>
          <t>reakcja immunologiczna|
odpowiedź immunologiczna|
reakcja odpornościowa</t>
        </is>
      </c>
      <c r="BY136" s="2" t="inlineStr">
        <is>
          <t>3|
3|
3</t>
        </is>
      </c>
      <c r="BZ136" s="2" t="inlineStr">
        <is>
          <t xml:space="preserve">|
|
</t>
        </is>
      </c>
      <c r="CA136" t="inlineStr">
        <is>
          <t>reakcja wywołana przez antygen w układzie odpornościowym organizmu prowadząca do powstania odporności lub reakcja odrzucania przeszczepu lub reakcja między antygenem i przeciwciałami w organizmie lub in vitro prowadząca do powstania immunoprecypitatu – kompleksu odpornościowego</t>
        </is>
      </c>
      <c r="CB136" s="2" t="inlineStr">
        <is>
          <t>resposta imunológica|
resposta imune|
resposta imunitária</t>
        </is>
      </c>
      <c r="CC136" s="2" t="inlineStr">
        <is>
          <t>3|
3|
3</t>
        </is>
      </c>
      <c r="CD136" s="2" t="inlineStr">
        <is>
          <t xml:space="preserve">|
|
</t>
        </is>
      </c>
      <c r="CE136" t="inlineStr">
        <is>
          <t>Série de mecanismos de defesa do corpo contra agentes infecciosos.</t>
        </is>
      </c>
      <c r="CF136" s="2" t="inlineStr">
        <is>
          <t>reacție imunologică|
răspuns imun</t>
        </is>
      </c>
      <c r="CG136" s="2" t="inlineStr">
        <is>
          <t>3|
3</t>
        </is>
      </c>
      <c r="CH136" s="2" t="inlineStr">
        <is>
          <t xml:space="preserve">|
</t>
        </is>
      </c>
      <c r="CI136" t="inlineStr">
        <is>
          <t>reacția organismului prin care acesta produce efectori imuni consecutiv unui stimul antigenic</t>
        </is>
      </c>
      <c r="CJ136" s="2" t="inlineStr">
        <is>
          <t>imunitná odpoveď</t>
        </is>
      </c>
      <c r="CK136" s="2" t="inlineStr">
        <is>
          <t>3</t>
        </is>
      </c>
      <c r="CL136" s="2" t="inlineStr">
        <is>
          <t/>
        </is>
      </c>
      <c r="CM136" t="inlineStr">
        <is>
          <t/>
        </is>
      </c>
      <c r="CN136" s="2" t="inlineStr">
        <is>
          <t>imunski odziv</t>
        </is>
      </c>
      <c r="CO136" s="2" t="inlineStr">
        <is>
          <t>3</t>
        </is>
      </c>
      <c r="CP136" s="2" t="inlineStr">
        <is>
          <t/>
        </is>
      </c>
      <c r="CQ136" t="inlineStr">
        <is>
          <t>reakcija telesa na vdor antigena, ki ga telo spozna kot tuj in pri kateri nastanejo protitelesa in celična imunost</t>
        </is>
      </c>
      <c r="CR136" s="2" t="inlineStr">
        <is>
          <t>immunsvar</t>
        </is>
      </c>
      <c r="CS136" s="2" t="inlineStr">
        <is>
          <t>3</t>
        </is>
      </c>
      <c r="CT136" s="2" t="inlineStr">
        <is>
          <t/>
        </is>
      </c>
      <c r="CU136" t="inlineStr">
        <is>
          <t>den immunologiska reaktion vid kontakt med ett antigen som leder fram till bildandet av antikroppar</t>
        </is>
      </c>
    </row>
    <row r="137">
      <c r="A137" s="1" t="str">
        <f>HYPERLINK("https://iate.europa.eu/entry/result/887610/all", "887610")</f>
        <v>887610</v>
      </c>
      <c r="B137" t="inlineStr">
        <is>
          <t>EUROPEAN UNION;LAW</t>
        </is>
      </c>
      <c r="C137" t="inlineStr">
        <is>
          <t>EUROPEAN UNION|European construction|European Union|area of freedom, security and justice;LAW|international law|public international law|free movement of persons</t>
        </is>
      </c>
      <c r="D137" t="inlineStr">
        <is>
          <t/>
        </is>
      </c>
      <c r="E137" t="inlineStr">
        <is>
          <t/>
        </is>
      </c>
      <c r="F137" t="inlineStr">
        <is>
          <t/>
        </is>
      </c>
      <c r="G137" t="inlineStr">
        <is>
          <t/>
        </is>
      </c>
      <c r="H137" t="inlineStr">
        <is>
          <t/>
        </is>
      </c>
      <c r="I137" t="inlineStr">
        <is>
          <t/>
        </is>
      </c>
      <c r="J137" t="inlineStr">
        <is>
          <t/>
        </is>
      </c>
      <c r="K137" t="inlineStr">
        <is>
          <t/>
        </is>
      </c>
      <c r="L137" s="2" t="inlineStr">
        <is>
          <t>bevægelsesret</t>
        </is>
      </c>
      <c r="M137" s="2" t="inlineStr">
        <is>
          <t>4</t>
        </is>
      </c>
      <c r="N137" s="2" t="inlineStr">
        <is>
          <t/>
        </is>
      </c>
      <c r="O137" t="inlineStr">
        <is>
          <t>F.eks. tilfælde, hvor en tredjelandsstatsborger, der er gift med en EU-statsborger (f.eks. australier gift med irer), ønsker at rejse til EU uden ægtefællen og får indrejsetilladelse, fordi vedkommende er familiemedlem til den pågældende EU-statsborger, der er omfattet af fællesskabsretten.</t>
        </is>
      </c>
      <c r="P137" s="2" t="inlineStr">
        <is>
          <t>Recht auf Freizügigkeit|
Freizügigkeitsrecht</t>
        </is>
      </c>
      <c r="Q137" s="2" t="inlineStr">
        <is>
          <t>2|
2</t>
        </is>
      </c>
      <c r="R137" s="2" t="inlineStr">
        <is>
          <t xml:space="preserve">|
</t>
        </is>
      </c>
      <c r="S137" t="inlineStr">
        <is>
          <t>elementares und persönliches Recht jedes Bürgers
der Europäischen Union, sich im Hoheitsgebiet der Mitgliedstaaten vorbehaltlich der im
Vertrag und in den Durchführungsvorschriften vorgesehenen Beschränkungen und
Bedingungen frei zu bewegen und aufzuhalten</t>
        </is>
      </c>
      <c r="T137" s="2" t="inlineStr">
        <is>
          <t>δικαίωμα στην ελεύθερη κυκλοφορία|
δικαίωμα ελεύθερης κυκλοφορίας</t>
        </is>
      </c>
      <c r="U137" s="2" t="inlineStr">
        <is>
          <t>3|
3</t>
        </is>
      </c>
      <c r="V137" s="2" t="inlineStr">
        <is>
          <t xml:space="preserve">|
</t>
        </is>
      </c>
      <c r="W137" t="inlineStr">
        <is>
          <t/>
        </is>
      </c>
      <c r="X137" s="2" t="inlineStr">
        <is>
          <t>right of freedom of movement|
EU right of free movement|
free movement right|
Community right of free movement|
European Union right of free movement|
Union right of free movement|
right to free movement|
right to free movement in the EU|
right of free movement</t>
        </is>
      </c>
      <c r="Y137" s="2" t="inlineStr">
        <is>
          <t>1|
1|
3|
1|
1|
1|
3|
3|
3</t>
        </is>
      </c>
      <c r="Z137" s="2" t="inlineStr">
        <is>
          <t xml:space="preserve">|
|
|
|
|
|
|
|
</t>
        </is>
      </c>
      <c r="AA137" t="inlineStr">
        <is>
          <t>fundamental right of EU citizens and their families to move and reside freely within the territory of the Member States of the EU</t>
        </is>
      </c>
      <c r="AB137" s="2" t="inlineStr">
        <is>
          <t>derecho de circulación|
derecho de libre circulación</t>
        </is>
      </c>
      <c r="AC137" s="2" t="inlineStr">
        <is>
          <t>3|
3</t>
        </is>
      </c>
      <c r="AD137" s="2" t="inlineStr">
        <is>
          <t xml:space="preserve">|
</t>
        </is>
      </c>
      <c r="AE137" t="inlineStr">
        <is>
          <t>Derecho humano de toda persona que se halle legalmente en el territorio de un Estado a circular libremente por él y a escoger libremente en él su residencia.</t>
        </is>
      </c>
      <c r="AF137" t="inlineStr">
        <is>
          <t/>
        </is>
      </c>
      <c r="AG137" t="inlineStr">
        <is>
          <t/>
        </is>
      </c>
      <c r="AH137" t="inlineStr">
        <is>
          <t/>
        </is>
      </c>
      <c r="AI137" t="inlineStr">
        <is>
          <t/>
        </is>
      </c>
      <c r="AJ137" s="2" t="inlineStr">
        <is>
          <t>liikkumisvapaus|
oikeus liikkua vapaasti</t>
        </is>
      </c>
      <c r="AK137" s="2" t="inlineStr">
        <is>
          <t>3|
3</t>
        </is>
      </c>
      <c r="AL137" s="2" t="inlineStr">
        <is>
          <t xml:space="preserve">|
</t>
        </is>
      </c>
      <c r="AM137" t="inlineStr">
        <is>
          <t/>
        </is>
      </c>
      <c r="AN137" s="2" t="inlineStr">
        <is>
          <t>droit de libre circulation|
droit à la libre circulation</t>
        </is>
      </c>
      <c r="AO137" s="2" t="inlineStr">
        <is>
          <t>3|
3</t>
        </is>
      </c>
      <c r="AP137" s="2" t="inlineStr">
        <is>
          <t xml:space="preserve">|
</t>
        </is>
      </c>
      <c r="AQ137" t="inlineStr">
        <is>
          <t>droit des citoyens et des membres de leurs familles
de circuler et de séjourner librement au sein de l’Union</t>
        </is>
      </c>
      <c r="AR137" s="2" t="inlineStr">
        <is>
          <t>Ceart chun saorghluaiseacht</t>
        </is>
      </c>
      <c r="AS137" s="2" t="inlineStr">
        <is>
          <t>2</t>
        </is>
      </c>
      <c r="AT137" s="2" t="inlineStr">
        <is>
          <t/>
        </is>
      </c>
      <c r="AU137" t="inlineStr">
        <is>
          <t>‘cearta
daonna a bhunaíodh i réimse d’uirlisí idirnáisiúnta’</t>
        </is>
      </c>
      <c r="AV137" t="inlineStr">
        <is>
          <t/>
        </is>
      </c>
      <c r="AW137" t="inlineStr">
        <is>
          <t/>
        </is>
      </c>
      <c r="AX137" t="inlineStr">
        <is>
          <t/>
        </is>
      </c>
      <c r="AY137" t="inlineStr">
        <is>
          <t/>
        </is>
      </c>
      <c r="AZ137" t="inlineStr">
        <is>
          <t/>
        </is>
      </c>
      <c r="BA137" t="inlineStr">
        <is>
          <t/>
        </is>
      </c>
      <c r="BB137" t="inlineStr">
        <is>
          <t/>
        </is>
      </c>
      <c r="BC137" t="inlineStr">
        <is>
          <t/>
        </is>
      </c>
      <c r="BD137" s="2" t="inlineStr">
        <is>
          <t>diritto alla libera circolazione|
diritto di libera circolazione</t>
        </is>
      </c>
      <c r="BE137" s="2" t="inlineStr">
        <is>
          <t>3|
3</t>
        </is>
      </c>
      <c r="BF137" s="2" t="inlineStr">
        <is>
          <t xml:space="preserve">|
</t>
        </is>
      </c>
      <c r="BG137" t="inlineStr">
        <is>
          <t>il diritto delle
 persone di circolare e di soggiornare liberamente nel territorio degli Stati
 membri</t>
        </is>
      </c>
      <c r="BH137" t="inlineStr">
        <is>
          <t/>
        </is>
      </c>
      <c r="BI137" t="inlineStr">
        <is>
          <t/>
        </is>
      </c>
      <c r="BJ137" t="inlineStr">
        <is>
          <t/>
        </is>
      </c>
      <c r="BK137" t="inlineStr">
        <is>
          <t/>
        </is>
      </c>
      <c r="BL137" s="2" t="inlineStr">
        <is>
          <t>tiesības brīvi pārvietoties|
brīvas pārvietošanās tiesības</t>
        </is>
      </c>
      <c r="BM137" s="2" t="inlineStr">
        <is>
          <t>3|
3</t>
        </is>
      </c>
      <c r="BN137" s="2" t="inlineStr">
        <is>
          <t xml:space="preserve">preferred|
</t>
        </is>
      </c>
      <c r="BO137" t="inlineStr">
        <is>
          <t>ES kontekstā – Savienības pilsoņu un attiecīgu trešo valstu valstspiederīgo (kuri ir Savienības pilsoņu ģimenes locekļi un kuriem ir tiesības uz pārvietošanās brīvību) tiesības brīvi pārvietoties Savienības teritorijā, ja ir ievēroti noteikti administratīvi un ar uzturēšanās atļaujām saistīti ierobežojumi.</t>
        </is>
      </c>
      <c r="BP137" t="inlineStr">
        <is>
          <t/>
        </is>
      </c>
      <c r="BQ137" t="inlineStr">
        <is>
          <t/>
        </is>
      </c>
      <c r="BR137" t="inlineStr">
        <is>
          <t/>
        </is>
      </c>
      <c r="BS137" t="inlineStr">
        <is>
          <t/>
        </is>
      </c>
      <c r="BT137" s="2" t="inlineStr">
        <is>
          <t>recht van vrij verkeer</t>
        </is>
      </c>
      <c r="BU137" s="2" t="inlineStr">
        <is>
          <t>2</t>
        </is>
      </c>
      <c r="BV137" s="2" t="inlineStr">
        <is>
          <t/>
        </is>
      </c>
      <c r="BW137" t="inlineStr">
        <is>
          <t>het recht van burgers van de Unie en hun familieleden zich op het grondgebied van de lidstaten vrij te verplaatsen en er vrij te verblijven</t>
        </is>
      </c>
      <c r="BX137" s="2" t="inlineStr">
        <is>
          <t>prawo do swobodnego przemieszczania się</t>
        </is>
      </c>
      <c r="BY137" s="2" t="inlineStr">
        <is>
          <t>3</t>
        </is>
      </c>
      <c r="BZ137" s="2" t="inlineStr">
        <is>
          <t/>
        </is>
      </c>
      <c r="CA137" t="inlineStr">
        <is>
          <t>prawo obywatela jednego
państwa członkowskiego do osiedlania się lub pracy w innym państwie
członkowskim Wspólnoty
Europejskiej</t>
        </is>
      </c>
      <c r="CB137" s="2" t="inlineStr">
        <is>
          <t>direito de circulação</t>
        </is>
      </c>
      <c r="CC137" s="2" t="inlineStr">
        <is>
          <t>2</t>
        </is>
      </c>
      <c r="CD137" s="2" t="inlineStr">
        <is>
          <t/>
        </is>
      </c>
      <c r="CE137" t="inlineStr">
        <is>
          <t/>
        </is>
      </c>
      <c r="CF137" t="inlineStr">
        <is>
          <t/>
        </is>
      </c>
      <c r="CG137" t="inlineStr">
        <is>
          <t/>
        </is>
      </c>
      <c r="CH137" t="inlineStr">
        <is>
          <t/>
        </is>
      </c>
      <c r="CI137" t="inlineStr">
        <is>
          <t/>
        </is>
      </c>
      <c r="CJ137" t="inlineStr">
        <is>
          <t/>
        </is>
      </c>
      <c r="CK137" t="inlineStr">
        <is>
          <t/>
        </is>
      </c>
      <c r="CL137" t="inlineStr">
        <is>
          <t/>
        </is>
      </c>
      <c r="CM137" t="inlineStr">
        <is>
          <t/>
        </is>
      </c>
      <c r="CN137" t="inlineStr">
        <is>
          <t/>
        </is>
      </c>
      <c r="CO137" t="inlineStr">
        <is>
          <t/>
        </is>
      </c>
      <c r="CP137" t="inlineStr">
        <is>
          <t/>
        </is>
      </c>
      <c r="CQ137" t="inlineStr">
        <is>
          <t/>
        </is>
      </c>
      <c r="CR137" s="2" t="inlineStr">
        <is>
          <t>rätt till fri rörlighet</t>
        </is>
      </c>
      <c r="CS137" s="2" t="inlineStr">
        <is>
          <t>3</t>
        </is>
      </c>
      <c r="CT137" s="2" t="inlineStr">
        <is>
          <t/>
        </is>
      </c>
      <c r="CU137" t="inlineStr">
        <is>
          <t/>
        </is>
      </c>
    </row>
    <row r="138">
      <c r="A138" s="1" t="str">
        <f>HYPERLINK("https://iate.europa.eu/entry/result/3589174/all", "3589174")</f>
        <v>3589174</v>
      </c>
      <c r="B138" t="inlineStr">
        <is>
          <t>SOCIAL QUESTIONS</t>
        </is>
      </c>
      <c r="C138" t="inlineStr">
        <is>
          <t>SOCIAL QUESTIONS|health|health policy|organisation of health care|public health;SOCIAL QUESTIONS|health|illness|epidemic</t>
        </is>
      </c>
      <c r="D138" s="2" t="inlineStr">
        <is>
          <t>ограничения на свободата на движение|
локдаун</t>
        </is>
      </c>
      <c r="E138" s="2" t="inlineStr">
        <is>
          <t>3|
3</t>
        </is>
      </c>
      <c r="F138" s="2" t="inlineStr">
        <is>
          <t xml:space="preserve">|
</t>
        </is>
      </c>
      <c r="G138" t="inlineStr">
        <is>
          <t/>
        </is>
      </c>
      <c r="H138" s="2" t="inlineStr">
        <is>
          <t>omezení volného pohybu osob</t>
        </is>
      </c>
      <c r="I138" s="2" t="inlineStr">
        <is>
          <t>3</t>
        </is>
      </c>
      <c r="J138" s="2" t="inlineStr">
        <is>
          <t/>
        </is>
      </c>
      <c r="K138" t="inlineStr">
        <is>
          <t>opatření přijatá s cílem omezit volný pohyb lidí (v určité oblasti nebo na území celého státu), aby se zamezilo nebo zpomalilo šíření infekce během pandemie</t>
        </is>
      </c>
      <c r="L138" s="2" t="inlineStr">
        <is>
          <t>nedlukning</t>
        </is>
      </c>
      <c r="M138" s="2" t="inlineStr">
        <is>
          <t>3</t>
        </is>
      </c>
      <c r="N138" s="2" t="inlineStr">
        <is>
          <t/>
        </is>
      </c>
      <c r="O138" t="inlineStr">
        <is>
          <t/>
        </is>
      </c>
      <c r="P138" s="2" t="inlineStr">
        <is>
          <t>Lockdown|
Abriegelung|
Ausgangsbeschränkungen</t>
        </is>
      </c>
      <c r="Q138" s="2" t="inlineStr">
        <is>
          <t>2|
2|
2</t>
        </is>
      </c>
      <c r="R138" s="2" t="inlineStr">
        <is>
          <t xml:space="preserve">|
|
</t>
        </is>
      </c>
      <c r="S138" t="inlineStr">
        <is>
          <t>Zeitraum, in dem fast alle wirtschaftlichen und gesellschaftlichen Aktivitäten auf politische Anordnung hin stillgelegt sind (z. B. zur Eindämmung einer Seuche)</t>
        </is>
      </c>
      <c r="T138" s="2" t="inlineStr">
        <is>
          <t>περιορισμός της κυκλοφορίας|
περιορισμός της κυκλοφορίας των πολιτών</t>
        </is>
      </c>
      <c r="U138" s="2" t="inlineStr">
        <is>
          <t>3|
3</t>
        </is>
      </c>
      <c r="V138" s="2" t="inlineStr">
        <is>
          <t xml:space="preserve">|
</t>
        </is>
      </c>
      <c r="W138" t="inlineStr">
        <is>
          <t>μέτρο ή κατάσταση έκτακτης ανάγκης που περιορίζει προσωρινά την είσοδο των πολιτών σε περιορισμένη περιοχή (ή κτίριο) ή την έξοδο από αυτήν λόγω απειλής ή κινδύνου</t>
        </is>
      </c>
      <c r="X138" s="2" t="inlineStr">
        <is>
          <t>lock down|
lockdown</t>
        </is>
      </c>
      <c r="Y138" s="2" t="inlineStr">
        <is>
          <t>2|
3</t>
        </is>
      </c>
      <c r="Z138" s="2" t="inlineStr">
        <is>
          <t>|
preferred</t>
        </is>
      </c>
      <c r="AA138" t="inlineStr">
        <is>
          <t>restriction on the movement of people within a specified geographical area (e.g. a city, region or country) to prevent or slow down the spread of an infectious agent during a pandemic</t>
        </is>
      </c>
      <c r="AB138" s="2" t="inlineStr">
        <is>
          <t>confinamiento</t>
        </is>
      </c>
      <c r="AC138" s="2" t="inlineStr">
        <is>
          <t>3</t>
        </is>
      </c>
      <c r="AD138" s="2" t="inlineStr">
        <is>
          <t/>
        </is>
      </c>
      <c r="AE138" t="inlineStr">
        <is>
          <t>Reclusión de algo o alguien dentro de límites, como los del propio domicilio.</t>
        </is>
      </c>
      <c r="AF138" s="2" t="inlineStr">
        <is>
          <t>sulgemine|
liikumispiirang|
liikumisvabaduse piirang|
piirangud</t>
        </is>
      </c>
      <c r="AG138" s="2" t="inlineStr">
        <is>
          <t>3|
3|
3|
3</t>
        </is>
      </c>
      <c r="AH138" s="2" t="inlineStr">
        <is>
          <t xml:space="preserve">|
|
|
</t>
        </is>
      </c>
      <c r="AI138" t="inlineStr">
        <is>
          <t/>
        </is>
      </c>
      <c r="AJ138" s="2" t="inlineStr">
        <is>
          <t>sulkutoimi|
sulku</t>
        </is>
      </c>
      <c r="AK138" s="2" t="inlineStr">
        <is>
          <t>3|
3</t>
        </is>
      </c>
      <c r="AL138" s="2" t="inlineStr">
        <is>
          <t xml:space="preserve">|
</t>
        </is>
      </c>
      <c r="AM138" t="inlineStr">
        <is>
          <t/>
        </is>
      </c>
      <c r="AN138" s="2" t="inlineStr">
        <is>
          <t>confinement</t>
        </is>
      </c>
      <c r="AO138" s="2" t="inlineStr">
        <is>
          <t>3</t>
        </is>
      </c>
      <c r="AP138" s="2" t="inlineStr">
        <is>
          <t/>
        </is>
      </c>
      <c r="AQ138" t="inlineStr">
        <is>
          <t>limitation des déplacements de personnes, et surtout des interactions sociales, dans le but de réduire au maximum
tout risque de transmission d'un virus en période de pandémie et d'endiguer sa propagation</t>
        </is>
      </c>
      <c r="AR138" s="2" t="inlineStr">
        <is>
          <t>dianghlasáil|
cuibhriú</t>
        </is>
      </c>
      <c r="AS138" s="2" t="inlineStr">
        <is>
          <t>3|
2</t>
        </is>
      </c>
      <c r="AT138" s="2" t="inlineStr">
        <is>
          <t xml:space="preserve">|
</t>
        </is>
      </c>
      <c r="AU138" t="inlineStr">
        <is>
          <t/>
        </is>
      </c>
      <c r="AV138" s="2" t="inlineStr">
        <is>
          <t>blokada|
zabrana kretanja</t>
        </is>
      </c>
      <c r="AW138" s="2" t="inlineStr">
        <is>
          <t>3|
3</t>
        </is>
      </c>
      <c r="AX138" s="2" t="inlineStr">
        <is>
          <t xml:space="preserve">|
</t>
        </is>
      </c>
      <c r="AY138" t="inlineStr">
        <is>
          <t>ograničenje kretanja osoba u određenim zemljopisnim područjima (gradovi, regije, države) kako bi se spriječilo ili usporilo širenje zaraze tijekom pandemije</t>
        </is>
      </c>
      <c r="AZ138" s="2" t="inlineStr">
        <is>
          <t>lezárás</t>
        </is>
      </c>
      <c r="BA138" s="2" t="inlineStr">
        <is>
          <t>3</t>
        </is>
      </c>
      <c r="BB138" s="2" t="inlineStr">
        <is>
          <t/>
        </is>
      </c>
      <c r="BC138" t="inlineStr">
        <is>
          <t>világjárvánnyal kapcsolatban hozott, az emberek mozgását meghatározott területen megakadályozó vagy lassító intézkedés</t>
        </is>
      </c>
      <c r="BD138" s="2" t="inlineStr">
        <is>
          <t>lockdown</t>
        </is>
      </c>
      <c r="BE138" s="2" t="inlineStr">
        <is>
          <t>3</t>
        </is>
      </c>
      <c r="BF138" s="2" t="inlineStr">
        <is>
          <t/>
        </is>
      </c>
      <c r="BG138" t="inlineStr">
        <is>
          <t>limitazione della circolazione delle persone entro un determinato
territorio, regionale, provinciale, comunale al fine di contenere o ostacolare
la diffusione dell’agente infettivo durante una pandemia</t>
        </is>
      </c>
      <c r="BH138" s="2" t="inlineStr">
        <is>
          <t>izoliavimas</t>
        </is>
      </c>
      <c r="BI138" s="2" t="inlineStr">
        <is>
          <t>2</t>
        </is>
      </c>
      <c r="BJ138" s="2" t="inlineStr">
        <is>
          <t/>
        </is>
      </c>
      <c r="BK138" t="inlineStr">
        <is>
          <t/>
        </is>
      </c>
      <c r="BL138" s="2" t="inlineStr">
        <is>
          <t>“lokdauns”|
mājsēde</t>
        </is>
      </c>
      <c r="BM138" s="2" t="inlineStr">
        <is>
          <t>2|
3</t>
        </is>
      </c>
      <c r="BN138" s="2" t="inlineStr">
        <is>
          <t xml:space="preserve">|
</t>
        </is>
      </c>
      <c r="BO138" t="inlineStr">
        <is>
          <t>cilvēku pārvietošanās ierobežojumi noteiktā ģeogrāfiskā apgabalā (piemēram, pilsētā, reģionā vai valstī), lai novērstu vai palēninātu infekcijas izraisītāja izplatīšanos pandēmijas laikā</t>
        </is>
      </c>
      <c r="BP138" s="2" t="inlineStr">
        <is>
          <t>lockdown</t>
        </is>
      </c>
      <c r="BQ138" s="2" t="inlineStr">
        <is>
          <t>3</t>
        </is>
      </c>
      <c r="BR138" s="2" t="inlineStr">
        <is>
          <t/>
        </is>
      </c>
      <c r="BS138" t="inlineStr">
        <is>
          <t/>
        </is>
      </c>
      <c r="BT138" s="2" t="inlineStr">
        <is>
          <t>afgrendeling|
afsluiting|
lockdown</t>
        </is>
      </c>
      <c r="BU138" s="2" t="inlineStr">
        <is>
          <t>3|
3|
3</t>
        </is>
      </c>
      <c r="BV138" s="2" t="inlineStr">
        <is>
          <t xml:space="preserve">|
|
</t>
        </is>
      </c>
      <c r="BW138" t="inlineStr">
        <is>
          <t>noodmaatregel of noodtoestand waarbij een land, streek, stad of gebouw niet mag worden betreden of verlaten vanwege een gevaar of de dreiging van gevaar, bv. een virusinfectie</t>
        </is>
      </c>
      <c r="BX138" s="2" t="inlineStr">
        <is>
          <t>obostrzenia|
zamknięcie|
blokada|
izolacja|
lockdown</t>
        </is>
      </c>
      <c r="BY138" s="2" t="inlineStr">
        <is>
          <t>3|
3|
2|
2|
3</t>
        </is>
      </c>
      <c r="BZ138" s="2" t="inlineStr">
        <is>
          <t xml:space="preserve">|
|
|
|
</t>
        </is>
      </c>
      <c r="CA138" t="inlineStr">
        <is>
          <t>ograniczenie mobilności osób przez nakaz obowiązkowego pozostania w miejscu zamieszkania spowodowany zagrożeniem o chrakterze publicznym (epidemia, atak terrorystyczny)</t>
        </is>
      </c>
      <c r="CB138" s="2" t="inlineStr">
        <is>
          <t>confinamento</t>
        </is>
      </c>
      <c r="CC138" s="2" t="inlineStr">
        <is>
          <t>3</t>
        </is>
      </c>
      <c r="CD138" s="2" t="inlineStr">
        <is>
          <t/>
        </is>
      </c>
      <c r="CE138" t="inlineStr">
        <is>
          <t/>
        </is>
      </c>
      <c r="CF138" s="2" t="inlineStr">
        <is>
          <t>limitare a mișcării persoanelor|
restricții de deplasare a persoanelor</t>
        </is>
      </c>
      <c r="CG138" s="2" t="inlineStr">
        <is>
          <t>3|
3</t>
        </is>
      </c>
      <c r="CH138" s="2" t="inlineStr">
        <is>
          <t xml:space="preserve">|
</t>
        </is>
      </c>
      <c r="CI138" t="inlineStr">
        <is>
          <t/>
        </is>
      </c>
      <c r="CJ138" s="2" t="inlineStr">
        <is>
          <t>zákaz vychádzania|
lockdown|
zákaz pohybu|
zatvorenie|
obmedzenie pohybu</t>
        </is>
      </c>
      <c r="CK138" s="2" t="inlineStr">
        <is>
          <t>3|
3|
3|
3|
3</t>
        </is>
      </c>
      <c r="CL138" s="2" t="inlineStr">
        <is>
          <t>|
admitted|
|
|
preferred</t>
        </is>
      </c>
      <c r="CM138" t="inlineStr">
        <is>
          <t>obmedzenie slobody pohybu osôb v rámci určitého zemepisného územia (napr. mesta alebo okresu ) s cieľom predísť počas pandémie šíreniu infekčného agensa alebo ho spomaliť</t>
        </is>
      </c>
      <c r="CN138" s="2" t="inlineStr">
        <is>
          <t>zaprtje|
zapora</t>
        </is>
      </c>
      <c r="CO138" s="2" t="inlineStr">
        <is>
          <t>3|
3</t>
        </is>
      </c>
      <c r="CP138" s="2" t="inlineStr">
        <is>
          <t xml:space="preserve">|
</t>
        </is>
      </c>
      <c r="CQ138" t="inlineStr">
        <is>
          <t>omejitev gibanja oseb na določenem geografskem območju (npr. v mestu, regiji ali državi) za preprečitev ali upočasnitev širjenja epidemije</t>
        </is>
      </c>
      <c r="CR138" s="2" t="inlineStr">
        <is>
          <t>nedstängning</t>
        </is>
      </c>
      <c r="CS138" s="2" t="inlineStr">
        <is>
          <t>2</t>
        </is>
      </c>
      <c r="CT138" s="2" t="inlineStr">
        <is>
          <t/>
        </is>
      </c>
      <c r="CU138" t="inlineStr">
        <is>
          <t/>
        </is>
      </c>
    </row>
    <row r="139">
      <c r="A139" s="1" t="str">
        <f>HYPERLINK("https://iate.europa.eu/entry/result/3555178/all", "3555178")</f>
        <v>3555178</v>
      </c>
      <c r="B139" t="inlineStr">
        <is>
          <t>SOCIAL QUESTIONS</t>
        </is>
      </c>
      <c r="C139" t="inlineStr">
        <is>
          <t>SOCIAL QUESTIONS|health|pharmaceutical industry|veterinary medicinal product</t>
        </is>
      </c>
      <c r="D139" s="2" t="inlineStr">
        <is>
          <t>полево клинично изпитване</t>
        </is>
      </c>
      <c r="E139" s="2" t="inlineStr">
        <is>
          <t>3</t>
        </is>
      </c>
      <c r="F139" s="2" t="inlineStr">
        <is>
          <t/>
        </is>
      </c>
      <c r="G139" t="inlineStr">
        <is>
          <t/>
        </is>
      </c>
      <c r="H139" s="2" t="inlineStr">
        <is>
          <t>klinické hodnocení v terénních podmínkách</t>
        </is>
      </c>
      <c r="I139" s="2" t="inlineStr">
        <is>
          <t>3</t>
        </is>
      </c>
      <c r="J139" s="2" t="inlineStr">
        <is>
          <t/>
        </is>
      </c>
      <c r="K139" t="inlineStr">
        <is>
          <t/>
        </is>
      </c>
      <c r="L139" s="2" t="inlineStr">
        <is>
          <t>klinisk feltforsøg</t>
        </is>
      </c>
      <c r="M139" s="2" t="inlineStr">
        <is>
          <t>3</t>
        </is>
      </c>
      <c r="N139" s="2" t="inlineStr">
        <is>
          <t/>
        </is>
      </c>
      <c r="O139" t="inlineStr">
        <is>
          <t/>
        </is>
      </c>
      <c r="P139" s="2" t="inlineStr">
        <is>
          <t>klinischer Feldversuch</t>
        </is>
      </c>
      <c r="Q139" s="2" t="inlineStr">
        <is>
          <t>3</t>
        </is>
      </c>
      <c r="R139" s="2" t="inlineStr">
        <is>
          <t/>
        </is>
      </c>
      <c r="S139" t="inlineStr">
        <is>
          <t/>
        </is>
      </c>
      <c r="T139" s="2" t="inlineStr">
        <is>
          <t>κλινική δοκιμή πεδίου|
κλινική μελέτη</t>
        </is>
      </c>
      <c r="U139" s="2" t="inlineStr">
        <is>
          <t>3|
3</t>
        </is>
      </c>
      <c r="V139" s="2" t="inlineStr">
        <is>
          <t xml:space="preserve">|
</t>
        </is>
      </c>
      <c r="W139" t="inlineStr">
        <is>
          <t>μελέτη που στοχεύει στην εξέταση, σε πραγματικές συνθήκες, της ασφάλειας ή της αποτελεσματικότητας
ενός&lt;a href="https://iate.europa.eu/entry/result/1225197/en-el" target="_blank"&gt; κτηνιατρικού φαρμάκου&lt;/a&gt; υπό κανονικές συνθήκες ζωοτεχνίας ή ως μέρος της συνήθους κτηνιατρικής πρακτικής με
σκοπό την απόκτηση άδειας κυκλοφορίας ή τη μεταβολή της</t>
        </is>
      </c>
      <c r="X139" s="2" t="inlineStr">
        <is>
          <t>clinical field trial|
field trial|
clinical trial|
veterinary field trial</t>
        </is>
      </c>
      <c r="Y139" s="2" t="inlineStr">
        <is>
          <t>3|
3|
3|
3</t>
        </is>
      </c>
      <c r="Z139" s="2" t="inlineStr">
        <is>
          <t xml:space="preserve">|
|
|
</t>
        </is>
      </c>
      <c r="AA139" t="inlineStr">
        <is>
          <t>study which aims to examine under field conditions the safety or efficacy of a &lt;a href="https://iate.europa.eu/entry/result/1225197/en" target="_blank"&gt;&lt;i&gt;veterinary medicinal product&lt;/i&gt;&lt;/a&gt; under normal conditions of animal husbandry or as part of normal veterinary practice for the purpose of obtaining a marketing authorisation or a change thereof</t>
        </is>
      </c>
      <c r="AB139" s="2" t="inlineStr">
        <is>
          <t>ensayo clínico de campo|
ensayo clínico sobre el terreno</t>
        </is>
      </c>
      <c r="AC139" s="2" t="inlineStr">
        <is>
          <t>3|
3</t>
        </is>
      </c>
      <c r="AD139" s="2" t="inlineStr">
        <is>
          <t xml:space="preserve">|
</t>
        </is>
      </c>
      <c r="AE139" t="inlineStr">
        <is>
          <t>Ensayo al que se somete a un medicamento veterinario al objeto de confirmar los datos experimentales obtenidos en ensayos clínicos con los datos obtenidos en condiciones prácticas de campo.</t>
        </is>
      </c>
      <c r="AF139" s="2" t="inlineStr">
        <is>
          <t>kliiniline uuring</t>
        </is>
      </c>
      <c r="AG139" s="2" t="inlineStr">
        <is>
          <t>3</t>
        </is>
      </c>
      <c r="AH139" s="2" t="inlineStr">
        <is>
          <t/>
        </is>
      </c>
      <c r="AI139" t="inlineStr">
        <is>
          <t>1. ravimite kasutamine inimesel või &lt;i&gt;veterinaarravimite&lt;/i&gt; &lt;a href="/entry/result/1225197/all" id="ENTRY_TO_ENTRY_CONVERTER" target="_blank"&gt;IATE:1225197&lt;/a&gt; kasutamine loomal andmete kogumiseks ravimi toime, kõrvaltoime, imendumise, jaotumise, muutumise, väljutamise, efektiivsuse ja ohutuse kohta&lt;div&gt;2. välitingimustes tehtav uuring, mille eesmärk on uurida müügiloa saamise või muutmise otstarbel veterinaarravimi ohutust või efektiivsust loomakasvatuse tavatingimustes või tavapärase veterinaartegevuse osana&lt;br&gt;&lt;/div&gt;</t>
        </is>
      </c>
      <c r="AJ139" s="2" t="inlineStr">
        <is>
          <t>kliininen lääketutkimus</t>
        </is>
      </c>
      <c r="AK139" s="2" t="inlineStr">
        <is>
          <t>3</t>
        </is>
      </c>
      <c r="AL139" s="2" t="inlineStr">
        <is>
          <t/>
        </is>
      </c>
      <c r="AM139" t="inlineStr">
        <is>
          <t>tutkimus, jonka tarkoituksena on kenttäolosuhteissa selvittää &lt;a href="https://iate.europa.eu/entry/result/1225197/fi" target="_blank"&gt;eläinlääkkeen&lt;/a&gt; turvallisuutta tai tehoa tavanomaisissa eläintenpito-olosuhteissa tai osana tavanomaisia eläinlääkintäkäytäntöjä myyntiluvan saamista tai muuttamista varten</t>
        </is>
      </c>
      <c r="AN139" s="2" t="inlineStr">
        <is>
          <t>essai clinique de terrain</t>
        </is>
      </c>
      <c r="AO139" s="2" t="inlineStr">
        <is>
          <t>3</t>
        </is>
      </c>
      <c r="AP139" s="2" t="inlineStr">
        <is>
          <t/>
        </is>
      </c>
      <c r="AQ139" t="inlineStr">
        <is>
          <t>essai clinique visant à éprouver l'efficacité ou l'innocuité d'un médicament vétérinaire sur l'espèce cible et dans des conditions d'utilisation réelles</t>
        </is>
      </c>
      <c r="AR139" s="2" t="inlineStr">
        <is>
          <t>triail allamuigh|
triail chliniciúil allamuigh</t>
        </is>
      </c>
      <c r="AS139" s="2" t="inlineStr">
        <is>
          <t>3|
3</t>
        </is>
      </c>
      <c r="AT139" s="2" t="inlineStr">
        <is>
          <t xml:space="preserve">|
</t>
        </is>
      </c>
      <c r="AU139" t="inlineStr">
        <is>
          <t/>
        </is>
      </c>
      <c r="AV139" t="inlineStr">
        <is>
          <t/>
        </is>
      </c>
      <c r="AW139" t="inlineStr">
        <is>
          <t/>
        </is>
      </c>
      <c r="AX139" t="inlineStr">
        <is>
          <t/>
        </is>
      </c>
      <c r="AY139" t="inlineStr">
        <is>
          <t/>
        </is>
      </c>
      <c r="AZ139" s="2" t="inlineStr">
        <is>
          <t>klinikai gyakorlati kipróbálás</t>
        </is>
      </c>
      <c r="BA139" s="2" t="inlineStr">
        <is>
          <t>3</t>
        </is>
      </c>
      <c r="BB139" s="2" t="inlineStr">
        <is>
          <t/>
        </is>
      </c>
      <c r="BC139" t="inlineStr">
        <is>
          <t/>
        </is>
      </c>
      <c r="BD139" s="2" t="inlineStr">
        <is>
          <t>sperimentazione clinica di campo|
prova clinica veterinaria|
prova clinica di campo|
sperimentazione clinica|
prova di campo</t>
        </is>
      </c>
      <c r="BE139" s="2" t="inlineStr">
        <is>
          <t>3|
3|
3|
3|
3</t>
        </is>
      </c>
      <c r="BF139" s="2" t="inlineStr">
        <is>
          <t xml:space="preserve">|
|
|
|
</t>
        </is>
      </c>
      <c r="BG139" t="inlineStr">
        <is>
          <t>studio volto a
esaminare, in condizioni di campo, la sicurezza o l’efficacia di un &lt;a href="https://iate.europa.eu/entry/result/1225197/en-it" target="_blank"&gt;medicinale veterinario&lt;/a&gt;, in condizioni normali di allevamento o nell’ambito di una normale
prassi veterinaria, allo scopo di ottenere un’autorizzazione all’immissione in
commercio o una sua modifica</t>
        </is>
      </c>
      <c r="BH139" s="2" t="inlineStr">
        <is>
          <t>klinikinis tyrimas|
klinikinis lauko tyrimas|
veterinarinis lauko tyrimas|
lauko tyrimas</t>
        </is>
      </c>
      <c r="BI139" s="2" t="inlineStr">
        <is>
          <t>3|
3|
3|
3</t>
        </is>
      </c>
      <c r="BJ139" s="2" t="inlineStr">
        <is>
          <t xml:space="preserve">|
|
|
</t>
        </is>
      </c>
      <c r="BK139" t="inlineStr">
        <is>
          <t>tyrimas, kurio tikslas – natūralios aplinkos sąlygomis ištirti veterinarinio vaisto saugumą arba veiksmingumą įprastos gyvulininkystės praktikos sąlygomis ar įprastos veterinarijos praktikos sąlygomis, siekiant gauti arba pakeisti rinkodaros leidimą</t>
        </is>
      </c>
      <c r="BL139" s="2" t="inlineStr">
        <is>
          <t>klīniskais lauka izmēģinājums|
klīniskais izmēģinājums</t>
        </is>
      </c>
      <c r="BM139" s="2" t="inlineStr">
        <is>
          <t>3|
3</t>
        </is>
      </c>
      <c r="BN139" s="2" t="inlineStr">
        <is>
          <t xml:space="preserve">|
</t>
        </is>
      </c>
      <c r="BO139" t="inlineStr">
        <is>
          <t/>
        </is>
      </c>
      <c r="BP139" s="2" t="inlineStr">
        <is>
          <t>prova klinika veterinarja|
prova klinika fuq il-post|
prova fuq il-post|
prova klinika</t>
        </is>
      </c>
      <c r="BQ139" s="2" t="inlineStr">
        <is>
          <t>3|
3|
3|
3</t>
        </is>
      </c>
      <c r="BR139" s="2" t="inlineStr">
        <is>
          <t xml:space="preserve">|
|
|
</t>
        </is>
      </c>
      <c r="BS139" t="inlineStr">
        <is>
          <t>studju li għandu l-għan li jeżamina f’kundizzjonijiet ta' fuq il-post, is-sikurezza jew l-effikaċja ta’ &lt;i&gt;prodott mediċinali veterinarju&lt;/i&gt; [ &lt;a href="/entry/result/1225197/all" id="ENTRY_TO_ENTRY_CONVERTER" target="_blank"&gt;IATE:1225197&lt;/a&gt; ] taħt kundizzjonijiet normali ta’ trobbija tal-annimali jew bħala parti minn prattika veterinarja normali biex tinkiseb awtorizzazzjoni għall-kummerċjalizzazzjoni jew tibdil fiha</t>
        </is>
      </c>
      <c r="BT139" s="2" t="inlineStr">
        <is>
          <t>klinische praktijkproef</t>
        </is>
      </c>
      <c r="BU139" s="2" t="inlineStr">
        <is>
          <t>3</t>
        </is>
      </c>
      <c r="BV139" s="2" t="inlineStr">
        <is>
          <t/>
        </is>
      </c>
      <c r="BW139" t="inlineStr">
        <is>
          <t>studie die tot doel heeft om onder praktijkomstandigheden de veiligheid en/of doeltreffendheid van een &lt;i&gt;geneesmiddel voor diergeneeskundig gebruik&lt;/i&gt; [ &lt;a href="/entry/result/1225197/all" id="ENTRY_TO_ENTRY_CONVERTER" target="_blank"&gt;IATE:1225197&lt;/a&gt; ] onder normale veehouderij-omstandigheden of volgens normale veehouderij-praktijken te beoordelen met het oog op het verkrijgen van een &lt;i&gt;vergunning voor het in de handel brengen&lt;/i&gt; [ &lt;a href="/entry/result/1589658/all" id="ENTRY_TO_ENTRY_CONVERTER" target="_blank"&gt;IATE:1589658&lt;/a&gt; ] of een verandering daarvan</t>
        </is>
      </c>
      <c r="BX139" s="2" t="inlineStr">
        <is>
          <t>badanie kliniczne|
badanie terenowe|
kliniczne badanie terenowe|
weterynaryjne badanie terenowe</t>
        </is>
      </c>
      <c r="BY139" s="2" t="inlineStr">
        <is>
          <t>3|
3|
3|
3</t>
        </is>
      </c>
      <c r="BZ139" s="2" t="inlineStr">
        <is>
          <t xml:space="preserve">|
|
|
</t>
        </is>
      </c>
      <c r="CA139" t="inlineStr">
        <is>
          <t>badanie mające na celu zbadanie w warunkach terenowych bezpieczeństwa lub skuteczności weterynaryjnego produktu leczniczego w normalnych warunkach hodowli zwierząt lub w ramach zwykłej praktyki weterynaryjnej w celu uzyskania pozwolenia na dopuszczenie do obrotu lub zmiany takiego pozwolenia</t>
        </is>
      </c>
      <c r="CB139" s="2" t="inlineStr">
        <is>
          <t>ensaio clínico|
ensaio clínico de campo|
ensaio de campo|
ensaio veterinário de campo</t>
        </is>
      </c>
      <c r="CC139" s="2" t="inlineStr">
        <is>
          <t>3|
3|
3|
3</t>
        </is>
      </c>
      <c r="CD139" s="2" t="inlineStr">
        <is>
          <t xml:space="preserve">|
|
|
</t>
        </is>
      </c>
      <c r="CE139" t="inlineStr">
        <is>
          <t>Estudo que visa analisar em condições de campo a segurança ou a 
eficácia de um medicamento veterinário, em condições normais de criação 
animal ou no âmbito de práticas veterinárias comuns para efeitos de 
obtenção de uma autorização de introdução no mercado ou de uma alteração
 da mesma.</t>
        </is>
      </c>
      <c r="CF139" s="2" t="inlineStr">
        <is>
          <t>studiu clinic efectuat pe teren</t>
        </is>
      </c>
      <c r="CG139" s="2" t="inlineStr">
        <is>
          <t>3</t>
        </is>
      </c>
      <c r="CH139" s="2" t="inlineStr">
        <is>
          <t/>
        </is>
      </c>
      <c r="CI139" t="inlineStr">
        <is>
          <t/>
        </is>
      </c>
      <c r="CJ139" t="inlineStr">
        <is>
          <t/>
        </is>
      </c>
      <c r="CK139" t="inlineStr">
        <is>
          <t/>
        </is>
      </c>
      <c r="CL139" t="inlineStr">
        <is>
          <t/>
        </is>
      </c>
      <c r="CM139" t="inlineStr">
        <is>
          <t/>
        </is>
      </c>
      <c r="CN139" s="2" t="inlineStr">
        <is>
          <t>klinično terensko preskušanje|
veterinarsko terensko preskušanje|
klinično preskušanje|
terensko preskušanje</t>
        </is>
      </c>
      <c r="CO139" s="2" t="inlineStr">
        <is>
          <t>3|
3|
3|
3</t>
        </is>
      </c>
      <c r="CP139" s="2" t="inlineStr">
        <is>
          <t xml:space="preserve">|
|
|
</t>
        </is>
      </c>
      <c r="CQ139" t="inlineStr">
        <is>
          <t>študija, katere namen je v terenskih pogojih preučiti varnost ali učinkovitost &lt;a href="https://iate.europa.eu/entry/result/1225197/sl" target="_blank"&gt;zdravila za uporabo v veterinarski medicini&lt;/a&gt; v normalnih pogojih reje živali ali kot del običajne veterinarske prakse za pridobitev ali spremembo dovoljenja za promet</t>
        </is>
      </c>
      <c r="CR139" s="2" t="inlineStr">
        <is>
          <t>klinisk prövning</t>
        </is>
      </c>
      <c r="CS139" s="2" t="inlineStr">
        <is>
          <t>3</t>
        </is>
      </c>
      <c r="CT139" s="2" t="inlineStr">
        <is>
          <t/>
        </is>
      </c>
      <c r="CU139" t="inlineStr">
        <is>
          <t>studie som syftar till att under fältförhållanden undersöka ett veterinärmedicinskt läkemedels säkerhet eller effekt vid normal djurhållning eller som del av normal veterinärmedicinsk praxis, för att erhålla ett godkännande för försäljning eller en ändring av ett godkännande för försäljning</t>
        </is>
      </c>
    </row>
    <row r="140">
      <c r="A140" s="1" t="str">
        <f>HYPERLINK("https://iate.europa.eu/entry/result/1528790/all", "1528790")</f>
        <v>1528790</v>
      </c>
      <c r="B140" t="inlineStr">
        <is>
          <t>SOCIAL QUESTIONS;PRODUCTION, TECHNOLOGY AND RESEARCH</t>
        </is>
      </c>
      <c r="C140" t="inlineStr">
        <is>
          <t>SOCIAL QUESTIONS|health|pharmaceutical industry;SOCIAL QUESTIONS|health|medical science|immunology;PRODUCTION, TECHNOLOGY AND RESEARCH|technology and technical regulations|biotechnology</t>
        </is>
      </c>
      <c r="D140" s="2" t="inlineStr">
        <is>
          <t>ваксина</t>
        </is>
      </c>
      <c r="E140" s="2" t="inlineStr">
        <is>
          <t>4</t>
        </is>
      </c>
      <c r="F140" s="2" t="inlineStr">
        <is>
          <t/>
        </is>
      </c>
      <c r="G140" t="inlineStr">
        <is>
          <t>препарат, получен от умъртвени или отслабени микроорганизми, причинители на заразни болести, който се използва за имунизация с профилактична или лечебна цел</t>
        </is>
      </c>
      <c r="H140" s="2" t="inlineStr">
        <is>
          <t>vakcína|
očkovací látka</t>
        </is>
      </c>
      <c r="I140" s="2" t="inlineStr">
        <is>
          <t>3|
3</t>
        </is>
      </c>
      <c r="J140" s="2" t="inlineStr">
        <is>
          <t xml:space="preserve">|
</t>
        </is>
      </c>
      <c r="K140" t="inlineStr">
        <is>
          <t>látka připravená z
usmrcených nebo živých mikroorganizmů, určená k vyvolání spolehlivé specifické
imunity proti antigenům původce nemoci</t>
        </is>
      </c>
      <c r="L140" s="2" t="inlineStr">
        <is>
          <t>vaccine</t>
        </is>
      </c>
      <c r="M140" s="2" t="inlineStr">
        <is>
          <t>3</t>
        </is>
      </c>
      <c r="N140" s="2" t="inlineStr">
        <is>
          <t/>
        </is>
      </c>
      <c r="O140" t="inlineStr">
        <is>
          <t>præparat indeholdende mikroorganismer eller dele eller produkter heraf (antigener) eller nukleinsyrer (mRNA eller DNA), som koder for antigener mhp. opnåelse af immunologisk beskyttelse mod en bestemt infektionssygdom</t>
        </is>
      </c>
      <c r="P140" s="2" t="inlineStr">
        <is>
          <t>Impfstoff</t>
        </is>
      </c>
      <c r="Q140" s="2" t="inlineStr">
        <is>
          <t>3</t>
        </is>
      </c>
      <c r="R140" s="2" t="inlineStr">
        <is>
          <t/>
        </is>
      </c>
      <c r="S140" t="inlineStr">
        <is>
          <t>ein Arzneimittel, das dazu bestimmt ist, eine schützende Immunreaktion bei Menschen oder Tieren zur Verhütung einer Erkrankung derjenigen, denen es verabreicht wurde, hervorzurufen, und das in einer Darreichungsform (pharmaceutical formulation) von der zuständigen Behörde des Herstellungs- oder Verbrauchslandes für das Inverkehrbringen oder die klinische Prüfung genehmigt oder zugelassen wurde</t>
        </is>
      </c>
      <c r="T140" s="2" t="inlineStr">
        <is>
          <t>εμβόλιο</t>
        </is>
      </c>
      <c r="U140" s="2" t="inlineStr">
        <is>
          <t>3</t>
        </is>
      </c>
      <c r="V140" s="2" t="inlineStr">
        <is>
          <t/>
        </is>
      </c>
      <c r="W140" t="inlineStr">
        <is>
          <t/>
        </is>
      </c>
      <c r="X140" s="2" t="inlineStr">
        <is>
          <t>vaccine</t>
        </is>
      </c>
      <c r="Y140" s="2" t="inlineStr">
        <is>
          <t>3</t>
        </is>
      </c>
      <c r="Z140" s="2" t="inlineStr">
        <is>
          <t/>
        </is>
      </c>
      <c r="AA140" t="inlineStr">
        <is>
          <t>biological preparation that provides &lt;a href="https://iate.europa.eu/entry/result/3592028/en" target="_blank"&gt;active acquired immunity&lt;/a&gt; to a particular &lt;a href="https://iate.europa.eu/entry/result/2228981/en" target="_blank"&gt;infectious disease&lt;/a&gt;</t>
        </is>
      </c>
      <c r="AB140" s="2" t="inlineStr">
        <is>
          <t>vacuna</t>
        </is>
      </c>
      <c r="AC140" s="2" t="inlineStr">
        <is>
          <t>3</t>
        </is>
      </c>
      <c r="AD140" s="2" t="inlineStr">
        <is>
          <t/>
        </is>
      </c>
      <c r="AE140" t="inlineStr">
        <is>
          <t>Suspensión de microorganismos vivos atenuados o inactivados o sus fracciones, que son administrados al individuo sano susceptible con el objeto de inducir inmunidad activa protectora contra la enfermedad infecciosa correspondiente.</t>
        </is>
      </c>
      <c r="AF140" s="2" t="inlineStr">
        <is>
          <t>vaktsiin</t>
        </is>
      </c>
      <c r="AG140" s="2" t="inlineStr">
        <is>
          <t>3</t>
        </is>
      </c>
      <c r="AH140" s="2" t="inlineStr">
        <is>
          <t/>
        </is>
      </c>
      <c r="AI140" t="inlineStr">
        <is>
          <t>nakkushaiguste tõrjeks või raviks tarvitatav preparaat, mida valmistatakse bakteritest, riketsiatest ja viirustest või nende elutegevuse saadustest</t>
        </is>
      </c>
      <c r="AJ140" s="2" t="inlineStr">
        <is>
          <t>rokote</t>
        </is>
      </c>
      <c r="AK140" s="2" t="inlineStr">
        <is>
          <t>3</t>
        </is>
      </c>
      <c r="AL140" s="2" t="inlineStr">
        <is>
          <t/>
        </is>
      </c>
      <c r="AM140" t="inlineStr">
        <is>
          <t>heikennetyistä tai kuolleista mikrobeista tai niiden osista tehty valmiste, joka kehittää rokotetussa immuniteetin jotakin tartuntatautia vastaan</t>
        </is>
      </c>
      <c r="AN140" s="2" t="inlineStr">
        <is>
          <t>vaccin</t>
        </is>
      </c>
      <c r="AO140" s="2" t="inlineStr">
        <is>
          <t>3</t>
        </is>
      </c>
      <c r="AP140" s="2" t="inlineStr">
        <is>
          <t/>
        </is>
      </c>
      <c r="AQ140" t="inlineStr">
        <is>
          <t>&lt;div&gt;préparation antigénique qui permet de stimuler le système immunitaire ou de conférer une immunité active contre certaines maladies&lt;br&gt;&lt;/div&gt;</t>
        </is>
      </c>
      <c r="AR140" s="2" t="inlineStr">
        <is>
          <t>vacsaín</t>
        </is>
      </c>
      <c r="AS140" s="2" t="inlineStr">
        <is>
          <t>3</t>
        </is>
      </c>
      <c r="AT140" s="2" t="inlineStr">
        <is>
          <t/>
        </is>
      </c>
      <c r="AU140" t="inlineStr">
        <is>
          <t/>
        </is>
      </c>
      <c r="AV140" s="2" t="inlineStr">
        <is>
          <t>cjepivo</t>
        </is>
      </c>
      <c r="AW140" s="2" t="inlineStr">
        <is>
          <t>3</t>
        </is>
      </c>
      <c r="AX140" s="2" t="inlineStr">
        <is>
          <t/>
        </is>
      </c>
      <c r="AY140" t="inlineStr">
        <is>
          <t/>
        </is>
      </c>
      <c r="AZ140" s="2" t="inlineStr">
        <is>
          <t>vakcina|
oltóanyag</t>
        </is>
      </c>
      <c r="BA140" s="2" t="inlineStr">
        <is>
          <t>3|
3</t>
        </is>
      </c>
      <c r="BB140" s="2" t="inlineStr">
        <is>
          <t xml:space="preserve">|
</t>
        </is>
      </c>
      <c r="BC140" t="inlineStr">
        <is>
          <t>betegség elleni védettség kialakítása és fokozása céljából a szervezetbe juttatott anyag</t>
        </is>
      </c>
      <c r="BD140" s="2" t="inlineStr">
        <is>
          <t>vaccino</t>
        </is>
      </c>
      <c r="BE140" s="2" t="inlineStr">
        <is>
          <t>3</t>
        </is>
      </c>
      <c r="BF140" s="2" t="inlineStr">
        <is>
          <t/>
        </is>
      </c>
      <c r="BG140" t="inlineStr">
        <is>
          <t>preparato
costituito da microrganismi patogeni uccisi o attenuati somministrato per
indurre una risposta immunitaria contro il patogeno specifico della
vaccinazione</t>
        </is>
      </c>
      <c r="BH140" s="2" t="inlineStr">
        <is>
          <t>vakcina</t>
        </is>
      </c>
      <c r="BI140" s="2" t="inlineStr">
        <is>
          <t>3</t>
        </is>
      </c>
      <c r="BJ140" s="2" t="inlineStr">
        <is>
          <t/>
        </is>
      </c>
      <c r="BK140" t="inlineStr">
        <is>
          <t>preparatas, pagamintas iš nusilpnintų arba negyvų mikrobų ar jų gyvybinės veiklos produktų; vartojama žmonių ir gyvūnų profilaktikai arba gydyti nuo užkrečiamų ligų</t>
        </is>
      </c>
      <c r="BL140" s="2" t="inlineStr">
        <is>
          <t>vakcīna</t>
        </is>
      </c>
      <c r="BM140" s="2" t="inlineStr">
        <is>
          <t>3</t>
        </is>
      </c>
      <c r="BN140" s="2" t="inlineStr">
        <is>
          <t/>
        </is>
      </c>
      <c r="BO140" t="inlineStr">
        <is>
          <t>novājinātu vai nedzīvu mikroorganismu vai to sastāvdaļu injekcija, lai radītu vai vairotu imunitāti pret konkrētu slimību</t>
        </is>
      </c>
      <c r="BP140" s="2" t="inlineStr">
        <is>
          <t>tilqima|
vaċċin</t>
        </is>
      </c>
      <c r="BQ140" s="2" t="inlineStr">
        <is>
          <t>3|
3</t>
        </is>
      </c>
      <c r="BR140" s="2" t="inlineStr">
        <is>
          <t xml:space="preserve">|
</t>
        </is>
      </c>
      <c r="BS140" t="inlineStr">
        <is>
          <t>preparazzjoni għall-injezzjoni ta' organiżmu mdgħajjef jew maqtul li jipproduċi immunità fil-ġisem kontra dak l-organiżmu</t>
        </is>
      </c>
      <c r="BT140" s="2" t="inlineStr">
        <is>
          <t>entstof|
vaccin</t>
        </is>
      </c>
      <c r="BU140" s="2" t="inlineStr">
        <is>
          <t>3|
3</t>
        </is>
      </c>
      <c r="BV140" s="2" t="inlineStr">
        <is>
          <t xml:space="preserve">|
</t>
        </is>
      </c>
      <c r="BW140" t="inlineStr">
        <is>
          <t>stof die na inenting mens of dier min of meer langdurig beschermt tegen een infectieziekte door een specifiek schadelijk micro-organisme (hoofdzakelijk virussen en sommige bacteriën)</t>
        </is>
      </c>
      <c r="BX140" s="2" t="inlineStr">
        <is>
          <t>szczepionka</t>
        </is>
      </c>
      <c r="BY140" s="2" t="inlineStr">
        <is>
          <t>3</t>
        </is>
      </c>
      <c r="BZ140" s="2" t="inlineStr">
        <is>
          <t/>
        </is>
      </c>
      <c r="CA140" t="inlineStr">
        <is>
          <t>preparat biologiczny w założeniu imitujący naturalną infekcję i prowadzący do rozwoju odporności analogicznej do tej, którą uzyskuje organizm w czasie pierwszego kontaktu z prawdziwym drobnoustrojem (bakterią lub wirusem)</t>
        </is>
      </c>
      <c r="CB140" s="2" t="inlineStr">
        <is>
          <t>vacina</t>
        </is>
      </c>
      <c r="CC140" s="2" t="inlineStr">
        <is>
          <t>3</t>
        </is>
      </c>
      <c r="CD140" s="2" t="inlineStr">
        <is>
          <t/>
        </is>
      </c>
      <c r="CE140" t="inlineStr">
        <is>
          <t>Preparado que tem a capacidade antigénica de fazer a profilaxia imunológica ativa contra uma determinada doença.</t>
        </is>
      </c>
      <c r="CF140" s="2" t="inlineStr">
        <is>
          <t>vaccin</t>
        </is>
      </c>
      <c r="CG140" s="2" t="inlineStr">
        <is>
          <t>3</t>
        </is>
      </c>
      <c r="CH140" s="2" t="inlineStr">
        <is>
          <t/>
        </is>
      </c>
      <c r="CI140" t="inlineStr">
        <is>
          <t>produs biologic preparat din germeni patogeni sau din secreții microbiene, care se administrează prin injecții sau pe cale bucală unui om ori unui animal în scop preventiv (pentru a căpăta imunitate împotriva bolilor infecțioase) sau curativ</t>
        </is>
      </c>
      <c r="CJ140" s="2" t="inlineStr">
        <is>
          <t>očkovacia látka|
vakcína</t>
        </is>
      </c>
      <c r="CK140" s="2" t="inlineStr">
        <is>
          <t>3|
3</t>
        </is>
      </c>
      <c r="CL140" s="2" t="inlineStr">
        <is>
          <t xml:space="preserve">|
</t>
        </is>
      </c>
      <c r="CM140" t="inlineStr">
        <is>
          <t>biologický prípravok, ktorého cieľom je vyvolať &lt;a href="https://iate.europa.eu/entry/result/1073807/sk" target="_blank"&gt;aktívnu imunitu&lt;/a&gt; proti určitej &lt;a href="https://iate.europa.eu/entry/result/3557444/sk" target="_blank"&gt;infekčnej chorobe&lt;/a&gt;</t>
        </is>
      </c>
      <c r="CN140" s="2" t="inlineStr">
        <is>
          <t>cepivo</t>
        </is>
      </c>
      <c r="CO140" s="2" t="inlineStr">
        <is>
          <t>3</t>
        </is>
      </c>
      <c r="CP140" s="2" t="inlineStr">
        <is>
          <t/>
        </is>
      </c>
      <c r="CQ140" t="inlineStr">
        <is>
          <t>suspenzija živih oslabljenih ali mrtvih mikroorganizmov, njihovih produktov ali delcev, DNA ali RNA, ki jo uporabljajo za povzročitev aktivne imunosti proti nekaterim nalezljivim boleznim</t>
        </is>
      </c>
      <c r="CR140" s="2" t="inlineStr">
        <is>
          <t>vaccin</t>
        </is>
      </c>
      <c r="CS140" s="2" t="inlineStr">
        <is>
          <t>3</t>
        </is>
      </c>
      <c r="CT140" s="2" t="inlineStr">
        <is>
          <t/>
        </is>
      </c>
      <c r="CU140" t="inlineStr">
        <is>
          <t>avdödade eller försvagade bakterier eller virus, eller delar av bakterier eller virus, som används för att via kroppens eget immunförsvar framkalla skydd mot en infektionssjukdom</t>
        </is>
      </c>
    </row>
    <row r="141">
      <c r="A141" s="1" t="str">
        <f>HYPERLINK("https://iate.europa.eu/entry/result/767710/all", "767710")</f>
        <v>767710</v>
      </c>
      <c r="B141" t="inlineStr">
        <is>
          <t>EUROPEAN UNION</t>
        </is>
      </c>
      <c r="C141" t="inlineStr">
        <is>
          <t>EUROPEAN UNION|European Union law|EU legal system|EU competence|principle of proportionality</t>
        </is>
      </c>
      <c r="D141" s="2" t="inlineStr">
        <is>
          <t>пропорционалност|
съразмерност|
принцип на пропорционалност|
принцип на съразмерност</t>
        </is>
      </c>
      <c r="E141" s="2" t="inlineStr">
        <is>
          <t>3|
3|
4|
3</t>
        </is>
      </c>
      <c r="F141" s="2" t="inlineStr">
        <is>
          <t xml:space="preserve">|
|
preferred|
</t>
        </is>
      </c>
      <c r="G141" t="inlineStr">
        <is>
          <t>принцип, регулиращ упражняването на правомощията на ЕС, който има за цел да постави действията на институциите на ЕС в определени граници и според който „съдържанието и формата на дейност на Съюза не надхвърлят необходимото за постигане на целите на Договорите.“</t>
        </is>
      </c>
      <c r="H141" s="2" t="inlineStr">
        <is>
          <t>zásada proporcionality</t>
        </is>
      </c>
      <c r="I141" s="2" t="inlineStr">
        <is>
          <t>3</t>
        </is>
      </c>
      <c r="J141" s="2" t="inlineStr">
        <is>
          <t/>
        </is>
      </c>
      <c r="K141" t="inlineStr">
        <is>
          <t>Zásada, která stanoví, že účast institucí se musí omezovat na míru nezbytnou pro dosažení cílů Smluv.</t>
        </is>
      </c>
      <c r="L141" s="2" t="inlineStr">
        <is>
          <t>proportionalitetsprincip</t>
        </is>
      </c>
      <c r="M141" s="2" t="inlineStr">
        <is>
          <t>4</t>
        </is>
      </c>
      <c r="N141" s="2" t="inlineStr">
        <is>
          <t/>
        </is>
      </c>
      <c r="O141" t="inlineStr">
        <is>
          <t>princippet om, at en EU-handling i form og indhold ikke går ud over, hvad der er nødvendigt for at nå målene i traktaterne</t>
        </is>
      </c>
      <c r="P141" s="2" t="inlineStr">
        <is>
          <t>Grundsatz der Verhältnismäßigkeit</t>
        </is>
      </c>
      <c r="Q141" s="2" t="inlineStr">
        <is>
          <t>4</t>
        </is>
      </c>
      <c r="R141" s="2" t="inlineStr">
        <is>
          <t/>
        </is>
      </c>
      <c r="S141" t="inlineStr">
        <is>
          <t>Grundsatz, nach dem die Maßnahmen der EU nicht über das zur Erreichung der Ziele der Verträge erforderliche Maß hinausgehen, d.h. Inhalt und Form einer Maßnahme müssen im Verhältnis zum verfolgten Ziel stehen</t>
        </is>
      </c>
      <c r="T141" s="2" t="inlineStr">
        <is>
          <t>αρχή της αναλογικότητας</t>
        </is>
      </c>
      <c r="U141" s="2" t="inlineStr">
        <is>
          <t>4</t>
        </is>
      </c>
      <c r="V141" s="2" t="inlineStr">
        <is>
          <t/>
        </is>
      </c>
      <c r="W141" t="inlineStr">
        <is>
          <t>αρχή βάσει της οποίας το περιεχόμενο και η μορφή της δράσης της Ένωσης δεν υπερβαίνουν τα απαιτούμενα για την επίτευξη των στόχων των Συνθηκών</t>
        </is>
      </c>
      <c r="X141" s="2" t="inlineStr">
        <is>
          <t>proportionality|
principle of proportionality|
proportionality principle</t>
        </is>
      </c>
      <c r="Y141" s="2" t="inlineStr">
        <is>
          <t>3|
4|
3</t>
        </is>
      </c>
      <c r="Z141" s="2" t="inlineStr">
        <is>
          <t xml:space="preserve">|
preferred|
</t>
        </is>
      </c>
      <c r="AA141" t="inlineStr">
        <is>
          <t>principle under which the content and form of Union action does not exceed what is necessary to achieve the objectives of the Treaties</t>
        </is>
      </c>
      <c r="AB141" s="2" t="inlineStr">
        <is>
          <t>principio de proporcionalidad</t>
        </is>
      </c>
      <c r="AC141" s="2" t="inlineStr">
        <is>
          <t>4</t>
        </is>
      </c>
      <c r="AD141" s="2" t="inlineStr">
        <is>
          <t/>
        </is>
      </c>
      <c r="AE141" t="inlineStr">
        <is>
          <t>Principio político consagrado en el artículo 5 del Tratado de la Unión Europea conforme al cual la acción de la Unión no podrá exceder de lo necesario para alcanzar los objetivos de los Tratados.</t>
        </is>
      </c>
      <c r="AF141" s="2" t="inlineStr">
        <is>
          <t>proportsionaalsuse põhimõte</t>
        </is>
      </c>
      <c r="AG141" s="2" t="inlineStr">
        <is>
          <t>4</t>
        </is>
      </c>
      <c r="AH141" s="2" t="inlineStr">
        <is>
          <t/>
        </is>
      </c>
      <c r="AI141" t="inlineStr">
        <is>
          <t/>
        </is>
      </c>
      <c r="AJ141" s="2" t="inlineStr">
        <is>
          <t>suhteellisuusperiaate</t>
        </is>
      </c>
      <c r="AK141" s="2" t="inlineStr">
        <is>
          <t>4</t>
        </is>
      </c>
      <c r="AL141" s="2" t="inlineStr">
        <is>
          <t/>
        </is>
      </c>
      <c r="AM141" t="inlineStr">
        <is>
          <t>"&lt;i&gt;Suhteellisuusperiaatteen&lt;/i&gt; mukaisesti unionin toiminnan sisältö ja muoto eivät saa ylittää sitä, mikä on tarpeen perussopimusten tavoitteiden saavuttamiseksi."</t>
        </is>
      </c>
      <c r="AN141" s="2" t="inlineStr">
        <is>
          <t>principe de proportionnalité</t>
        </is>
      </c>
      <c r="AO141" s="2" t="inlineStr">
        <is>
          <t>4</t>
        </is>
      </c>
      <c r="AP141" s="2" t="inlineStr">
        <is>
          <t/>
        </is>
      </c>
      <c r="AQ141" t="inlineStr">
        <is>
          <t>principe en vertu duquel le contenu et la forme de l'action de l'Union n'excèdent pas ce qui est nécessaire pour atteindre les objectifs des traités</t>
        </is>
      </c>
      <c r="AR141" s="2" t="inlineStr">
        <is>
          <t>prionsabal na comhréireachta</t>
        </is>
      </c>
      <c r="AS141" s="2" t="inlineStr">
        <is>
          <t>3</t>
        </is>
      </c>
      <c r="AT141" s="2" t="inlineStr">
        <is>
          <t/>
        </is>
      </c>
      <c r="AU141" t="inlineStr">
        <is>
          <t/>
        </is>
      </c>
      <c r="AV141" s="2" t="inlineStr">
        <is>
          <t>načelo proporcionalnosti|
proporcionalnost</t>
        </is>
      </c>
      <c r="AW141" s="2" t="inlineStr">
        <is>
          <t>3|
3</t>
        </is>
      </c>
      <c r="AX141" s="2" t="inlineStr">
        <is>
          <t xml:space="preserve">|
</t>
        </is>
      </c>
      <c r="AY141" t="inlineStr">
        <is>
          <t>načelo na temelju kojeg sadržaj i oblik djelovanja Unije ne prelazi ono
što je potrebno za ostvarivanje ciljeva Ugovora</t>
        </is>
      </c>
      <c r="AZ141" s="2" t="inlineStr">
        <is>
          <t>az arányosság elve</t>
        </is>
      </c>
      <c r="BA141" s="2" t="inlineStr">
        <is>
          <t>4</t>
        </is>
      </c>
      <c r="BB141" s="2" t="inlineStr">
        <is>
          <t/>
        </is>
      </c>
      <c r="BC141" t="inlineStr">
        <is>
          <t>az Unió egyik alapelve, amelynek értelmében az Unió intézkedése sem tartalmilag, sem formailag nem terjedhet túl azon, ami a Szerződések célkitűzéseinek eléréséhez szükséges</t>
        </is>
      </c>
      <c r="BD141" s="2" t="inlineStr">
        <is>
          <t>proporzionalità|
principio di proporzionalità</t>
        </is>
      </c>
      <c r="BE141" s="2" t="inlineStr">
        <is>
          <t>3|
4</t>
        </is>
      </c>
      <c r="BF141" s="2" t="inlineStr">
        <is>
          <t xml:space="preserve">|
</t>
        </is>
      </c>
      <c r="BG141" t="inlineStr">
        <is>
          <t>principio secondo il quale il contenuto e la forma dell'azione dell'Unione si limitano a quanto necessario per il conseguimento degli obiettivi dei trattati</t>
        </is>
      </c>
      <c r="BH141" s="2" t="inlineStr">
        <is>
          <t>proporcingumo principas</t>
        </is>
      </c>
      <c r="BI141" s="2" t="inlineStr">
        <is>
          <t>4</t>
        </is>
      </c>
      <c r="BJ141" s="2" t="inlineStr">
        <is>
          <t/>
        </is>
      </c>
      <c r="BK141" t="inlineStr">
        <is>
          <t>---</t>
        </is>
      </c>
      <c r="BL141" s="2" t="inlineStr">
        <is>
          <t>proporcionalitātes princips</t>
        </is>
      </c>
      <c r="BM141" s="2" t="inlineStr">
        <is>
          <t>4</t>
        </is>
      </c>
      <c r="BN141" s="2" t="inlineStr">
        <is>
          <t/>
        </is>
      </c>
      <c r="BO141" t="inlineStr">
        <is>
          <t>princips, saskaņā ar kuru Savienības rīcības saturs un veids ir samērīgs ar Līgumu mērķu sasniegšanai nepieciešamo.</t>
        </is>
      </c>
      <c r="BP141" s="2" t="inlineStr">
        <is>
          <t>prinċipju tal-proporzjonalità</t>
        </is>
      </c>
      <c r="BQ141" s="2" t="inlineStr">
        <is>
          <t>3</t>
        </is>
      </c>
      <c r="BR141" s="2" t="inlineStr">
        <is>
          <t/>
        </is>
      </c>
      <c r="BS141" t="inlineStr">
        <is>
          <t>prinċipju li skontu l-kontenut u l-forma tal-azzjoni tal-Unjoni m'għandhomx jeċċedu dak li jkun meħtieġ sabiex jitwettqu l-objettivi tat-Trattati.</t>
        </is>
      </c>
      <c r="BT141" s="2" t="inlineStr">
        <is>
          <t>evenredigheidsbeginsel</t>
        </is>
      </c>
      <c r="BU141" s="2" t="inlineStr">
        <is>
          <t>4</t>
        </is>
      </c>
      <c r="BV141" s="2" t="inlineStr">
        <is>
          <t/>
        </is>
      </c>
      <c r="BW141" t="inlineStr">
        <is>
          <t>beginsel krachtens hetwelke "de inhoud en de vorm van het optreden van de Unie niet verder [gaan] dan wat nodig is om de doelstellingen van de Verdragen te verwezenlijken"</t>
        </is>
      </c>
      <c r="BX141" s="2" t="inlineStr">
        <is>
          <t>zasada proporcjonalności</t>
        </is>
      </c>
      <c r="BY141" s="2" t="inlineStr">
        <is>
          <t>3</t>
        </is>
      </c>
      <c r="BZ141" s="2" t="inlineStr">
        <is>
          <t/>
        </is>
      </c>
      <c r="CA141" t="inlineStr">
        <is>
          <t>jedna z zasad ogólnych prawa wspólnotowego, która oznacza, że aby osiągnąć zamierzone cele, UE podejmie tylko te działania, które są do tego konieczne</t>
        </is>
      </c>
      <c r="CB141" s="2" t="inlineStr">
        <is>
          <t>princípio da proporcionalidade</t>
        </is>
      </c>
      <c r="CC141" s="2" t="inlineStr">
        <is>
          <t>4</t>
        </is>
      </c>
      <c r="CD141" s="2" t="inlineStr">
        <is>
          <t/>
        </is>
      </c>
      <c r="CE141" t="inlineStr">
        <is>
          <t>Princípio do direito da União Europeia segundo o qual o conteúdo e a forma da ação da União não devem exceder o necessário para alcançar os objetivos dos Tratados.</t>
        </is>
      </c>
      <c r="CF141" s="2" t="inlineStr">
        <is>
          <t>principiul proporționalității</t>
        </is>
      </c>
      <c r="CG141" s="2" t="inlineStr">
        <is>
          <t>4</t>
        </is>
      </c>
      <c r="CH141" s="2" t="inlineStr">
        <is>
          <t/>
        </is>
      </c>
      <c r="CI141" t="inlineStr">
        <is>
          <t/>
        </is>
      </c>
      <c r="CJ141" s="2" t="inlineStr">
        <is>
          <t>zásada proporcionality</t>
        </is>
      </c>
      <c r="CK141" s="2" t="inlineStr">
        <is>
          <t>4</t>
        </is>
      </c>
      <c r="CL141" s="2" t="inlineStr">
        <is>
          <t/>
        </is>
      </c>
      <c r="CM141" t="inlineStr">
        <is>
          <t>zásada, podľa ktorej obsah a forma činnosti Únie neprekračujú rámec toho, čo je nevyhnutné na dosiahnutie cieľov zmlúv</t>
        </is>
      </c>
      <c r="CN141" s="2" t="inlineStr">
        <is>
          <t>načelo sorazmernosti</t>
        </is>
      </c>
      <c r="CO141" s="2" t="inlineStr">
        <is>
          <t>3</t>
        </is>
      </c>
      <c r="CP141" s="2" t="inlineStr">
        <is>
          <t/>
        </is>
      </c>
      <c r="CQ141" t="inlineStr">
        <is>
          <t>načelo, ki določa, da mora biti vpletenost institucij omejena na okvire, ki so potrebni za doseganje ciljev Pogodbe</t>
        </is>
      </c>
      <c r="CR141" s="2" t="inlineStr">
        <is>
          <t>proportionalitetsprincipen</t>
        </is>
      </c>
      <c r="CS141" s="2" t="inlineStr">
        <is>
          <t>4</t>
        </is>
      </c>
      <c r="CT141" s="2" t="inlineStr">
        <is>
          <t/>
        </is>
      </c>
      <c r="CU141" t="inlineStr">
        <is>
          <t>den allmänna principen att myndigheterna inte får använda mer ingripande åtgärder än som krävs med hänsyn till ändamålet</t>
        </is>
      </c>
    </row>
    <row r="142">
      <c r="A142" s="1" t="str">
        <f>HYPERLINK("https://iate.europa.eu/entry/result/836403/all", "836403")</f>
        <v>836403</v>
      </c>
      <c r="B142" t="inlineStr">
        <is>
          <t>EUROPEAN UNION;POLITICS;SOCIAL QUESTIONS</t>
        </is>
      </c>
      <c r="C142" t="inlineStr">
        <is>
          <t>EUROPEAN UNION|European construction;POLITICS|politics and public safety;SOCIAL QUESTIONS|migration</t>
        </is>
      </c>
      <c r="D142" s="2" t="inlineStr">
        <is>
          <t>граничен контрол</t>
        </is>
      </c>
      <c r="E142" s="2" t="inlineStr">
        <is>
          <t>3</t>
        </is>
      </c>
      <c r="F142" s="2" t="inlineStr">
        <is>
          <t/>
        </is>
      </c>
      <c r="G142" t="inlineStr">
        <is>
          <t>граничен контрол във връзка с намерение за пресичане на границата независимо от какви съображения</t>
        </is>
      </c>
      <c r="H142" s="2" t="inlineStr">
        <is>
          <t>hraniční kontrola</t>
        </is>
      </c>
      <c r="I142" s="2" t="inlineStr">
        <is>
          <t>3</t>
        </is>
      </c>
      <c r="J142" s="2" t="inlineStr">
        <is>
          <t/>
        </is>
      </c>
      <c r="K142" t="inlineStr">
        <is>
          <t>kontrola na hranicích, která se provádí výhradně z důvodu zamýšleného překročení hranice, bez ohledu na jakékoli jiné důvody</t>
        </is>
      </c>
      <c r="L142" s="2" t="inlineStr">
        <is>
          <t>grænsekontrol</t>
        </is>
      </c>
      <c r="M142" s="2" t="inlineStr">
        <is>
          <t>4</t>
        </is>
      </c>
      <c r="N142" s="2" t="inlineStr">
        <is>
          <t/>
        </is>
      </c>
      <c r="O142" t="inlineStr">
        <is>
          <t>den kontrol ved grænserne, der uagtet andre kontrolgrunde udelukkende foretages på grund af den planlagte grænsepassage</t>
        </is>
      </c>
      <c r="P142" s="2" t="inlineStr">
        <is>
          <t>Grenzkontrolle</t>
        </is>
      </c>
      <c r="Q142" s="2" t="inlineStr">
        <is>
          <t>3</t>
        </is>
      </c>
      <c r="R142" s="2" t="inlineStr">
        <is>
          <t/>
        </is>
      </c>
      <c r="S142" t="inlineStr">
        <is>
          <t>an den Grenzen vorgenommene Kontrolle, die unabhängig von jedem anderen Anlass ausschließlich aufgrund des beabsichtigten Grenzübertritts durchgeführt wird</t>
        </is>
      </c>
      <c r="T142" s="2" t="inlineStr">
        <is>
          <t>συνοριακός έλεγχος</t>
        </is>
      </c>
      <c r="U142" s="2" t="inlineStr">
        <is>
          <t>3</t>
        </is>
      </c>
      <c r="V142" s="2" t="inlineStr">
        <is>
          <t/>
        </is>
      </c>
      <c r="W142" t="inlineStr">
        <is>
          <t>ο έλεγχος στα σύνορα ο οποίος, ανεξάρτητα από κάθε άλλη αιτία, διενεργείται μόνο στο πρόσωπο που προτίθεται να διέλθει στα σύνορα</t>
        </is>
      </c>
      <c r="X142" s="2" t="inlineStr">
        <is>
          <t>border check</t>
        </is>
      </c>
      <c r="Y142" s="2" t="inlineStr">
        <is>
          <t>3</t>
        </is>
      </c>
      <c r="Z142" s="2" t="inlineStr">
        <is>
          <t/>
        </is>
      </c>
      <c r="AA142" t="inlineStr">
        <is>
          <t>check carried out at a border in response exclusively to an intention to cross that border, regardless of any other consideration</t>
        </is>
      </c>
      <c r="AB142" s="2" t="inlineStr">
        <is>
          <t>control fronterizo</t>
        </is>
      </c>
      <c r="AC142" s="2" t="inlineStr">
        <is>
          <t>4</t>
        </is>
      </c>
      <c r="AD142" s="2" t="inlineStr">
        <is>
          <t/>
        </is>
      </c>
      <c r="AE142" t="inlineStr">
        <is>
          <t>El control realizado en las fronteras que, con independencia de otros motivos, se base únicamente en la intención de cruzar la frontera.</t>
        </is>
      </c>
      <c r="AF142" s="2" t="inlineStr">
        <is>
          <t>piirikontroll</t>
        </is>
      </c>
      <c r="AG142" s="2" t="inlineStr">
        <is>
          <t>3</t>
        </is>
      </c>
      <c r="AH142" s="2" t="inlineStr">
        <is>
          <t/>
        </is>
      </c>
      <c r="AI142" t="inlineStr">
        <is>
          <t>piiril toimuv kontroll, mis igast muust põhjusest sõltumata leiab aset ainult piiriületamise kavatsuse korral</t>
        </is>
      </c>
      <c r="AJ142" s="2" t="inlineStr">
        <is>
          <t>rajatarkastus</t>
        </is>
      </c>
      <c r="AK142" s="2" t="inlineStr">
        <is>
          <t>3</t>
        </is>
      </c>
      <c r="AL142" s="2" t="inlineStr">
        <is>
          <t/>
        </is>
      </c>
      <c r="AM142" t="inlineStr">
        <is>
          <t>rajoilla tapahtuva tarkastus, joka muista syistä riippumatta suoritetaan ainoastaan rajanylitysaikeiden perusteella</t>
        </is>
      </c>
      <c r="AN142" s="2" t="inlineStr">
        <is>
          <t>contrôle frontalier</t>
        </is>
      </c>
      <c r="AO142" s="2" t="inlineStr">
        <is>
          <t>4</t>
        </is>
      </c>
      <c r="AP142" s="2" t="inlineStr">
        <is>
          <t/>
        </is>
      </c>
      <c r="AQ142" t="inlineStr">
        <is>
          <t>contrôle aux frontières qui, indépendamment de tout autre motif, se fonde sur la seule intention de franchir la frontière</t>
        </is>
      </c>
      <c r="AR142" s="2" t="inlineStr">
        <is>
          <t>seiceáil teorann</t>
        </is>
      </c>
      <c r="AS142" s="2" t="inlineStr">
        <is>
          <t>3</t>
        </is>
      </c>
      <c r="AT142" s="2" t="inlineStr">
        <is>
          <t/>
        </is>
      </c>
      <c r="AU142" t="inlineStr">
        <is>
          <t/>
        </is>
      </c>
      <c r="AV142" t="inlineStr">
        <is>
          <t/>
        </is>
      </c>
      <c r="AW142" t="inlineStr">
        <is>
          <t/>
        </is>
      </c>
      <c r="AX142" t="inlineStr">
        <is>
          <t/>
        </is>
      </c>
      <c r="AY142" t="inlineStr">
        <is>
          <t/>
        </is>
      </c>
      <c r="AZ142" t="inlineStr">
        <is>
          <t/>
        </is>
      </c>
      <c r="BA142" t="inlineStr">
        <is>
          <t/>
        </is>
      </c>
      <c r="BB142" t="inlineStr">
        <is>
          <t/>
        </is>
      </c>
      <c r="BC142" t="inlineStr">
        <is>
          <t/>
        </is>
      </c>
      <c r="BD142" s="2" t="inlineStr">
        <is>
          <t>controllo di frontiera</t>
        </is>
      </c>
      <c r="BE142" s="2" t="inlineStr">
        <is>
          <t>3</t>
        </is>
      </c>
      <c r="BF142" s="2" t="inlineStr">
        <is>
          <t/>
        </is>
      </c>
      <c r="BG142" t="inlineStr">
        <is>
          <t>Ai sensi della convenzione di applicazione dell'accordo di Schengen è il controllo alle frontiere che, indipendentemente da qualunque altra ragione, si fonda sulla semplice intenzione di attraversare la frontiera</t>
        </is>
      </c>
      <c r="BH142" s="2" t="inlineStr">
        <is>
          <t>pasienio kontrolė</t>
        </is>
      </c>
      <c r="BI142" s="2" t="inlineStr">
        <is>
          <t>3</t>
        </is>
      </c>
      <c r="BJ142" s="2" t="inlineStr">
        <is>
          <t/>
        </is>
      </c>
      <c r="BK142" t="inlineStr">
        <is>
          <t>tikrinimas pasienyje, atliekamas tik dėl ketinimo kirsti sieną, kad ir kokios būtų kitos aplinkybės</t>
        </is>
      </c>
      <c r="BL142" s="2" t="inlineStr">
        <is>
          <t>robežkontrole</t>
        </is>
      </c>
      <c r="BM142" s="2" t="inlineStr">
        <is>
          <t>2</t>
        </is>
      </c>
      <c r="BN142" s="2" t="inlineStr">
        <is>
          <t/>
        </is>
      </c>
      <c r="BO142" t="inlineStr">
        <is>
          <t>kontrole pie robežas, ko neatkarīgi no citiem apsvērumiem pamato nodoms šķērsot robežu</t>
        </is>
      </c>
      <c r="BP142" s="2" t="inlineStr">
        <is>
          <t>kontroll fuq il-fruntiera</t>
        </is>
      </c>
      <c r="BQ142" s="2" t="inlineStr">
        <is>
          <t>3</t>
        </is>
      </c>
      <c r="BR142" s="2" t="inlineStr">
        <is>
          <t/>
        </is>
      </c>
      <c r="BS142" t="inlineStr">
        <is>
          <t>kontroll imwettaq fuq il-fruntiera, bħala tweġiba esklużiva għal intenzjoni li tinqasam dik il-fruntiera, irrispettivament minn kull konsiderazzjoni oħra</t>
        </is>
      </c>
      <c r="BT142" s="2" t="inlineStr">
        <is>
          <t>grenscontrole</t>
        </is>
      </c>
      <c r="BU142" s="2" t="inlineStr">
        <is>
          <t>4</t>
        </is>
      </c>
      <c r="BV142" s="2" t="inlineStr">
        <is>
          <t/>
        </is>
      </c>
      <c r="BW142" t="inlineStr">
        <is>
          <t>de controle aan de grenzen welke, onafhankelijk van enige andere aanleiding, uitsluitend op grond van de beoogde grensoverschrijding, wordt uitgeoefend</t>
        </is>
      </c>
      <c r="BX142" s="2" t="inlineStr">
        <is>
          <t>kontrola graniczna</t>
        </is>
      </c>
      <c r="BY142" s="2" t="inlineStr">
        <is>
          <t>2</t>
        </is>
      </c>
      <c r="BZ142" s="2" t="inlineStr">
        <is>
          <t/>
        </is>
      </c>
      <c r="CA142" t="inlineStr">
        <is>
          <t>kontrola przeprowadzana na granicy wyłącznie w związku z zamiarem przekroczenia tej granicy, niezależnie od jakichkolwiek innych okoliczności</t>
        </is>
      </c>
      <c r="CB142" s="2" t="inlineStr">
        <is>
          <t>controlo fronteiriço</t>
        </is>
      </c>
      <c r="CC142" s="2" t="inlineStr">
        <is>
          <t>4</t>
        </is>
      </c>
      <c r="CD142" s="2" t="inlineStr">
        <is>
          <t/>
        </is>
      </c>
      <c r="CE142" t="inlineStr">
        <is>
          <t>Controlo nas fronteiras que, independentemente de qualquer outro motivo, se baseia na única intenção de passar a fronteira.</t>
        </is>
      </c>
      <c r="CF142" s="2" t="inlineStr">
        <is>
          <t>control la frontieră</t>
        </is>
      </c>
      <c r="CG142" s="2" t="inlineStr">
        <is>
          <t>3</t>
        </is>
      </c>
      <c r="CH142" s="2" t="inlineStr">
        <is>
          <t/>
        </is>
      </c>
      <c r="CI142" t="inlineStr">
        <is>
          <t>orice control efectuat ca răspuns exclusiv la intenția de traversare a frontierei, indiferent de orice alte considerente</t>
        </is>
      </c>
      <c r="CJ142" s="2" t="inlineStr">
        <is>
          <t>hraničná kontrola</t>
        </is>
      </c>
      <c r="CK142" s="2" t="inlineStr">
        <is>
          <t>3</t>
        </is>
      </c>
      <c r="CL142" s="2" t="inlineStr">
        <is>
          <t/>
        </is>
      </c>
      <c r="CM142" t="inlineStr">
        <is>
          <t>kontrola na hraniciach, vykonaná výhradne na základe zamýšľaného prekročenia vonkajších hraníc</t>
        </is>
      </c>
      <c r="CN142" s="2" t="inlineStr">
        <is>
          <t>mejna kontrola</t>
        </is>
      </c>
      <c r="CO142" s="2" t="inlineStr">
        <is>
          <t>4</t>
        </is>
      </c>
      <c r="CP142" s="2" t="inlineStr">
        <is>
          <t/>
        </is>
      </c>
      <c r="CQ142" t="inlineStr">
        <is>
          <t>kontrola na meji, ki se izvaja izključno zaradi nameravanega prestopa meje, ne glede na kakršne koli druge razloge</t>
        </is>
      </c>
      <c r="CR142" s="2" t="inlineStr">
        <is>
          <t>gränskontroll</t>
        </is>
      </c>
      <c r="CS142" s="2" t="inlineStr">
        <is>
          <t>3</t>
        </is>
      </c>
      <c r="CT142" s="2" t="inlineStr">
        <is>
          <t/>
        </is>
      </c>
      <c r="CU142" t="inlineStr">
        <is>
          <t>"gränskontroll: den kontroll vid gränserna som utan hänsyn till andra skäl enbart avser en avsikt att passera gränsen."</t>
        </is>
      </c>
    </row>
    <row r="143">
      <c r="A143" s="1" t="str">
        <f>HYPERLINK("https://iate.europa.eu/entry/result/3556196/all", "3556196")</f>
        <v>3556196</v>
      </c>
      <c r="B143" t="inlineStr">
        <is>
          <t>EDUCATION AND COMMUNICATIONS;SOCIAL QUESTIONS</t>
        </is>
      </c>
      <c r="C143" t="inlineStr">
        <is>
          <t>EDUCATION AND COMMUNICATIONS|information technology and data processing;SOCIAL QUESTIONS|health</t>
        </is>
      </c>
      <c r="D143" s="2" t="inlineStr">
        <is>
          <t>mHealth|
мобилно здравеопазване</t>
        </is>
      </c>
      <c r="E143" s="2" t="inlineStr">
        <is>
          <t>3|
3</t>
        </is>
      </c>
      <c r="F143" s="2" t="inlineStr">
        <is>
          <t xml:space="preserve">|
</t>
        </is>
      </c>
      <c r="G143" t="inlineStr">
        <is>
          <t>медицински и обществени практики в областта на здравеопазването, осъществявани с помощта на мобилни устройства</t>
        </is>
      </c>
      <c r="H143" s="2" t="inlineStr">
        <is>
          <t>mHealth|
mobilní zdravotnictví</t>
        </is>
      </c>
      <c r="I143" s="2" t="inlineStr">
        <is>
          <t>3|
3</t>
        </is>
      </c>
      <c r="J143" s="2" t="inlineStr">
        <is>
          <t xml:space="preserve">|
</t>
        </is>
      </c>
      <c r="K143" t="inlineStr">
        <is>
          <t>lékařská péče a péče o veřejné zdraví za
podpory mobilních zařízení</t>
        </is>
      </c>
      <c r="L143" t="inlineStr">
        <is>
          <t/>
        </is>
      </c>
      <c r="M143" t="inlineStr">
        <is>
          <t/>
        </is>
      </c>
      <c r="N143" t="inlineStr">
        <is>
          <t/>
        </is>
      </c>
      <c r="O143" t="inlineStr">
        <is>
          <t/>
        </is>
      </c>
      <c r="P143" s="2" t="inlineStr">
        <is>
          <t>mobiler Gesundheitsdienst|
mHealth|
mobile Gesundheit</t>
        </is>
      </c>
      <c r="Q143" s="2" t="inlineStr">
        <is>
          <t>3|
3|
3</t>
        </is>
      </c>
      <c r="R143" s="2" t="inlineStr">
        <is>
          <t xml:space="preserve">|
|
</t>
        </is>
      </c>
      <c r="S143" t="inlineStr">
        <is>
          <t>medizinische Verfahren sowie Maßnahmen der privaten und öffentlichen Gesundheitsfürsorge, die durch Mobilgeräte wie Mobiltelefone, Patientenüberwachungsgeräte, persönliche digitale Assistenten (PDA) und andere drahtlos angebundene Geräte unterstützt werden</t>
        </is>
      </c>
      <c r="T143" t="inlineStr">
        <is>
          <t/>
        </is>
      </c>
      <c r="U143" t="inlineStr">
        <is>
          <t/>
        </is>
      </c>
      <c r="V143" t="inlineStr">
        <is>
          <t/>
        </is>
      </c>
      <c r="W143" t="inlineStr">
        <is>
          <t/>
        </is>
      </c>
      <c r="X143" s="2" t="inlineStr">
        <is>
          <t>mHealth|
m-health|
mobile health</t>
        </is>
      </c>
      <c r="Y143" s="2" t="inlineStr">
        <is>
          <t>3|
1|
3</t>
        </is>
      </c>
      <c r="Z143" s="2" t="inlineStr">
        <is>
          <t xml:space="preserve">|
|
</t>
        </is>
      </c>
      <c r="AA143" t="inlineStr">
        <is>
          <t>practice of medicine and public health supported by mobile devices</t>
        </is>
      </c>
      <c r="AB143" s="2" t="inlineStr">
        <is>
          <t>salud móvil|
sanidad móvil</t>
        </is>
      </c>
      <c r="AC143" s="2" t="inlineStr">
        <is>
          <t>3|
3</t>
        </is>
      </c>
      <c r="AD143" s="2" t="inlineStr">
        <is>
          <t xml:space="preserve">|
</t>
        </is>
      </c>
      <c r="AE143" t="inlineStr">
        <is>
          <t>Práctica de la medicina y la prestación de servicios sanitarios mediante dispositivos móviles, como teléfonos móviles, dispositivos de seguimiento de pacientes, asistentes digitales personales y otros dispositivos inalámbricos.</t>
        </is>
      </c>
      <c r="AF143" s="2" t="inlineStr">
        <is>
          <t>m-tervis|
mobiilne tervishoid</t>
        </is>
      </c>
      <c r="AG143" s="2" t="inlineStr">
        <is>
          <t>3|
3</t>
        </is>
      </c>
      <c r="AH143" s="2" t="inlineStr">
        <is>
          <t xml:space="preserve">|
</t>
        </is>
      </c>
      <c r="AI143" t="inlineStr">
        <is>
          <t>&lt;i&gt;e-tervise&lt;/i&gt; &lt;a href="/entry/result/924653/all" id="ENTRY_TO_ENTRY_CONVERTER" target="_blank"&gt;IATE:924653&lt;/a&gt; valdkond, mis käsitleb ravi ja tervishoiuga seotud tegevust, mida toetavad mobiilsed seadmed, näiteks mobiiltelefonid, terviseseireseadmed, elektronmärkmikud ja muud traadita seadmed</t>
        </is>
      </c>
      <c r="AJ143" s="2" t="inlineStr">
        <is>
          <t>mobiilit terveyspalvelut|
terveysalan mobiilisovellukset|
mHealth</t>
        </is>
      </c>
      <c r="AK143" s="2" t="inlineStr">
        <is>
          <t>3|
3|
3</t>
        </is>
      </c>
      <c r="AL143" s="2" t="inlineStr">
        <is>
          <t xml:space="preserve">|
|
</t>
        </is>
      </c>
      <c r="AM143" t="inlineStr">
        <is>
          <t>terveydenhuollon ja kansanterveyden toteuttaminen ja edistäminen mobiililaitteiden avulla</t>
        </is>
      </c>
      <c r="AN143" s="2" t="inlineStr">
        <is>
          <t>applications numériques de santé|
applications mobiles de santé|
m-santé|
santé mobile</t>
        </is>
      </c>
      <c r="AO143" s="2" t="inlineStr">
        <is>
          <t>3|
3|
3|
3</t>
        </is>
      </c>
      <c r="AP143" s="2" t="inlineStr">
        <is>
          <t xml:space="preserve">|
|
|
</t>
        </is>
      </c>
      <c r="AQ143" t="inlineStr">
        <is>
          <t>pratiques médicales et de santé publique portées par des appareils mobiles, tels
que les téléphones mobiles, tablettes, objets connectés, etc.</t>
        </is>
      </c>
      <c r="AR143" s="2" t="inlineStr">
        <is>
          <t>seirbhísí sláinte móibíleacha</t>
        </is>
      </c>
      <c r="AS143" s="2" t="inlineStr">
        <is>
          <t>3</t>
        </is>
      </c>
      <c r="AT143" s="2" t="inlineStr">
        <is>
          <t/>
        </is>
      </c>
      <c r="AU143" t="inlineStr">
        <is>
          <t/>
        </is>
      </c>
      <c r="AV143" t="inlineStr">
        <is>
          <t/>
        </is>
      </c>
      <c r="AW143" t="inlineStr">
        <is>
          <t/>
        </is>
      </c>
      <c r="AX143" t="inlineStr">
        <is>
          <t/>
        </is>
      </c>
      <c r="AY143" t="inlineStr">
        <is>
          <t/>
        </is>
      </c>
      <c r="AZ143" s="2" t="inlineStr">
        <is>
          <t>m-egészségügy|
mobilegészségügy</t>
        </is>
      </c>
      <c r="BA143" s="2" t="inlineStr">
        <is>
          <t>3|
3</t>
        </is>
      </c>
      <c r="BB143" s="2" t="inlineStr">
        <is>
          <t xml:space="preserve">|
</t>
        </is>
      </c>
      <c r="BC143" t="inlineStr">
        <is>
          <t>mobileszközökkel (mobiltelefonokkal, betegmegfigyelő eszközökkel és kéziszámítógépekkel stb.) támogatott orvosi és közegészségügyi gyakorlat</t>
        </is>
      </c>
      <c r="BD143" s="2" t="inlineStr">
        <is>
          <t>mHealth|
sanità mobile</t>
        </is>
      </c>
      <c r="BE143" s="2" t="inlineStr">
        <is>
          <t>3|
3</t>
        </is>
      </c>
      <c r="BF143" s="2" t="inlineStr">
        <is>
          <t xml:space="preserve">|
</t>
        </is>
      </c>
      <c r="BG143" t="inlineStr">
        <is>
          <t>pratica della
medicina e della sanità pubblica supportata da dispositivi mobili</t>
        </is>
      </c>
      <c r="BH143" s="2" t="inlineStr">
        <is>
          <t>m. sveikata|
mobilioji sveikata|
mobilioji sveikatos priežiūra</t>
        </is>
      </c>
      <c r="BI143" s="2" t="inlineStr">
        <is>
          <t>3|
3|
3</t>
        </is>
      </c>
      <c r="BJ143" s="2" t="inlineStr">
        <is>
          <t>|
|
admitted</t>
        </is>
      </c>
      <c r="BK143" t="inlineStr">
        <is>
          <t>medicininė visuomenės sveikatos priežiūra pasitelkiant mobiliąsias priemones, kaip antai mobiliuosius telefonus, pacientų stebėjimo prietaisus, delninukus ir kitus belaidžius įrenginius</t>
        </is>
      </c>
      <c r="BL143" s="2" t="inlineStr">
        <is>
          <t>mobilā veselība|
m-veselība</t>
        </is>
      </c>
      <c r="BM143" s="2" t="inlineStr">
        <is>
          <t>3|
3</t>
        </is>
      </c>
      <c r="BN143" s="2" t="inlineStr">
        <is>
          <t xml:space="preserve">|
</t>
        </is>
      </c>
      <c r="BO143" t="inlineStr">
        <is>
          <t/>
        </is>
      </c>
      <c r="BP143" t="inlineStr">
        <is>
          <t/>
        </is>
      </c>
      <c r="BQ143" t="inlineStr">
        <is>
          <t/>
        </is>
      </c>
      <c r="BR143" t="inlineStr">
        <is>
          <t/>
        </is>
      </c>
      <c r="BS143" t="inlineStr">
        <is>
          <t/>
        </is>
      </c>
      <c r="BT143" s="2" t="inlineStr">
        <is>
          <t>mobile health|
mobiele gezondheidszorg|
m-health|
m-gezondheid|
m-gezondheidszorg|
mobiele gezondheid</t>
        </is>
      </c>
      <c r="BU143" s="2" t="inlineStr">
        <is>
          <t>3|
3|
3|
2|
3|
2</t>
        </is>
      </c>
      <c r="BV143" s="2" t="inlineStr">
        <is>
          <t xml:space="preserve">|
|
|
|
|
</t>
        </is>
      </c>
      <c r="BW143" t="inlineStr">
        <is>
          <t>medische en gezondheidspraktijken die ondersteund worden door mobiele apparaten, zoals mobiele telefoons, patiëntenbewakingsapparatuur, personal digital assistants (PDA's) en andere draadloze apparaten</t>
        </is>
      </c>
      <c r="BX143" s="2" t="inlineStr">
        <is>
          <t>mobilne zdrowie|
m-zdrowie</t>
        </is>
      </c>
      <c r="BY143" s="2" t="inlineStr">
        <is>
          <t>3|
2</t>
        </is>
      </c>
      <c r="BZ143" s="2" t="inlineStr">
        <is>
          <t xml:space="preserve">|
</t>
        </is>
      </c>
      <c r="CA143" t="inlineStr">
        <is>
          <t>działalność w obszarze medycyny i zdrowia publicznego wykonywana przy użyciu urządzeń mobilnych, takich jak telefony komórkowe, urządzenia do monitorowania pacjentów, palmtopy i inne urządzenia bezprzewodowe</t>
        </is>
      </c>
      <c r="CB143" s="2" t="inlineStr">
        <is>
          <t>saúde móvel</t>
        </is>
      </c>
      <c r="CC143" s="2" t="inlineStr">
        <is>
          <t>3</t>
        </is>
      </c>
      <c r="CD143" s="2" t="inlineStr">
        <is>
          <t/>
        </is>
      </c>
      <c r="CE143" t="inlineStr">
        <is>
          <t>Práticas médicas e de saúde pública apoiadas por dispositivos móveis, como telemóveis, dispositivos de monitorização de doentes, assistentes pessoais digitais e outros dispositivos sem fios.</t>
        </is>
      </c>
      <c r="CF143" s="2" t="inlineStr">
        <is>
          <t>asistență medicală prin tehnologie mobilă|
m-Sănătate</t>
        </is>
      </c>
      <c r="CG143" s="2" t="inlineStr">
        <is>
          <t>3|
3</t>
        </is>
      </c>
      <c r="CH143" s="2" t="inlineStr">
        <is>
          <t xml:space="preserve">|
</t>
        </is>
      </c>
      <c r="CI143" t="inlineStr">
        <is>
          <t>utilizarea aparatelor mobile în domeniul sănătății publice: telefoane portabile, tablete, computere etc.)</t>
        </is>
      </c>
      <c r="CJ143" t="inlineStr">
        <is>
          <t/>
        </is>
      </c>
      <c r="CK143" t="inlineStr">
        <is>
          <t/>
        </is>
      </c>
      <c r="CL143" t="inlineStr">
        <is>
          <t/>
        </is>
      </c>
      <c r="CM143" t="inlineStr">
        <is>
          <t/>
        </is>
      </c>
      <c r="CN143" s="2" t="inlineStr">
        <is>
          <t>m-zdravje|
mobilno zdravje</t>
        </is>
      </c>
      <c r="CO143" s="2" t="inlineStr">
        <is>
          <t>3|
3</t>
        </is>
      </c>
      <c r="CP143" s="2" t="inlineStr">
        <is>
          <t xml:space="preserve">|
</t>
        </is>
      </c>
      <c r="CQ143" t="inlineStr">
        <is>
          <t/>
        </is>
      </c>
      <c r="CR143" s="2" t="inlineStr">
        <is>
          <t>m-hälsa|
mobil hälsa</t>
        </is>
      </c>
      <c r="CS143" s="2" t="inlineStr">
        <is>
          <t>3|
3</t>
        </is>
      </c>
      <c r="CT143" s="2" t="inlineStr">
        <is>
          <t xml:space="preserve">|
</t>
        </is>
      </c>
      <c r="CU143" t="inlineStr">
        <is>
          <t>användning av mobila tekniker inom hälso - och sjukvård</t>
        </is>
      </c>
    </row>
    <row r="144">
      <c r="A144" s="1" t="str">
        <f>HYPERLINK("https://iate.europa.eu/entry/result/1430923/all", "1430923")</f>
        <v>1430923</v>
      </c>
      <c r="B144" t="inlineStr">
        <is>
          <t>SOCIAL QUESTIONS;EDUCATION AND COMMUNICATIONS</t>
        </is>
      </c>
      <c r="C144" t="inlineStr">
        <is>
          <t>SOCIAL QUESTIONS|health|medical science;EDUCATION AND COMMUNICATIONS|information and information processing|information policy</t>
        </is>
      </c>
      <c r="D144" s="2" t="inlineStr">
        <is>
          <t>лекарска тайна</t>
        </is>
      </c>
      <c r="E144" s="2" t="inlineStr">
        <is>
          <t>3</t>
        </is>
      </c>
      <c r="F144" s="2" t="inlineStr">
        <is>
          <t/>
        </is>
      </c>
      <c r="G144" t="inlineStr">
        <is>
          <t>задължението на всички служители в сферата на здравеопазването, които имат достъп до медицинска информация на пациент, да я пазят в тайна</t>
        </is>
      </c>
      <c r="H144" t="inlineStr">
        <is>
          <t/>
        </is>
      </c>
      <c r="I144" t="inlineStr">
        <is>
          <t/>
        </is>
      </c>
      <c r="J144" t="inlineStr">
        <is>
          <t/>
        </is>
      </c>
      <c r="K144" t="inlineStr">
        <is>
          <t/>
        </is>
      </c>
      <c r="L144" s="2" t="inlineStr">
        <is>
          <t>lægens tavshedspligt</t>
        </is>
      </c>
      <c r="M144" s="2" t="inlineStr">
        <is>
          <t>3</t>
        </is>
      </c>
      <c r="N144" s="2" t="inlineStr">
        <is>
          <t/>
        </is>
      </c>
      <c r="O144" t="inlineStr">
        <is>
          <t>tavshedspligt i forbindelse med en patients fortrolige oplysninger og samtaler mellem læge og patient</t>
        </is>
      </c>
      <c r="P144" s="2" t="inlineStr">
        <is>
          <t>aerztliches Geheimnis</t>
        </is>
      </c>
      <c r="Q144" s="2" t="inlineStr">
        <is>
          <t>3</t>
        </is>
      </c>
      <c r="R144" s="2" t="inlineStr">
        <is>
          <t/>
        </is>
      </c>
      <c r="S144" t="inlineStr">
        <is>
          <t/>
        </is>
      </c>
      <c r="T144" s="2" t="inlineStr">
        <is>
          <t>ιατρικό απόρρητο</t>
        </is>
      </c>
      <c r="U144" s="2" t="inlineStr">
        <is>
          <t>3</t>
        </is>
      </c>
      <c r="V144" s="2" t="inlineStr">
        <is>
          <t/>
        </is>
      </c>
      <c r="W144" t="inlineStr">
        <is>
          <t/>
        </is>
      </c>
      <c r="X144" s="2" t="inlineStr">
        <is>
          <t>medical confidentiality</t>
        </is>
      </c>
      <c r="Y144" s="2" t="inlineStr">
        <is>
          <t>3</t>
        </is>
      </c>
      <c r="Z144" s="2" t="inlineStr">
        <is>
          <t/>
        </is>
      </c>
      <c r="AA144" t="inlineStr">
        <is>
          <t>confidentiality applied to conversations between doctors and patients</t>
        </is>
      </c>
      <c r="AB144" t="inlineStr">
        <is>
          <t/>
        </is>
      </c>
      <c r="AC144" t="inlineStr">
        <is>
          <t/>
        </is>
      </c>
      <c r="AD144" t="inlineStr">
        <is>
          <t/>
        </is>
      </c>
      <c r="AE144" t="inlineStr">
        <is>
          <t/>
        </is>
      </c>
      <c r="AF144" s="2" t="inlineStr">
        <is>
          <t>arstisaladus</t>
        </is>
      </c>
      <c r="AG144" s="2" t="inlineStr">
        <is>
          <t>3</t>
        </is>
      </c>
      <c r="AH144" s="2" t="inlineStr">
        <is>
          <t/>
        </is>
      </c>
      <c r="AI144" t="inlineStr">
        <is>
          <t>tervishoiutöötaja/arsti kohustus säilitada arsti ja patsiendi vahelise suhtluse konfidentsiaalsus</t>
        </is>
      </c>
      <c r="AJ144" s="2" t="inlineStr">
        <is>
          <t>potilas-lääkärisuhteen luottamuksellisuus|
terveydenhuollon ammattihenkilöiden salassapito- ja vaitiolovelvollisuus|
terveydenhuoltohenkilöstön salassapito- ja vaitiolovelvollisuus</t>
        </is>
      </c>
      <c r="AK144" s="2" t="inlineStr">
        <is>
          <t>3|
2|
2</t>
        </is>
      </c>
      <c r="AL144" s="2" t="inlineStr">
        <is>
          <t xml:space="preserve">|
|
</t>
        </is>
      </c>
      <c r="AM144" t="inlineStr">
        <is>
          <t/>
        </is>
      </c>
      <c r="AN144" s="2" t="inlineStr">
        <is>
          <t>secret médical</t>
        </is>
      </c>
      <c r="AO144" s="2" t="inlineStr">
        <is>
          <t>3</t>
        </is>
      </c>
      <c r="AP144" s="2" t="inlineStr">
        <is>
          <t/>
        </is>
      </c>
      <c r="AQ144" t="inlineStr">
        <is>
          <t>obligation incombant à tout professionnel de santé dépositaire, dans l'exercice ou à l'occasion de ses fonctions, d'informations concernant un patient, de ne pas divulguer celles-ci hors les cas où la loi impose ou autorise la révélation du secret</t>
        </is>
      </c>
      <c r="AR144" s="2" t="inlineStr">
        <is>
          <t>rúndacht leighis</t>
        </is>
      </c>
      <c r="AS144" s="2" t="inlineStr">
        <is>
          <t>3</t>
        </is>
      </c>
      <c r="AT144" s="2" t="inlineStr">
        <is>
          <t/>
        </is>
      </c>
      <c r="AU144" t="inlineStr">
        <is>
          <t/>
        </is>
      </c>
      <c r="AV144" t="inlineStr">
        <is>
          <t/>
        </is>
      </c>
      <c r="AW144" t="inlineStr">
        <is>
          <t/>
        </is>
      </c>
      <c r="AX144" t="inlineStr">
        <is>
          <t/>
        </is>
      </c>
      <c r="AY144" t="inlineStr">
        <is>
          <t/>
        </is>
      </c>
      <c r="AZ144" t="inlineStr">
        <is>
          <t/>
        </is>
      </c>
      <c r="BA144" t="inlineStr">
        <is>
          <t/>
        </is>
      </c>
      <c r="BB144" t="inlineStr">
        <is>
          <t/>
        </is>
      </c>
      <c r="BC144" t="inlineStr">
        <is>
          <t/>
        </is>
      </c>
      <c r="BD144" s="2" t="inlineStr">
        <is>
          <t>riservartezza medica</t>
        </is>
      </c>
      <c r="BE144" s="2" t="inlineStr">
        <is>
          <t>3</t>
        </is>
      </c>
      <c r="BF144" s="2" t="inlineStr">
        <is>
          <t/>
        </is>
      </c>
      <c r="BG144" t="inlineStr">
        <is>
          <t>obbligo per i professionisti e gli operatori del settore sanitario di mantenere riservate le informazioni cui hanno accesso in virtù del proprio lavoro</t>
        </is>
      </c>
      <c r="BH144" s="2" t="inlineStr">
        <is>
          <t>duomenų apie sveikatos būklę konfidencialumas</t>
        </is>
      </c>
      <c r="BI144" s="2" t="inlineStr">
        <is>
          <t>3</t>
        </is>
      </c>
      <c r="BJ144" s="2" t="inlineStr">
        <is>
          <t/>
        </is>
      </c>
      <c r="BK144" t="inlineStr">
        <is>
          <t/>
        </is>
      </c>
      <c r="BL144" s="2" t="inlineStr">
        <is>
          <t>medicīniskās informācijas konfidencialitāte|
veselības datu konfidencialitāte|
medicīniskā konfidencialitāte</t>
        </is>
      </c>
      <c r="BM144" s="2" t="inlineStr">
        <is>
          <t>3|
2|
3</t>
        </is>
      </c>
      <c r="BN144" s="2" t="inlineStr">
        <is>
          <t xml:space="preserve">|
|
</t>
        </is>
      </c>
      <c r="BO144" t="inlineStr">
        <is>
          <t/>
        </is>
      </c>
      <c r="BP144" t="inlineStr">
        <is>
          <t/>
        </is>
      </c>
      <c r="BQ144" t="inlineStr">
        <is>
          <t/>
        </is>
      </c>
      <c r="BR144" t="inlineStr">
        <is>
          <t/>
        </is>
      </c>
      <c r="BS144" t="inlineStr">
        <is>
          <t/>
        </is>
      </c>
      <c r="BT144" s="2" t="inlineStr">
        <is>
          <t>medisch beroepsgeheim</t>
        </is>
      </c>
      <c r="BU144" s="2" t="inlineStr">
        <is>
          <t>3</t>
        </is>
      </c>
      <c r="BV144" s="2" t="inlineStr">
        <is>
          <t/>
        </is>
      </c>
      <c r="BW144" t="inlineStr">
        <is>
          <t/>
        </is>
      </c>
      <c r="BX144" s="2" t="inlineStr">
        <is>
          <t>tajemnica lekarska</t>
        </is>
      </c>
      <c r="BY144" s="2" t="inlineStr">
        <is>
          <t>3</t>
        </is>
      </c>
      <c r="BZ144" s="2" t="inlineStr">
        <is>
          <t/>
        </is>
      </c>
      <c r="CA144" t="inlineStr">
        <is>
          <t>obowiązek zachowania przez lekarza w tajemnicy informacji związanych z pacjentem, uzyskanych w związku z wykonywaniem zawodu</t>
        </is>
      </c>
      <c r="CB144" s="2" t="inlineStr">
        <is>
          <t>segredo médico</t>
        </is>
      </c>
      <c r="CC144" s="2" t="inlineStr">
        <is>
          <t>3</t>
        </is>
      </c>
      <c r="CD144" s="2" t="inlineStr">
        <is>
          <t/>
        </is>
      </c>
      <c r="CE144" t="inlineStr">
        <is>
          <t/>
        </is>
      </c>
      <c r="CF144" t="inlineStr">
        <is>
          <t/>
        </is>
      </c>
      <c r="CG144" t="inlineStr">
        <is>
          <t/>
        </is>
      </c>
      <c r="CH144" t="inlineStr">
        <is>
          <t/>
        </is>
      </c>
      <c r="CI144" t="inlineStr">
        <is>
          <t/>
        </is>
      </c>
      <c r="CJ144" s="2" t="inlineStr">
        <is>
          <t>lekárske tajomstvo</t>
        </is>
      </c>
      <c r="CK144" s="2" t="inlineStr">
        <is>
          <t>3</t>
        </is>
      </c>
      <c r="CL144" s="2" t="inlineStr">
        <is>
          <t/>
        </is>
      </c>
      <c r="CM144" t="inlineStr">
        <is>
          <t>povinnosť lekára dodržiavať zákonom stanovenú mlčanlivosť vo veciach, o ktorých sa dozvedel v súvislosti s výkonom povolania</t>
        </is>
      </c>
      <c r="CN144" t="inlineStr">
        <is>
          <t/>
        </is>
      </c>
      <c r="CO144" t="inlineStr">
        <is>
          <t/>
        </is>
      </c>
      <c r="CP144" t="inlineStr">
        <is>
          <t/>
        </is>
      </c>
      <c r="CQ144" t="inlineStr">
        <is>
          <t/>
        </is>
      </c>
      <c r="CR144" t="inlineStr">
        <is>
          <t/>
        </is>
      </c>
      <c r="CS144" t="inlineStr">
        <is>
          <t/>
        </is>
      </c>
      <c r="CT144" t="inlineStr">
        <is>
          <t/>
        </is>
      </c>
      <c r="CU144" t="inlineStr">
        <is>
          <t/>
        </is>
      </c>
    </row>
    <row r="145">
      <c r="A145" s="1" t="str">
        <f>HYPERLINK("https://iate.europa.eu/entry/result/1431934/all", "1431934")</f>
        <v>1431934</v>
      </c>
      <c r="B145" t="inlineStr">
        <is>
          <t>SOCIAL QUESTIONS</t>
        </is>
      </c>
      <c r="C145" t="inlineStr">
        <is>
          <t>SOCIAL QUESTIONS|health|medical science</t>
        </is>
      </c>
      <c r="D145" t="inlineStr">
        <is>
          <t/>
        </is>
      </c>
      <c r="E145" t="inlineStr">
        <is>
          <t/>
        </is>
      </c>
      <c r="F145" t="inlineStr">
        <is>
          <t/>
        </is>
      </c>
      <c r="G145" t="inlineStr">
        <is>
          <t/>
        </is>
      </c>
      <c r="H145" t="inlineStr">
        <is>
          <t/>
        </is>
      </c>
      <c r="I145" t="inlineStr">
        <is>
          <t/>
        </is>
      </c>
      <c r="J145" t="inlineStr">
        <is>
          <t/>
        </is>
      </c>
      <c r="K145" t="inlineStr">
        <is>
          <t/>
        </is>
      </c>
      <c r="L145" s="2" t="inlineStr">
        <is>
          <t>asymptomatisk infektion</t>
        </is>
      </c>
      <c r="M145" s="2" t="inlineStr">
        <is>
          <t>3</t>
        </is>
      </c>
      <c r="N145" s="2" t="inlineStr">
        <is>
          <t/>
        </is>
      </c>
      <c r="O145" t="inlineStr">
        <is>
          <t/>
        </is>
      </c>
      <c r="P145" s="2" t="inlineStr">
        <is>
          <t>HIV-Infektion im asymptomatischen Stadium</t>
        </is>
      </c>
      <c r="Q145" s="2" t="inlineStr">
        <is>
          <t>3</t>
        </is>
      </c>
      <c r="R145" s="2" t="inlineStr">
        <is>
          <t/>
        </is>
      </c>
      <c r="S145" t="inlineStr">
        <is>
          <t/>
        </is>
      </c>
      <c r="T145" s="2" t="inlineStr">
        <is>
          <t>ασυμπτωματική λοίμωξη</t>
        </is>
      </c>
      <c r="U145" s="2" t="inlineStr">
        <is>
          <t>3</t>
        </is>
      </c>
      <c r="V145" s="2" t="inlineStr">
        <is>
          <t/>
        </is>
      </c>
      <c r="W145" t="inlineStr">
        <is>
          <t/>
        </is>
      </c>
      <c r="X145" s="2" t="inlineStr">
        <is>
          <t>asymptomatic infection</t>
        </is>
      </c>
      <c r="Y145" s="2" t="inlineStr">
        <is>
          <t>3</t>
        </is>
      </c>
      <c r="Z145" s="2" t="inlineStr">
        <is>
          <t/>
        </is>
      </c>
      <c r="AA145" t="inlineStr">
        <is>
          <t/>
        </is>
      </c>
      <c r="AB145" s="2" t="inlineStr">
        <is>
          <t>infección asintomática</t>
        </is>
      </c>
      <c r="AC145" s="2" t="inlineStr">
        <is>
          <t>3</t>
        </is>
      </c>
      <c r="AD145" s="2" t="inlineStr">
        <is>
          <t/>
        </is>
      </c>
      <c r="AE145" t="inlineStr">
        <is>
          <t/>
        </is>
      </c>
      <c r="AF145" t="inlineStr">
        <is>
          <t/>
        </is>
      </c>
      <c r="AG145" t="inlineStr">
        <is>
          <t/>
        </is>
      </c>
      <c r="AH145" t="inlineStr">
        <is>
          <t/>
        </is>
      </c>
      <c r="AI145" t="inlineStr">
        <is>
          <t/>
        </is>
      </c>
      <c r="AJ145" s="2" t="inlineStr">
        <is>
          <t>asymptomaattinen HIV-infektio|
oireeton HIV-infektio</t>
        </is>
      </c>
      <c r="AK145" s="2" t="inlineStr">
        <is>
          <t>3|
3</t>
        </is>
      </c>
      <c r="AL145" s="2" t="inlineStr">
        <is>
          <t xml:space="preserve">|
</t>
        </is>
      </c>
      <c r="AM145" t="inlineStr">
        <is>
          <t>HIV-infektioterminologiassa CDC-luokituksen(1987)II vaihe</t>
        </is>
      </c>
      <c r="AN145" s="2" t="inlineStr">
        <is>
          <t>infection asymptomatique</t>
        </is>
      </c>
      <c r="AO145" s="2" t="inlineStr">
        <is>
          <t>3</t>
        </is>
      </c>
      <c r="AP145" s="2" t="inlineStr">
        <is>
          <t/>
        </is>
      </c>
      <c r="AQ145" t="inlineStr">
        <is>
          <t>stade II de la classification du CDC(1987)des infections à VIH composée de deux sous-groupes:A(bilan biologique normal)et B(bilan biologique anormal)</t>
        </is>
      </c>
      <c r="AR145" t="inlineStr">
        <is>
          <t/>
        </is>
      </c>
      <c r="AS145" t="inlineStr">
        <is>
          <t/>
        </is>
      </c>
      <c r="AT145" t="inlineStr">
        <is>
          <t/>
        </is>
      </c>
      <c r="AU145" t="inlineStr">
        <is>
          <t/>
        </is>
      </c>
      <c r="AV145" t="inlineStr">
        <is>
          <t/>
        </is>
      </c>
      <c r="AW145" t="inlineStr">
        <is>
          <t/>
        </is>
      </c>
      <c r="AX145" t="inlineStr">
        <is>
          <t/>
        </is>
      </c>
      <c r="AY145" t="inlineStr">
        <is>
          <t/>
        </is>
      </c>
      <c r="AZ145" t="inlineStr">
        <is>
          <t/>
        </is>
      </c>
      <c r="BA145" t="inlineStr">
        <is>
          <t/>
        </is>
      </c>
      <c r="BB145" t="inlineStr">
        <is>
          <t/>
        </is>
      </c>
      <c r="BC145" t="inlineStr">
        <is>
          <t/>
        </is>
      </c>
      <c r="BD145" s="2" t="inlineStr">
        <is>
          <t>infezione asintomatica</t>
        </is>
      </c>
      <c r="BE145" s="2" t="inlineStr">
        <is>
          <t>3</t>
        </is>
      </c>
      <c r="BF145" s="2" t="inlineStr">
        <is>
          <t/>
        </is>
      </c>
      <c r="BG145" t="inlineStr">
        <is>
          <t/>
        </is>
      </c>
      <c r="BH145" t="inlineStr">
        <is>
          <t/>
        </is>
      </c>
      <c r="BI145" t="inlineStr">
        <is>
          <t/>
        </is>
      </c>
      <c r="BJ145" t="inlineStr">
        <is>
          <t/>
        </is>
      </c>
      <c r="BK145" t="inlineStr">
        <is>
          <t/>
        </is>
      </c>
      <c r="BL145" t="inlineStr">
        <is>
          <t/>
        </is>
      </c>
      <c r="BM145" t="inlineStr">
        <is>
          <t/>
        </is>
      </c>
      <c r="BN145" t="inlineStr">
        <is>
          <t/>
        </is>
      </c>
      <c r="BO145" t="inlineStr">
        <is>
          <t/>
        </is>
      </c>
      <c r="BP145" t="inlineStr">
        <is>
          <t/>
        </is>
      </c>
      <c r="BQ145" t="inlineStr">
        <is>
          <t/>
        </is>
      </c>
      <c r="BR145" t="inlineStr">
        <is>
          <t/>
        </is>
      </c>
      <c r="BS145" t="inlineStr">
        <is>
          <t/>
        </is>
      </c>
      <c r="BT145" s="2" t="inlineStr">
        <is>
          <t>asymptomatische infectie</t>
        </is>
      </c>
      <c r="BU145" s="2" t="inlineStr">
        <is>
          <t>3</t>
        </is>
      </c>
      <c r="BV145" s="2" t="inlineStr">
        <is>
          <t/>
        </is>
      </c>
      <c r="BW145" t="inlineStr">
        <is>
          <t>seropositieven zonder klinische symptomen, groep II van de CDC</t>
        </is>
      </c>
      <c r="BX145" t="inlineStr">
        <is>
          <t/>
        </is>
      </c>
      <c r="BY145" t="inlineStr">
        <is>
          <t/>
        </is>
      </c>
      <c r="BZ145" t="inlineStr">
        <is>
          <t/>
        </is>
      </c>
      <c r="CA145" t="inlineStr">
        <is>
          <t/>
        </is>
      </c>
      <c r="CB145" s="2" t="inlineStr">
        <is>
          <t>infeção assintomática</t>
        </is>
      </c>
      <c r="CC145" s="2" t="inlineStr">
        <is>
          <t>3</t>
        </is>
      </c>
      <c r="CD145" s="2" t="inlineStr">
        <is>
          <t/>
        </is>
      </c>
      <c r="CE145" t="inlineStr">
        <is>
          <t/>
        </is>
      </c>
      <c r="CF145" t="inlineStr">
        <is>
          <t/>
        </is>
      </c>
      <c r="CG145" t="inlineStr">
        <is>
          <t/>
        </is>
      </c>
      <c r="CH145" t="inlineStr">
        <is>
          <t/>
        </is>
      </c>
      <c r="CI145" t="inlineStr">
        <is>
          <t/>
        </is>
      </c>
      <c r="CJ145" t="inlineStr">
        <is>
          <t/>
        </is>
      </c>
      <c r="CK145" t="inlineStr">
        <is>
          <t/>
        </is>
      </c>
      <c r="CL145" t="inlineStr">
        <is>
          <t/>
        </is>
      </c>
      <c r="CM145" t="inlineStr">
        <is>
          <t/>
        </is>
      </c>
      <c r="CN145" t="inlineStr">
        <is>
          <t/>
        </is>
      </c>
      <c r="CO145" t="inlineStr">
        <is>
          <t/>
        </is>
      </c>
      <c r="CP145" t="inlineStr">
        <is>
          <t/>
        </is>
      </c>
      <c r="CQ145" t="inlineStr">
        <is>
          <t/>
        </is>
      </c>
      <c r="CR145" s="2" t="inlineStr">
        <is>
          <t>asymptomatisk infektion</t>
        </is>
      </c>
      <c r="CS145" s="2" t="inlineStr">
        <is>
          <t>3</t>
        </is>
      </c>
      <c r="CT145" s="2" t="inlineStr">
        <is>
          <t/>
        </is>
      </c>
      <c r="CU145" t="inlineStr">
        <is>
          <t>infektion utan kliniska symptom</t>
        </is>
      </c>
    </row>
    <row r="146">
      <c r="A146" s="1" t="str">
        <f>HYPERLINK("https://iate.europa.eu/entry/result/1904611/all", "1904611")</f>
        <v>1904611</v>
      </c>
      <c r="B146" t="inlineStr">
        <is>
          <t>SCIENCE</t>
        </is>
      </c>
      <c r="C146" t="inlineStr">
        <is>
          <t>SCIENCE|natural and applied sciences|life sciences|biology|genetics</t>
        </is>
      </c>
      <c r="D146" s="2" t="inlineStr">
        <is>
          <t>полимеразна верижна реакция с обратна транскриптаза|
RT-PCR</t>
        </is>
      </c>
      <c r="E146" s="2" t="inlineStr">
        <is>
          <t>3|
3</t>
        </is>
      </c>
      <c r="F146" s="2" t="inlineStr">
        <is>
          <t xml:space="preserve">|
</t>
        </is>
      </c>
      <c r="G146" t="inlineStr">
        <is>
          <t/>
        </is>
      </c>
      <c r="H146" s="2" t="inlineStr">
        <is>
          <t>RT-PCR|
polymerázová řetězová reakce s reverzní transkripcí|
PCR s reverzní transkriptázou|
polymerázová řetězová reakce s reverzní transkriptázou</t>
        </is>
      </c>
      <c r="I146" s="2" t="inlineStr">
        <is>
          <t>3|
3|
3|
3</t>
        </is>
      </c>
      <c r="J146" s="2" t="inlineStr">
        <is>
          <t xml:space="preserve">|
|
|
</t>
        </is>
      </c>
      <c r="K146" t="inlineStr">
        <is>
          <t>laboratorní
technika pro amplifikaci určitého segmentu molekuly RNA. Její řetězec je
nejprve reverzně celý přepsán do komplementární DNA a poté následuje
amplifikace specifické DNA pomocí polymerázové řetězové reakce</t>
        </is>
      </c>
      <c r="L146" s="2" t="inlineStr">
        <is>
          <t>revers transkriptase-PCR|
RT-PCR|
reverse transcriptase-polymerasekædereaktion|
revers transkriptase-polymerasekædereaktion|
reverse transcriptase polymerase chain reaction|
reverse transcriptase-PCR</t>
        </is>
      </c>
      <c r="M146" s="2" t="inlineStr">
        <is>
          <t>3|
3|
3|
3|
3|
3</t>
        </is>
      </c>
      <c r="N146" s="2" t="inlineStr">
        <is>
          <t xml:space="preserve">|
|
|
|
|
</t>
        </is>
      </c>
      <c r="O146" t="inlineStr">
        <is>
          <t/>
        </is>
      </c>
      <c r="P146" s="2" t="inlineStr">
        <is>
          <t>Reverse-Transkriptase-Polymerase-Kettenreaktion|
RT-PCR|
Umkehrtranskriptase-PCR</t>
        </is>
      </c>
      <c r="Q146" s="2" t="inlineStr">
        <is>
          <t>3|
3|
3</t>
        </is>
      </c>
      <c r="R146" s="2" t="inlineStr">
        <is>
          <t xml:space="preserve">|
|
</t>
        </is>
      </c>
      <c r="S146" t="inlineStr">
        <is>
          <t/>
        </is>
      </c>
      <c r="T146" s="2" t="inlineStr">
        <is>
          <t>αλυσιδωτή αντίδραση πολυμεράσης–αντίστροφης μεταγραφάσης|
RT-PCR</t>
        </is>
      </c>
      <c r="U146" s="2" t="inlineStr">
        <is>
          <t>3|
3</t>
        </is>
      </c>
      <c r="V146" s="2" t="inlineStr">
        <is>
          <t xml:space="preserve">|
</t>
        </is>
      </c>
      <c r="W146" t="inlineStr">
        <is>
          <t/>
        </is>
      </c>
      <c r="X146" s="2" t="inlineStr">
        <is>
          <t>RT-PCR|
reverse transcriptase-PCR|
reverse transcription-polymerase chain reaction|
reverse transcriptase polymerase chain reaction</t>
        </is>
      </c>
      <c r="Y146" s="2" t="inlineStr">
        <is>
          <t>3|
3|
3|
3</t>
        </is>
      </c>
      <c r="Z146" s="2" t="inlineStr">
        <is>
          <t xml:space="preserve">|
|
|
</t>
        </is>
      </c>
      <c r="AA146" t="inlineStr">
        <is>
          <t>&lt;div&gt;laboratory technique combining &lt;i&gt;reverse transcription&lt;/i&gt; [ &lt;a href="https://iate.europa.eu/entry/result/1464555/all" target="_blank"&gt;1464555&lt;/a&gt; ] of RNA into DNA and amplification
of specific DNA targets using &lt;i&gt;polymerase chain reaction&lt;/i&gt; (PCR) [&lt;a href="https://iate.europa.eu/entry/result/1431892/all" target="_blank"&gt; 1431892 &lt;/a&gt;]&lt;/div&gt;</t>
        </is>
      </c>
      <c r="AB146" s="2" t="inlineStr">
        <is>
          <t>RCP-RT|
reacción en cadena de la polimerasa con retrotranscriptasa|
reacción en cadena de la polimerasa con retrotranscripción</t>
        </is>
      </c>
      <c r="AC146" s="2" t="inlineStr">
        <is>
          <t>3|
3|
3</t>
        </is>
      </c>
      <c r="AD146" s="2" t="inlineStr">
        <is>
          <t xml:space="preserve">|
|
</t>
        </is>
      </c>
      <c r="AE146" t="inlineStr">
        <is>
          <t>Técnica
de laboratorio que se usa para hacer muchas copias de una secuencia genética
específica con el fin de analizarla, utilizando una enzima llamada
retrotranscriptasa que convierte un trozo específico de ARN en un trozo de ADN
compatible que, a continuación, se amplifica utilizando otra enzima llamada
ADN-polimerasa.</t>
        </is>
      </c>
      <c r="AF146" s="2" t="inlineStr">
        <is>
          <t>pöördtranskriptsiooniga polümeraasi ahelreaktsioon|
pöördtranskriptaasi polümeraasi ahelreaktsioon|
RT-PCR</t>
        </is>
      </c>
      <c r="AG146" s="2" t="inlineStr">
        <is>
          <t>3|
3|
3</t>
        </is>
      </c>
      <c r="AH146" s="2" t="inlineStr">
        <is>
          <t xml:space="preserve">|
|
</t>
        </is>
      </c>
      <c r="AI146" t="inlineStr">
        <is>
          <t>molekulaarbioloogiline analüüsimeetod viiruste määramiseks, mille käigus sünteesitakse &lt;i&gt;pöördtranskriptsiooni &lt;/i&gt;&lt;a href="/entry/result/1464555/all" id="ENTRY_TO_ENTRY_CONVERTER" target="_blank"&gt;IATE:1464555&lt;/a&gt; abil RNAst DNA molekul, mida omakorda amplifitseeritakse &lt;i&gt;polümeraasi ahelreaktsiooniga&lt;/i&gt; &lt;a href="/entry/result/1431892/all" id="ENTRY_TO_ENTRY_CONVERTER" target="_blank"&gt;IATE:1431892&lt;/a&gt;</t>
        </is>
      </c>
      <c r="AJ146" s="2" t="inlineStr">
        <is>
          <t>RT-PCR|
käänteistranskriptaasi-PCR|
käänteistranskriptaasi-polymeraasiketjureaktio</t>
        </is>
      </c>
      <c r="AK146" s="2" t="inlineStr">
        <is>
          <t>3|
3|
3</t>
        </is>
      </c>
      <c r="AL146" s="2" t="inlineStr">
        <is>
          <t xml:space="preserve">|
|
</t>
        </is>
      </c>
      <c r="AM146" t="inlineStr">
        <is>
          <t>menetelmä, jossa DNA-juoste syntetisoidaan RNA-templaattia käyttäen, RNA hajotetaan ja syntetisoidaan toinen DNA-juoste, minkä jälkeen kaksijuosteinen DNA-molekyyli monistetaan tavalliseen tapaan PCR:llä</t>
        </is>
      </c>
      <c r="AN146" s="2" t="inlineStr">
        <is>
          <t>transcription inverse couplée à une réaction d’amplification en chaîne par polymérase</t>
        </is>
      </c>
      <c r="AO146" s="2" t="inlineStr">
        <is>
          <t>3</t>
        </is>
      </c>
      <c r="AP146" s="2" t="inlineStr">
        <is>
          <t/>
        </is>
      </c>
      <c r="AQ146" t="inlineStr">
        <is>
          <t/>
        </is>
      </c>
      <c r="AR146" s="2" t="inlineStr">
        <is>
          <t>ISP cúl-trascrioptáise|
imoibriú slabhrúil polaiméaráise cúl-trascrioptáise</t>
        </is>
      </c>
      <c r="AS146" s="2" t="inlineStr">
        <is>
          <t>3|
3</t>
        </is>
      </c>
      <c r="AT146" s="2" t="inlineStr">
        <is>
          <t xml:space="preserve">|
</t>
        </is>
      </c>
      <c r="AU146" t="inlineStr">
        <is>
          <t/>
        </is>
      </c>
      <c r="AV146" t="inlineStr">
        <is>
          <t/>
        </is>
      </c>
      <c r="AW146" t="inlineStr">
        <is>
          <t/>
        </is>
      </c>
      <c r="AX146" t="inlineStr">
        <is>
          <t/>
        </is>
      </c>
      <c r="AY146" t="inlineStr">
        <is>
          <t/>
        </is>
      </c>
      <c r="AZ146" s="2" t="inlineStr">
        <is>
          <t>reverz transzkripciós polimeráz láncreakció|
fordított transzkripciós polimeráz láncreakció|
RT-PCR</t>
        </is>
      </c>
      <c r="BA146" s="2" t="inlineStr">
        <is>
          <t>3|
3|
3</t>
        </is>
      </c>
      <c r="BB146" s="2" t="inlineStr">
        <is>
          <t xml:space="preserve">preferred|
admitted|
</t>
        </is>
      </c>
      <c r="BC146" t="inlineStr">
        <is>
          <t>az mRNS detektálására (génexpresszió vizsgálatára) szolgáló PCR-módszer</t>
        </is>
      </c>
      <c r="BD146" s="2" t="inlineStr">
        <is>
          <t>RT-PCR|
retrotrascrizione-reazione a catena della polimerasi|
PCR con trascrittasi inversa|
reazione a catena della polimerasi-trascrittasi inversa</t>
        </is>
      </c>
      <c r="BE146" s="2" t="inlineStr">
        <is>
          <t>3|
3|
3|
3</t>
        </is>
      </c>
      <c r="BF146" s="2" t="inlineStr">
        <is>
          <t xml:space="preserve">|
|
|
</t>
        </is>
      </c>
      <c r="BG146" t="inlineStr">
        <is>
          <t>tecnica che combina la trascrittasi inversa per convertire l’RNA in DNA
che viene poi sottoposto a r&lt;a href="https://iate.europa.eu/entry/result/1431892/en-it" target="_blank"&gt;eazione a catena della polimerasi&lt;/a&gt;</t>
        </is>
      </c>
      <c r="BH146" s="2" t="inlineStr">
        <is>
          <t>AT-PGR|
atvirkštinės transkripcijos polimerazės grandininė reakcija</t>
        </is>
      </c>
      <c r="BI146" s="2" t="inlineStr">
        <is>
          <t>3|
3</t>
        </is>
      </c>
      <c r="BJ146" s="2" t="inlineStr">
        <is>
          <t xml:space="preserve">|
</t>
        </is>
      </c>
      <c r="BK146" t="inlineStr">
        <is>
          <t/>
        </is>
      </c>
      <c r="BL146" s="2" t="inlineStr">
        <is>
          <t>reversās transkripcijas polimerāzes ķēdes reakcija</t>
        </is>
      </c>
      <c r="BM146" s="2" t="inlineStr">
        <is>
          <t>3</t>
        </is>
      </c>
      <c r="BN146" s="2" t="inlineStr">
        <is>
          <t/>
        </is>
      </c>
      <c r="BO146" t="inlineStr">
        <is>
          <t>Polimerāzes ķēdes reakcijas variants, metode, kurā RNS ķēdi pārraksta otrādi uz tās DNS papildinājuma (papildus DNS) un iegūto DNS papildinājumu ķēdi pavairo ar parasto polimerāzes ķēdes reakciju</t>
        </is>
      </c>
      <c r="BP146" s="2" t="inlineStr">
        <is>
          <t>traskriptażi inversa u reazzjoni katina bil-polimerażi|
RT-PCR|
traskrizzjoni inversa u reazzjoni katina bil-polimerażi</t>
        </is>
      </c>
      <c r="BQ146" s="2" t="inlineStr">
        <is>
          <t>3|
3|
3</t>
        </is>
      </c>
      <c r="BR146" s="2" t="inlineStr">
        <is>
          <t xml:space="preserve">|
|
</t>
        </is>
      </c>
      <c r="BS146" t="inlineStr">
        <is>
          <t>teknika tal-laboratorju li tikkombina flimkien it-traskrizzjoni inversa tal-RNA f'DNA u l-amplifikazzjoni ta' miri tad-DNA speċifiċi permezz ta' &lt;i&gt;reazzjoni katina bil-polimerażi (PCR)&lt;/i&gt; [ &lt;a href="https://iate.europa.eu/entry/result/1431892/all" target="_blank"&gt;1431892&lt;/a&gt; ]</t>
        </is>
      </c>
      <c r="BT146" s="2" t="inlineStr">
        <is>
          <t>RT-PCR|
reverse-transcriptasepolymerasekettingreactie|
reverse-transcriptiepolymerasekettingreactie|
omgekeerde transcriptiepolymerasekettingreactie</t>
        </is>
      </c>
      <c r="BU146" s="2" t="inlineStr">
        <is>
          <t>3|
3|
3|
3</t>
        </is>
      </c>
      <c r="BV146" s="2" t="inlineStr">
        <is>
          <t xml:space="preserve">|
|
|
</t>
        </is>
      </c>
      <c r="BW146" t="inlineStr">
        <is>
          <t>techniek voor detectie of analyse van een specifiek RNA-fragment, waarbij het RNA eerst wordt omgezet naar DNA en vervolgens wordt vermenigvuldigd</t>
        </is>
      </c>
      <c r="BX146" s="2" t="inlineStr">
        <is>
          <t>RT-PCR|
łańcuchowa reakcja polimerazy z odwrotną transkrypcją</t>
        </is>
      </c>
      <c r="BY146" s="2" t="inlineStr">
        <is>
          <t>3|
3</t>
        </is>
      </c>
      <c r="BZ146" s="2" t="inlineStr">
        <is>
          <t xml:space="preserve">|
</t>
        </is>
      </c>
      <c r="CA146" t="inlineStr">
        <is>
          <t/>
        </is>
      </c>
      <c r="CB146" s="2" t="inlineStr">
        <is>
          <t>transcriptase reversa associada à reação em cadeia da polimerase|
reação em cadeia da polimerase com transcriptase reversa|
transcrição reversa da PCR|
retrotranscrição-reação em cadeia da polimerase|
RCP-TR</t>
        </is>
      </c>
      <c r="CC146" s="2" t="inlineStr">
        <is>
          <t>3|
3|
3|
3|
3</t>
        </is>
      </c>
      <c r="CD146" s="2" t="inlineStr">
        <is>
          <t xml:space="preserve">|
|
|
|
</t>
        </is>
      </c>
      <c r="CE146" t="inlineStr">
        <is>
          <t/>
        </is>
      </c>
      <c r="CF146" s="2" t="inlineStr">
        <is>
          <t>reacție polimerazică în lanț-revers transcriptază|
RT-PCR</t>
        </is>
      </c>
      <c r="CG146" s="2" t="inlineStr">
        <is>
          <t>3|
3</t>
        </is>
      </c>
      <c r="CH146" s="2" t="inlineStr">
        <is>
          <t xml:space="preserve">|
</t>
        </is>
      </c>
      <c r="CI146" t="inlineStr">
        <is>
          <t>reacție în care se pornește de la ARNm&lt;sup&gt;1&lt;/sup&gt;, se utilizează la început o revers transcriptază care copiază ARN într-un ADNc, după care urmează o reacție PCR (amplificarea unui fragment dintr-o matriță ADN utilizând primeri sintetici desemnați pe bază de complementaritate; numărul de copii ale secvenței alese pentru amplificare este dublat la fiecare replicare clasică) folosind drept matriță ADNc&lt;sup&gt;2&lt;/sup&gt;</t>
        </is>
      </c>
      <c r="CJ146" s="2" t="inlineStr">
        <is>
          <t>polymerázová reťazová reakcia s reverznou transkripciou|
reverzná transkripčná polymerázová reťazová reakcia|
PCR spojená s reverznou transkripciou|
polymerázová reťazová reakcia spojená s reverznou transkripciou|
reverzná transkriptázová-polymerázová reťazová reakcia</t>
        </is>
      </c>
      <c r="CK146" s="2" t="inlineStr">
        <is>
          <t>3|
3|
3|
3|
3</t>
        </is>
      </c>
      <c r="CL146" s="2" t="inlineStr">
        <is>
          <t xml:space="preserve">|
|
|
|
</t>
        </is>
      </c>
      <c r="CM146" t="inlineStr">
        <is>
          <t/>
        </is>
      </c>
      <c r="CN146" s="2" t="inlineStr">
        <is>
          <t>polimerazna verižna reakcija z reverzno transkriptazo|
RT-PCR</t>
        </is>
      </c>
      <c r="CO146" s="2" t="inlineStr">
        <is>
          <t>3|
3</t>
        </is>
      </c>
      <c r="CP146" s="2" t="inlineStr">
        <is>
          <t xml:space="preserve">|
</t>
        </is>
      </c>
      <c r="CQ146" t="inlineStr">
        <is>
          <t/>
        </is>
      </c>
      <c r="CR146" t="inlineStr">
        <is>
          <t/>
        </is>
      </c>
      <c r="CS146" t="inlineStr">
        <is>
          <t/>
        </is>
      </c>
      <c r="CT146" t="inlineStr">
        <is>
          <t/>
        </is>
      </c>
      <c r="CU146" t="inlineStr">
        <is>
          <t/>
        </is>
      </c>
    </row>
    <row r="147">
      <c r="A147" s="1" t="str">
        <f>HYPERLINK("https://iate.europa.eu/entry/result/1084050/all", "1084050")</f>
        <v>1084050</v>
      </c>
      <c r="B147" t="inlineStr">
        <is>
          <t>SOCIAL QUESTIONS</t>
        </is>
      </c>
      <c r="C147" t="inlineStr">
        <is>
          <t>SOCIAL QUESTIONS|health|pharmaceutical industry;SOCIAL QUESTIONS|health|medical science|immunology</t>
        </is>
      </c>
      <c r="D147" s="2" t="inlineStr">
        <is>
          <t>ваксинация</t>
        </is>
      </c>
      <c r="E147" s="2" t="inlineStr">
        <is>
          <t>4</t>
        </is>
      </c>
      <c r="F147" s="2" t="inlineStr">
        <is>
          <t/>
        </is>
      </c>
      <c r="G147" t="inlineStr">
        <is>
          <t>активна &lt;i&gt;имунизация&lt;/i&gt;, при която в организма се внасят убити или нисковирулентни живи микроорганизми или части от техните клетки с цел имунната система да изработи защитни антитела, без да се стига до болестно състояние</t>
        </is>
      </c>
      <c r="H147" s="2" t="inlineStr">
        <is>
          <t>očkování|
vakcinace</t>
        </is>
      </c>
      <c r="I147" s="2" t="inlineStr">
        <is>
          <t>3|
3</t>
        </is>
      </c>
      <c r="J147" s="2" t="inlineStr">
        <is>
          <t xml:space="preserve">|
</t>
        </is>
      </c>
      <c r="K147" t="inlineStr">
        <is>
          <t>proces, kdy je do lidského nebo zvířecího těla zaveden mikroorganismus, který byl předtím umrtven, oslaben nebo jiným způsobem upraven, aby nevyvolal vlastní onemocnění, ale pouze tvorbu tzv. ochranných protilátek</t>
        </is>
      </c>
      <c r="L147" s="2" t="inlineStr">
        <is>
          <t>vaccination</t>
        </is>
      </c>
      <c r="M147" s="2" t="inlineStr">
        <is>
          <t>3</t>
        </is>
      </c>
      <c r="N147" s="2" t="inlineStr">
        <is>
          <t/>
        </is>
      </c>
      <c r="O147" t="inlineStr">
        <is>
          <t>indgivelse af en vaccine, der indeholder mikroorganismer, dele eller produkter heraf (antigener) med henblik på opnåelse af immunologisk beskyttelse mod en bestemt infektionssygdom</t>
        </is>
      </c>
      <c r="P147" s="2" t="inlineStr">
        <is>
          <t>Impfung</t>
        </is>
      </c>
      <c r="Q147" s="2" t="inlineStr">
        <is>
          <t>3</t>
        </is>
      </c>
      <c r="R147" s="2" t="inlineStr">
        <is>
          <t/>
        </is>
      </c>
      <c r="S147" t="inlineStr">
        <is>
          <t/>
        </is>
      </c>
      <c r="T147" s="2" t="inlineStr">
        <is>
          <t>εμβολιασμός</t>
        </is>
      </c>
      <c r="U147" s="2" t="inlineStr">
        <is>
          <t>3</t>
        </is>
      </c>
      <c r="V147" s="2" t="inlineStr">
        <is>
          <t/>
        </is>
      </c>
      <c r="W147" t="inlineStr">
        <is>
          <t>μέθοδος για την πρόληψη ορισμένων μολυσματικών νόσων· συνίσταται στη δημιουργία ενεργούς ανοσίας στον άνθρωπο με τη χορήγηση (ένεση/ κατάποση/επίθεση) ορισμένων σκευασμάτων που καλούνται εμβόλια και τα οποία ενισχύουν την αντίσταση του οργανισμού</t>
        </is>
      </c>
      <c r="X147" s="2" t="inlineStr">
        <is>
          <t>vaccination</t>
        </is>
      </c>
      <c r="Y147" s="2" t="inlineStr">
        <is>
          <t>3</t>
        </is>
      </c>
      <c r="Z147" s="2" t="inlineStr">
        <is>
          <t/>
        </is>
      </c>
      <c r="AA147" t="inlineStr">
        <is>
          <t>administration of a &lt;a href="https://iate.europa.eu/entry/result/1528790/en" target="_blank"&gt;vaccine&lt;/a&gt; to provoke an immune response in the recipient</t>
        </is>
      </c>
      <c r="AB147" s="2" t="inlineStr">
        <is>
          <t>vacunación</t>
        </is>
      </c>
      <c r="AC147" s="2" t="inlineStr">
        <is>
          <t>3</t>
        </is>
      </c>
      <c r="AD147" s="2" t="inlineStr">
        <is>
          <t/>
        </is>
      </c>
      <c r="AE147" t="inlineStr">
        <is>
          <t>Sistema de prevención de ciertas enfermedades infecciosas que inmuniza de forma activa a una persona introduciendo en ella -por inyección, ingestión o aplicación- un preparado especial llamado vacuna que refuerza la resistencia del organismo.</t>
        </is>
      </c>
      <c r="AF147" s="2" t="inlineStr">
        <is>
          <t>vaktsineerimine</t>
        </is>
      </c>
      <c r="AG147" s="2" t="inlineStr">
        <is>
          <t>3</t>
        </is>
      </c>
      <c r="AH147" s="2" t="inlineStr">
        <is>
          <t/>
        </is>
      </c>
      <c r="AI147" t="inlineStr">
        <is>
          <t>vaktsiini manustamine immuunsuse tekitamiseks, et vältida nakkushaigusi</t>
        </is>
      </c>
      <c r="AJ147" s="2" t="inlineStr">
        <is>
          <t>rokotus</t>
        </is>
      </c>
      <c r="AK147" s="2" t="inlineStr">
        <is>
          <t>3</t>
        </is>
      </c>
      <c r="AL147" s="2" t="inlineStr">
        <is>
          <t/>
        </is>
      </c>
      <c r="AM147" t="inlineStr">
        <is>
          <t>rokotteen tuominen elimistöön immuniteetin aikaansaamiseksi</t>
        </is>
      </c>
      <c r="AN147" s="2" t="inlineStr">
        <is>
          <t>vaccination</t>
        </is>
      </c>
      <c r="AO147" s="2" t="inlineStr">
        <is>
          <t>3</t>
        </is>
      </c>
      <c r="AP147" s="2" t="inlineStr">
        <is>
          <t/>
        </is>
      </c>
      <c r="AQ147" t="inlineStr">
        <is>
          <t>introduction chez un individu d'une préparation antigénique dérivée ou proche d'un agent infectieux déterminé, de manière à créer une réponse immunitaire capable de le protéger contre la survenue d'une maladie liée à cet agent infectieux</t>
        </is>
      </c>
      <c r="AR147" s="2" t="inlineStr">
        <is>
          <t>vacsaíniú</t>
        </is>
      </c>
      <c r="AS147" s="2" t="inlineStr">
        <is>
          <t>3</t>
        </is>
      </c>
      <c r="AT147" s="2" t="inlineStr">
        <is>
          <t/>
        </is>
      </c>
      <c r="AU147" t="inlineStr">
        <is>
          <t/>
        </is>
      </c>
      <c r="AV147" s="2" t="inlineStr">
        <is>
          <t>cijepljenje</t>
        </is>
      </c>
      <c r="AW147" s="2" t="inlineStr">
        <is>
          <t>3</t>
        </is>
      </c>
      <c r="AX147" s="2" t="inlineStr">
        <is>
          <t/>
        </is>
      </c>
      <c r="AY147" t="inlineStr">
        <is>
          <t/>
        </is>
      </c>
      <c r="AZ147" s="2" t="inlineStr">
        <is>
          <t>oltás</t>
        </is>
      </c>
      <c r="BA147" s="2" t="inlineStr">
        <is>
          <t>4</t>
        </is>
      </c>
      <c r="BB147" s="2" t="inlineStr">
        <is>
          <t/>
        </is>
      </c>
      <c r="BC147" t="inlineStr">
        <is>
          <t>olyan egészségügyi tevékenység, amelynek során oltóanyagot juttatnak a szervezetbe aktív vagy passzív immunizálás céljából, melynek segítségével az adott betegség elleni specifikus védettség kialakítható és fokozható</t>
        </is>
      </c>
      <c r="BD147" s="2" t="inlineStr">
        <is>
          <t>vaccinazione</t>
        </is>
      </c>
      <c r="BE147" s="2" t="inlineStr">
        <is>
          <t>3</t>
        </is>
      </c>
      <c r="BF147" s="2" t="inlineStr">
        <is>
          <t/>
        </is>
      </c>
      <c r="BG147" t="inlineStr">
        <is>
          <t>somministrazione di un agente infettivo intero o di parte di esso, privato dell’effetto patogeno ma ancora antigenico, allo scopo di ottenere una risposta immunitaria il più possibile completa ed efficace</t>
        </is>
      </c>
      <c r="BH147" s="2" t="inlineStr">
        <is>
          <t>skiepijimas|
vakcinacija</t>
        </is>
      </c>
      <c r="BI147" s="2" t="inlineStr">
        <is>
          <t>3|
3</t>
        </is>
      </c>
      <c r="BJ147" s="2" t="inlineStr">
        <is>
          <t xml:space="preserve">|
</t>
        </is>
      </c>
      <c r="BK147" t="inlineStr">
        <is>
          <t>būdas sukelti žmogui dirbtinį aktyvųjį imunitetą kai kurioms užkrečiamosioms ligoms</t>
        </is>
      </c>
      <c r="BL147" s="2" t="inlineStr">
        <is>
          <t>vakcinācija</t>
        </is>
      </c>
      <c r="BM147" s="2" t="inlineStr">
        <is>
          <t>3</t>
        </is>
      </c>
      <c r="BN147" s="2" t="inlineStr">
        <is>
          <t/>
        </is>
      </c>
      <c r="BO147" t="inlineStr">
        <is>
          <t>vakcīnas ievadīšana organismā aktīvas imunitātes radīšanai</t>
        </is>
      </c>
      <c r="BP147" s="2" t="inlineStr">
        <is>
          <t>tilqim|
vaċċinazzjoni</t>
        </is>
      </c>
      <c r="BQ147" s="2" t="inlineStr">
        <is>
          <t>3|
3</t>
        </is>
      </c>
      <c r="BR147" s="2" t="inlineStr">
        <is>
          <t xml:space="preserve">|
</t>
        </is>
      </c>
      <c r="BS147" t="inlineStr">
        <is>
          <t>l-amministrazzjoni ta' materjal antiġeniku (tilqima) biex is-sistema immuni ta' individwu tiġi stimulata biex tiżviluppa immunità adattiva għal patoġenu</t>
        </is>
      </c>
      <c r="BT147" s="2" t="inlineStr">
        <is>
          <t>inenting|
vaccinatie</t>
        </is>
      </c>
      <c r="BU147" s="2" t="inlineStr">
        <is>
          <t>3|
3</t>
        </is>
      </c>
      <c r="BV147" s="2" t="inlineStr">
        <is>
          <t xml:space="preserve">|
</t>
        </is>
      </c>
      <c r="BW147" t="inlineStr">
        <is>
          <t>het oraal of parenteraal toedienen van vaccins, immuunsera en andere antigene stoffen als preventieve therapie; Het inbrengen van een dode of verzwakte smetstof in het lichaam, oraal per injectie of via de gescarificeerde huid, om hiermee immuniteit tegen een infectieziekte te veroorzaken</t>
        </is>
      </c>
      <c r="BX147" s="2" t="inlineStr">
        <is>
          <t>szczepienie</t>
        </is>
      </c>
      <c r="BY147" s="2" t="inlineStr">
        <is>
          <t>3</t>
        </is>
      </c>
      <c r="BZ147" s="2" t="inlineStr">
        <is>
          <t/>
        </is>
      </c>
      <c r="CA147" t="inlineStr">
        <is>
          <t>podanie szczepionki przeciw chorobie zakaźnej w celu sztucznego uodpornienia przeciwko tej chorobie</t>
        </is>
      </c>
      <c r="CB147" s="2" t="inlineStr">
        <is>
          <t>vacinação</t>
        </is>
      </c>
      <c r="CC147" s="2" t="inlineStr">
        <is>
          <t>3</t>
        </is>
      </c>
      <c r="CD147" s="2" t="inlineStr">
        <is>
          <t/>
        </is>
      </c>
      <c r="CE147" t="inlineStr">
        <is>
          <t>Método de profilaxia de certas doenças infecciosas que confere imunidade ativa à pessoa pela introdução, através de injeção/aplicação, de determinadas preparações denominadas vacinas, que reforçam a resistência do organismo</t>
        </is>
      </c>
      <c r="CF147" s="2" t="inlineStr">
        <is>
          <t>vaccinare</t>
        </is>
      </c>
      <c r="CG147" s="2" t="inlineStr">
        <is>
          <t>3</t>
        </is>
      </c>
      <c r="CH147" s="2" t="inlineStr">
        <is>
          <t/>
        </is>
      </c>
      <c r="CI147" t="inlineStr">
        <is>
          <t>Metodă de prevenție a anumitor boli infecțioase având ca scop determinarea unei imunități active prin introducerea în organism a unor preparate denumite vaccinuri.</t>
        </is>
      </c>
      <c r="CJ147" s="2" t="inlineStr">
        <is>
          <t>vakcinácia|
očkovanie</t>
        </is>
      </c>
      <c r="CK147" s="2" t="inlineStr">
        <is>
          <t>3|
3</t>
        </is>
      </c>
      <c r="CL147" s="2" t="inlineStr">
        <is>
          <t xml:space="preserve">|
</t>
        </is>
      </c>
      <c r="CM147" t="inlineStr">
        <is>
          <t>injekčná, perorálna alebo inhalačná aplikácia očkovacej látky s cieľom navodiť aktívnu špecifickú imunitu človeka alebo zvieraťa proti určitému infekčnému ochoreniu</t>
        </is>
      </c>
      <c r="CN147" s="2" t="inlineStr">
        <is>
          <t>cepljenje</t>
        </is>
      </c>
      <c r="CO147" s="2" t="inlineStr">
        <is>
          <t>3</t>
        </is>
      </c>
      <c r="CP147" s="2" t="inlineStr">
        <is>
          <t/>
        </is>
      </c>
      <c r="CQ147" t="inlineStr">
        <is>
          <t>Aplikacija živih atenuiranih ali mrtvih organizmov ali njihovih toksoidov za preprečevanje nalezljivih bolezni pri sprejemljivih osebah.</t>
        </is>
      </c>
      <c r="CR147" s="2" t="inlineStr">
        <is>
          <t>vaccinering</t>
        </is>
      </c>
      <c r="CS147" s="2" t="inlineStr">
        <is>
          <t>3</t>
        </is>
      </c>
      <c r="CT147" s="2" t="inlineStr">
        <is>
          <t/>
        </is>
      </c>
      <c r="CU147" t="inlineStr">
        <is>
          <t>en metod att framkalla skydd mot en viss infektionssjukdom genom tillförsel av vaccin (innehållande antigen), det vill säga ett preparat som aktiverar kroppens immunförsvar mot den sjukdomsalstrande faktorn, till exempel bakterier, virus eller parasiter</t>
        </is>
      </c>
    </row>
    <row r="148">
      <c r="A148" s="1" t="str">
        <f>HYPERLINK("https://iate.europa.eu/entry/result/1109512/all", "1109512")</f>
        <v>1109512</v>
      </c>
      <c r="B148" t="inlineStr">
        <is>
          <t>SOCIAL QUESTIONS</t>
        </is>
      </c>
      <c r="C148" t="inlineStr">
        <is>
          <t>SOCIAL QUESTIONS|health|medical science</t>
        </is>
      </c>
      <c r="D148" s="2" t="inlineStr">
        <is>
          <t>предаване на заразата|
предаване</t>
        </is>
      </c>
      <c r="E148" s="2" t="inlineStr">
        <is>
          <t>3|
3</t>
        </is>
      </c>
      <c r="F148" s="2" t="inlineStr">
        <is>
          <t xml:space="preserve">|
</t>
        </is>
      </c>
      <c r="G148" t="inlineStr">
        <is>
          <t>механизмът на предаване на заразата е процесът, чрез който се осъществява отделянето на патогенните микроорганизми от макроорганизма, преминаването им през външната среда и проникването им в друг възприемчив организъм</t>
        </is>
      </c>
      <c r="H148" t="inlineStr">
        <is>
          <t/>
        </is>
      </c>
      <c r="I148" t="inlineStr">
        <is>
          <t/>
        </is>
      </c>
      <c r="J148" t="inlineStr">
        <is>
          <t/>
        </is>
      </c>
      <c r="K148" t="inlineStr">
        <is>
          <t/>
        </is>
      </c>
      <c r="L148" t="inlineStr">
        <is>
          <t/>
        </is>
      </c>
      <c r="M148" t="inlineStr">
        <is>
          <t/>
        </is>
      </c>
      <c r="N148" t="inlineStr">
        <is>
          <t/>
        </is>
      </c>
      <c r="O148" t="inlineStr">
        <is>
          <t/>
        </is>
      </c>
      <c r="P148" s="2" t="inlineStr">
        <is>
          <t>Infektionsübertragung</t>
        </is>
      </c>
      <c r="Q148" s="2" t="inlineStr">
        <is>
          <t>3</t>
        </is>
      </c>
      <c r="R148" s="2" t="inlineStr">
        <is>
          <t/>
        </is>
      </c>
      <c r="S148" t="inlineStr">
        <is>
          <t/>
        </is>
      </c>
      <c r="T148" s="2" t="inlineStr">
        <is>
          <t>μετάδοση της λοίμωξης</t>
        </is>
      </c>
      <c r="U148" s="2" t="inlineStr">
        <is>
          <t>3</t>
        </is>
      </c>
      <c r="V148" s="2" t="inlineStr">
        <is>
          <t/>
        </is>
      </c>
      <c r="W148" t="inlineStr">
        <is>
          <t/>
        </is>
      </c>
      <c r="X148" s="2" t="inlineStr">
        <is>
          <t>transmission|
transmission of infection</t>
        </is>
      </c>
      <c r="Y148" s="2" t="inlineStr">
        <is>
          <t>3|
3</t>
        </is>
      </c>
      <c r="Z148" s="2" t="inlineStr">
        <is>
          <t xml:space="preserve">|
</t>
        </is>
      </c>
      <c r="AA148" t="inlineStr">
        <is>
          <t>process by which a pathogen passes from a source of infection to a new host</t>
        </is>
      </c>
      <c r="AB148" s="2" t="inlineStr">
        <is>
          <t>Transmisión de infección|
transmisión de agentes infecciosos</t>
        </is>
      </c>
      <c r="AC148" s="2" t="inlineStr">
        <is>
          <t>3|
3</t>
        </is>
      </c>
      <c r="AD148" s="2" t="inlineStr">
        <is>
          <t xml:space="preserve">|
</t>
        </is>
      </c>
      <c r="AE148" t="inlineStr">
        <is>
          <t>Cualquier mecanismo en virtud del cual un agente infeccioso se propaga de una fuente o un reservorio a una persona.</t>
        </is>
      </c>
      <c r="AF148" s="2" t="inlineStr">
        <is>
          <t>nakkuse ülekanne|
nakkuse levik</t>
        </is>
      </c>
      <c r="AG148" s="2" t="inlineStr">
        <is>
          <t>3|
3</t>
        </is>
      </c>
      <c r="AH148" s="2" t="inlineStr">
        <is>
          <t xml:space="preserve">|
</t>
        </is>
      </c>
      <c r="AI148" t="inlineStr">
        <is>
          <t>nakkust tekitavate mikroorganismide ülekandumine ühelt &lt;i&gt;peremeesorganismilt &lt;/i&gt;&lt;a href="/entry/result/1526342/all" id="ENTRY_TO_ENTRY_CONVERTER" target="_blank"&gt;IATE:1526342&lt;/a&gt; teisele</t>
        </is>
      </c>
      <c r="AJ148" s="2" t="inlineStr">
        <is>
          <t>siirtyminen|
(tartunnan/infektion) leviäminen|
tarttuminen|
transmissio</t>
        </is>
      </c>
      <c r="AK148" s="2" t="inlineStr">
        <is>
          <t>3|
3|
3|
3</t>
        </is>
      </c>
      <c r="AL148" s="2" t="inlineStr">
        <is>
          <t xml:space="preserve">|
|
|
</t>
        </is>
      </c>
      <c r="AM148" t="inlineStr">
        <is>
          <t>tartunnan siirtyminen yksilöstä toiseen</t>
        </is>
      </c>
      <c r="AN148" s="2" t="inlineStr">
        <is>
          <t>transmission de l'infection</t>
        </is>
      </c>
      <c r="AO148" s="2" t="inlineStr">
        <is>
          <t>3</t>
        </is>
      </c>
      <c r="AP148" s="2" t="inlineStr">
        <is>
          <t/>
        </is>
      </c>
      <c r="AQ148" t="inlineStr">
        <is>
          <t/>
        </is>
      </c>
      <c r="AR148" t="inlineStr">
        <is>
          <t/>
        </is>
      </c>
      <c r="AS148" t="inlineStr">
        <is>
          <t/>
        </is>
      </c>
      <c r="AT148" t="inlineStr">
        <is>
          <t/>
        </is>
      </c>
      <c r="AU148" t="inlineStr">
        <is>
          <t/>
        </is>
      </c>
      <c r="AV148" t="inlineStr">
        <is>
          <t/>
        </is>
      </c>
      <c r="AW148" t="inlineStr">
        <is>
          <t/>
        </is>
      </c>
      <c r="AX148" t="inlineStr">
        <is>
          <t/>
        </is>
      </c>
      <c r="AY148" t="inlineStr">
        <is>
          <t/>
        </is>
      </c>
      <c r="AZ148" t="inlineStr">
        <is>
          <t/>
        </is>
      </c>
      <c r="BA148" t="inlineStr">
        <is>
          <t/>
        </is>
      </c>
      <c r="BB148" t="inlineStr">
        <is>
          <t/>
        </is>
      </c>
      <c r="BC148" t="inlineStr">
        <is>
          <t/>
        </is>
      </c>
      <c r="BD148" s="2" t="inlineStr">
        <is>
          <t>trasmissione dell'infezione</t>
        </is>
      </c>
      <c r="BE148" s="2" t="inlineStr">
        <is>
          <t>3</t>
        </is>
      </c>
      <c r="BF148" s="2" t="inlineStr">
        <is>
          <t/>
        </is>
      </c>
      <c r="BG148" t="inlineStr">
        <is>
          <t/>
        </is>
      </c>
      <c r="BH148" t="inlineStr">
        <is>
          <t/>
        </is>
      </c>
      <c r="BI148" t="inlineStr">
        <is>
          <t/>
        </is>
      </c>
      <c r="BJ148" t="inlineStr">
        <is>
          <t/>
        </is>
      </c>
      <c r="BK148" t="inlineStr">
        <is>
          <t/>
        </is>
      </c>
      <c r="BL148" s="2" t="inlineStr">
        <is>
          <t>pārnešana|
infekcijas pārnešana</t>
        </is>
      </c>
      <c r="BM148" s="2" t="inlineStr">
        <is>
          <t>3|
3</t>
        </is>
      </c>
      <c r="BN148" s="2" t="inlineStr">
        <is>
          <t xml:space="preserve">|
</t>
        </is>
      </c>
      <c r="BO148" t="inlineStr">
        <is>
          <t/>
        </is>
      </c>
      <c r="BP148" t="inlineStr">
        <is>
          <t/>
        </is>
      </c>
      <c r="BQ148" t="inlineStr">
        <is>
          <t/>
        </is>
      </c>
      <c r="BR148" t="inlineStr">
        <is>
          <t/>
        </is>
      </c>
      <c r="BS148" t="inlineStr">
        <is>
          <t/>
        </is>
      </c>
      <c r="BT148" s="2" t="inlineStr">
        <is>
          <t>Overbrenging van infectie|
besmetten|
besmetting|
contaminatie</t>
        </is>
      </c>
      <c r="BU148" s="2" t="inlineStr">
        <is>
          <t>3|
3|
3|
3</t>
        </is>
      </c>
      <c r="BV148" s="2" t="inlineStr">
        <is>
          <t xml:space="preserve">|
|
|
</t>
        </is>
      </c>
      <c r="BW148" t="inlineStr">
        <is>
          <t>het overdragen van ziektekiemen</t>
        </is>
      </c>
      <c r="BX148" s="2" t="inlineStr">
        <is>
          <t>przenoszenie zakażenia</t>
        </is>
      </c>
      <c r="BY148" s="2" t="inlineStr">
        <is>
          <t>3</t>
        </is>
      </c>
      <c r="BZ148" s="2" t="inlineStr">
        <is>
          <t/>
        </is>
      </c>
      <c r="CA148" t="inlineStr">
        <is>
          <t>mechanizm przenoszenia czynnika zakaźnego z rezerwuaru na gospodarza</t>
        </is>
      </c>
      <c r="CB148" s="2" t="inlineStr">
        <is>
          <t>transmissão de infeção</t>
        </is>
      </c>
      <c r="CC148" s="2" t="inlineStr">
        <is>
          <t>3</t>
        </is>
      </c>
      <c r="CD148" s="2" t="inlineStr">
        <is>
          <t/>
        </is>
      </c>
      <c r="CE148" t="inlineStr">
        <is>
          <t/>
        </is>
      </c>
      <c r="CF148" t="inlineStr">
        <is>
          <t/>
        </is>
      </c>
      <c r="CG148" t="inlineStr">
        <is>
          <t/>
        </is>
      </c>
      <c r="CH148" t="inlineStr">
        <is>
          <t/>
        </is>
      </c>
      <c r="CI148" t="inlineStr">
        <is>
          <t/>
        </is>
      </c>
      <c r="CJ148" t="inlineStr">
        <is>
          <t/>
        </is>
      </c>
      <c r="CK148" t="inlineStr">
        <is>
          <t/>
        </is>
      </c>
      <c r="CL148" t="inlineStr">
        <is>
          <t/>
        </is>
      </c>
      <c r="CM148" t="inlineStr">
        <is>
          <t/>
        </is>
      </c>
      <c r="CN148" t="inlineStr">
        <is>
          <t/>
        </is>
      </c>
      <c r="CO148" t="inlineStr">
        <is>
          <t/>
        </is>
      </c>
      <c r="CP148" t="inlineStr">
        <is>
          <t/>
        </is>
      </c>
      <c r="CQ148" t="inlineStr">
        <is>
          <t/>
        </is>
      </c>
      <c r="CR148" s="2" t="inlineStr">
        <is>
          <t>överföring av smitta|
smittöverföring</t>
        </is>
      </c>
      <c r="CS148" s="2" t="inlineStr">
        <is>
          <t>3|
3</t>
        </is>
      </c>
      <c r="CT148" s="2" t="inlineStr">
        <is>
          <t xml:space="preserve">|
</t>
        </is>
      </c>
      <c r="CU148" t="inlineStr">
        <is>
          <t>spridning av ett smittämne från en individ till en annan</t>
        </is>
      </c>
    </row>
    <row r="149">
      <c r="A149" s="1" t="str">
        <f>HYPERLINK("https://iate.europa.eu/entry/result/3580450/all", "3580450")</f>
        <v>3580450</v>
      </c>
      <c r="B149" t="inlineStr">
        <is>
          <t>LAW;SOCIAL QUESTIONS</t>
        </is>
      </c>
      <c r="C149" t="inlineStr">
        <is>
          <t>LAW|rights and freedoms|rights of the individual|protection of privacy;SOCIAL QUESTIONS|health|medical science|medicine|medical data</t>
        </is>
      </c>
      <c r="D149" s="2" t="inlineStr">
        <is>
          <t>поверителност на здравната информация|
неприкосновеност на личния живот в сферата на здравеопазването|
защита на личните данни в сферата на здравеопазването</t>
        </is>
      </c>
      <c r="E149" s="2" t="inlineStr">
        <is>
          <t>2|
2|
2</t>
        </is>
      </c>
      <c r="F149" s="2" t="inlineStr">
        <is>
          <t xml:space="preserve">|
|
</t>
        </is>
      </c>
      <c r="G149" t="inlineStr">
        <is>
          <t>третирането на здравната информация като лични данни, които подлежат на защита</t>
        </is>
      </c>
      <c r="H149" s="2" t="inlineStr">
        <is>
          <t>mlčenlivost v souvislosti se zdravotními službami</t>
        </is>
      </c>
      <c r="I149" s="2" t="inlineStr">
        <is>
          <t>3</t>
        </is>
      </c>
      <c r="J149" s="2" t="inlineStr">
        <is>
          <t/>
        </is>
      </c>
      <c r="K149" t="inlineStr">
        <is>
          <t>mlčenlivost, kterou je vázán poskytovatel zdravotních služeb, o všech skutečnostech, o kterých se dozvěděl v souvislosti s poskytováním těchto zdravotních služeb</t>
        </is>
      </c>
      <c r="L149" s="2" t="inlineStr">
        <is>
          <t>sundhedspersoners tavshedspligt</t>
        </is>
      </c>
      <c r="M149" s="2" t="inlineStr">
        <is>
          <t>3</t>
        </is>
      </c>
      <c r="N149" s="2" t="inlineStr">
        <is>
          <t/>
        </is>
      </c>
      <c r="O149" t="inlineStr">
        <is>
          <t>sikkerhed, fortrolighed og tavshedspligt i forbindelse med en persons fortrolige oplysninger, patientjournaler og samtaler mellem patient og sundhedspersoner</t>
        </is>
      </c>
      <c r="P149" s="2" t="inlineStr">
        <is>
          <t>ärztliche Verschwiegenheitspflicht|
ärztliche Schweigepflicht</t>
        </is>
      </c>
      <c r="Q149" s="2" t="inlineStr">
        <is>
          <t>3|
3</t>
        </is>
      </c>
      <c r="R149" s="2" t="inlineStr">
        <is>
          <t xml:space="preserve">|
</t>
        </is>
      </c>
      <c r="S149" t="inlineStr">
        <is>
          <t>rechtliche Verpflichtung von Ärzten, ihnen anvertraute Informationen und Daten nicht unbefugt an Dritte weiterzugeben.</t>
        </is>
      </c>
      <c r="T149" s="2" t="inlineStr">
        <is>
          <t>ιατρικό απόρρητο</t>
        </is>
      </c>
      <c r="U149" s="2" t="inlineStr">
        <is>
          <t>2</t>
        </is>
      </c>
      <c r="V149" s="2" t="inlineStr">
        <is>
          <t/>
        </is>
      </c>
      <c r="W149" t="inlineStr">
        <is>
          <t>η υποχρέωση οποιουδήποτε υγειονομικού παράγοντα (γιατροί, μαίες, νοσοκόμοι, φαρμακοποιοί) να τηρεί απόλυτη εχεμύθεια σε οτιδήποτε πληροφορήθηκε κατά την ενάσκηση του λειτουργήματός του και άπτεται της υγείας ενός ασθενούς</t>
        </is>
      </c>
      <c r="X149" s="2" t="inlineStr">
        <is>
          <t>medical privacy</t>
        </is>
      </c>
      <c r="Y149" s="2" t="inlineStr">
        <is>
          <t>3</t>
        </is>
      </c>
      <c r="Z149" s="2" t="inlineStr">
        <is>
          <t/>
        </is>
      </c>
      <c r="AA149" t="inlineStr">
        <is>
          <t>practice of maintaining the security and confidentiality of patient records and of communications between patients and health care professionals</t>
        </is>
      </c>
      <c r="AB149" s="2" t="inlineStr">
        <is>
          <t>privacidad médica</t>
        </is>
      </c>
      <c r="AC149" s="2" t="inlineStr">
        <is>
          <t>3</t>
        </is>
      </c>
      <c r="AD149" s="2" t="inlineStr">
        <is>
          <t/>
        </is>
      </c>
      <c r="AE149" t="inlineStr">
        <is>
          <t>respeto de la confidencialidad de las historias clínicas y de las comunicaciones entre los proovedores de asistencia sanitaria y sus pacientes</t>
        </is>
      </c>
      <c r="AF149" s="2" t="inlineStr">
        <is>
          <t>terviseandmete puutumatuse kaitse</t>
        </is>
      </c>
      <c r="AG149" s="2" t="inlineStr">
        <is>
          <t>3</t>
        </is>
      </c>
      <c r="AH149" s="2" t="inlineStr">
        <is>
          <t/>
        </is>
      </c>
      <c r="AI149" t="inlineStr">
        <is>
          <t>patsiendi andmete ning patsiendi ja tervishoiuteenuste osutajate vahelise teabevahetuse konfidentsiaalsuse säilitamine</t>
        </is>
      </c>
      <c r="AJ149" s="2" t="inlineStr">
        <is>
          <t>terveystietojen yksityisyys</t>
        </is>
      </c>
      <c r="AK149" s="2" t="inlineStr">
        <is>
          <t>3</t>
        </is>
      </c>
      <c r="AL149" s="2" t="inlineStr">
        <is>
          <t/>
        </is>
      </c>
      <c r="AM149" t="inlineStr">
        <is>
          <t>terveydenhuollon työntekijän ja potilaan välisen viestinnän sekä potilastietojen luottamuksellisuuden säilyttäminen</t>
        </is>
      </c>
      <c r="AN149" s="2" t="inlineStr">
        <is>
          <t>secret médical</t>
        </is>
      </c>
      <c r="AO149" s="2" t="inlineStr">
        <is>
          <t>3</t>
        </is>
      </c>
      <c r="AP149" s="2" t="inlineStr">
        <is>
          <t/>
        </is>
      </c>
      <c r="AQ149" t="inlineStr">
        <is>
          <t>maintien de la confidentialité et de la sécurité des dossiers médicaux et des communications entre les prestataires de soins de santé et leurs patients</t>
        </is>
      </c>
      <c r="AR149" s="2" t="inlineStr">
        <is>
          <t>príobháideacht leighis</t>
        </is>
      </c>
      <c r="AS149" s="2" t="inlineStr">
        <is>
          <t>3</t>
        </is>
      </c>
      <c r="AT149" s="2" t="inlineStr">
        <is>
          <t/>
        </is>
      </c>
      <c r="AU149" t="inlineStr">
        <is>
          <t/>
        </is>
      </c>
      <c r="AV149" t="inlineStr">
        <is>
          <t/>
        </is>
      </c>
      <c r="AW149" t="inlineStr">
        <is>
          <t/>
        </is>
      </c>
      <c r="AX149" t="inlineStr">
        <is>
          <t/>
        </is>
      </c>
      <c r="AY149" t="inlineStr">
        <is>
          <t/>
        </is>
      </c>
      <c r="AZ149" t="inlineStr">
        <is>
          <t/>
        </is>
      </c>
      <c r="BA149" t="inlineStr">
        <is>
          <t/>
        </is>
      </c>
      <c r="BB149" t="inlineStr">
        <is>
          <t/>
        </is>
      </c>
      <c r="BC149" t="inlineStr">
        <is>
          <t/>
        </is>
      </c>
      <c r="BD149" s="2" t="inlineStr">
        <is>
          <t>privacy medica</t>
        </is>
      </c>
      <c r="BE149" s="2" t="inlineStr">
        <is>
          <t>3</t>
        </is>
      </c>
      <c r="BF149" s="2" t="inlineStr">
        <is>
          <t/>
        </is>
      </c>
      <c r="BG149" t="inlineStr">
        <is>
          <t>diritto del paziente di mantenere riservate le proprie informazioni mediche e di scegliere se e con chi condividerle al di fuori del contesto sanitario</t>
        </is>
      </c>
      <c r="BH149" s="2" t="inlineStr">
        <is>
          <t>duomenų apie sveikatos būklę privatumas</t>
        </is>
      </c>
      <c r="BI149" s="2" t="inlineStr">
        <is>
          <t>2</t>
        </is>
      </c>
      <c r="BJ149" s="2" t="inlineStr">
        <is>
          <t/>
        </is>
      </c>
      <c r="BK149" t="inlineStr">
        <is>
          <t>pacientų medicinos duomenų ir pacientų bei sveikatos priežiūros specialistų bendravimo duomenų saugumo ir konfidencialumo užtikrinimas</t>
        </is>
      </c>
      <c r="BL149" s="2" t="inlineStr">
        <is>
          <t>medicīniskās informācijas privātums</t>
        </is>
      </c>
      <c r="BM149" s="2" t="inlineStr">
        <is>
          <t>2</t>
        </is>
      </c>
      <c r="BN149" s="2" t="inlineStr">
        <is>
          <t/>
        </is>
      </c>
      <c r="BO149" t="inlineStr">
        <is>
          <t>pacientu medicīniskajās kartēs iekļautās informācijas un pacientu un veselības aprūpes speciālistu savstarpējās saziņas drošības un konfidencialitātes garantēšana</t>
        </is>
      </c>
      <c r="BP149" s="2" t="inlineStr">
        <is>
          <t>privatezza medika</t>
        </is>
      </c>
      <c r="BQ149" s="2" t="inlineStr">
        <is>
          <t>3</t>
        </is>
      </c>
      <c r="BR149" s="2" t="inlineStr">
        <is>
          <t/>
        </is>
      </c>
      <c r="BS149" t="inlineStr">
        <is>
          <t>il-prattika li jkun hemm sigurtà u kunfidenzjalità fir-rigward tar-rekords tal-pazjenti u tal-komunikazzjoni bejn il-pazjenti u l-professjonisti fil-qasam tal-kura tas-saħħa</t>
        </is>
      </c>
      <c r="BT149" s="2" t="inlineStr">
        <is>
          <t>medische privacy</t>
        </is>
      </c>
      <c r="BU149" s="2" t="inlineStr">
        <is>
          <t>3</t>
        </is>
      </c>
      <c r="BV149" s="2" t="inlineStr">
        <is>
          <t/>
        </is>
      </c>
      <c r="BW149" t="inlineStr">
        <is>
          <t>het vertrouwelijk houden van communicatie van aanbieders van gezondheidszorg, waaronder therapeuten, met hun patiënten</t>
        </is>
      </c>
      <c r="BX149" s="2" t="inlineStr">
        <is>
          <t>prywatność medyczna|
tajemnica medyczna</t>
        </is>
      </c>
      <c r="BY149" s="2" t="inlineStr">
        <is>
          <t>2|
3</t>
        </is>
      </c>
      <c r="BZ149" s="2" t="inlineStr">
        <is>
          <t>|
preferred</t>
        </is>
      </c>
      <c r="CA149" t="inlineStr">
        <is>
          <t>obowiązek poufności rozciągający się na wszelkie dane uzyskane w związku z wykonywaniem zawodu medycznego, zarówno informacji przekazanych intencjonalnie pracownikowi medycznemu (np. podczas wywiadu lekarskiego, udostępnionych w dokumentacji medycznej na potrzeby udzielania świadczeń zdrowotnych), jak również uzyskanych przez pracownika przypadkowo, niejako przy okazji wykonywania zawodu</t>
        </is>
      </c>
      <c r="CB149" t="inlineStr">
        <is>
          <t/>
        </is>
      </c>
      <c r="CC149" t="inlineStr">
        <is>
          <t/>
        </is>
      </c>
      <c r="CD149" t="inlineStr">
        <is>
          <t/>
        </is>
      </c>
      <c r="CE149" t="inlineStr">
        <is>
          <t/>
        </is>
      </c>
      <c r="CF149" t="inlineStr">
        <is>
          <t/>
        </is>
      </c>
      <c r="CG149" t="inlineStr">
        <is>
          <t/>
        </is>
      </c>
      <c r="CH149" t="inlineStr">
        <is>
          <t/>
        </is>
      </c>
      <c r="CI149" t="inlineStr">
        <is>
          <t/>
        </is>
      </c>
      <c r="CJ149" s="2" t="inlineStr">
        <is>
          <t>povinnosť mlčanlivosti zdravotníckeho pracovníka|
povinnosť zachovávať mlčanlivosť|
mlčanlivosť zdravotníckeho pracovníka|
povinnosť mlčanlivosti zdravotníckeho personálu</t>
        </is>
      </c>
      <c r="CK149" s="2" t="inlineStr">
        <is>
          <t>3|
3|
3|
3</t>
        </is>
      </c>
      <c r="CL149" s="2" t="inlineStr">
        <is>
          <t xml:space="preserve">|
|
|
</t>
        </is>
      </c>
      <c r="CM149" t="inlineStr">
        <is>
          <t>povinnosť zdravotníckeho pracovníka zachovávať mlčanlivosť o skutočnostiach, o ktorých sa dozvedel v súvislosti s výkonom svojho povolania</t>
        </is>
      </c>
      <c r="CN149" s="2" t="inlineStr">
        <is>
          <t>zasebnost pri zdravstveni oskrbi|
zasebnost pri zdravstveni obravnavi</t>
        </is>
      </c>
      <c r="CO149" s="2" t="inlineStr">
        <is>
          <t>3|
3</t>
        </is>
      </c>
      <c r="CP149" s="2" t="inlineStr">
        <is>
          <t xml:space="preserve">|
</t>
        </is>
      </c>
      <c r="CQ149" t="inlineStr">
        <is>
          <t/>
        </is>
      </c>
      <c r="CR149" s="2" t="inlineStr">
        <is>
          <t>sekretess inom hälso- och sjukvård</t>
        </is>
      </c>
      <c r="CS149" s="2" t="inlineStr">
        <is>
          <t>2</t>
        </is>
      </c>
      <c r="CT149" s="2" t="inlineStr">
        <is>
          <t/>
        </is>
      </c>
      <c r="CU149" t="inlineStr">
        <is>
          <t/>
        </is>
      </c>
    </row>
    <row r="150">
      <c r="A150" s="1" t="str">
        <f>HYPERLINK("https://iate.europa.eu/entry/result/3592650/all", "3592650")</f>
        <v>3592650</v>
      </c>
      <c r="B150" t="inlineStr">
        <is>
          <t>SOCIAL QUESTIONS</t>
        </is>
      </c>
      <c r="C150" t="inlineStr">
        <is>
          <t>SOCIAL QUESTIONS|health|health policy|organisation of health care|public health</t>
        </is>
      </c>
      <c r="D150" t="inlineStr">
        <is>
          <t/>
        </is>
      </c>
      <c r="E150" t="inlineStr">
        <is>
          <t/>
        </is>
      </c>
      <c r="F150" t="inlineStr">
        <is>
          <t/>
        </is>
      </c>
      <c r="G150" t="inlineStr">
        <is>
          <t/>
        </is>
      </c>
      <c r="H150" t="inlineStr">
        <is>
          <t/>
        </is>
      </c>
      <c r="I150" t="inlineStr">
        <is>
          <t/>
        </is>
      </c>
      <c r="J150" t="inlineStr">
        <is>
          <t/>
        </is>
      </c>
      <c r="K150" t="inlineStr">
        <is>
          <t/>
        </is>
      </c>
      <c r="L150" t="inlineStr">
        <is>
          <t/>
        </is>
      </c>
      <c r="M150" t="inlineStr">
        <is>
          <t/>
        </is>
      </c>
      <c r="N150" t="inlineStr">
        <is>
          <t/>
        </is>
      </c>
      <c r="O150" t="inlineStr">
        <is>
          <t/>
        </is>
      </c>
      <c r="P150" t="inlineStr">
        <is>
          <t/>
        </is>
      </c>
      <c r="Q150" t="inlineStr">
        <is>
          <t/>
        </is>
      </c>
      <c r="R150" t="inlineStr">
        <is>
          <t/>
        </is>
      </c>
      <c r="S150" t="inlineStr">
        <is>
          <t/>
        </is>
      </c>
      <c r="T150" t="inlineStr">
        <is>
          <t/>
        </is>
      </c>
      <c r="U150" t="inlineStr">
        <is>
          <t/>
        </is>
      </c>
      <c r="V150" t="inlineStr">
        <is>
          <t/>
        </is>
      </c>
      <c r="W150" t="inlineStr">
        <is>
          <t/>
        </is>
      </c>
      <c r="X150" s="2" t="inlineStr">
        <is>
          <t>self-quarantine</t>
        </is>
      </c>
      <c r="Y150" s="2" t="inlineStr">
        <is>
          <t>3</t>
        </is>
      </c>
      <c r="Z150" s="2" t="inlineStr">
        <is>
          <t/>
        </is>
      </c>
      <c r="AA150" t="inlineStr">
        <is>
          <t>self-imposed &lt;a href="https://iate.europa.eu/entry/slideshow/1612272923066/3589352/en" target="_blank"&gt;quarantine&lt;/a&gt; after a contact with a person infected with a communicable disease</t>
        </is>
      </c>
      <c r="AB150" s="2" t="inlineStr">
        <is>
          <t>autocuarentena</t>
        </is>
      </c>
      <c r="AC150" s="2" t="inlineStr">
        <is>
          <t>3</t>
        </is>
      </c>
      <c r="AD150" s="2" t="inlineStr">
        <is>
          <t/>
        </is>
      </c>
      <c r="AE150" t="inlineStr">
        <is>
          <t>&lt;a href="https://iate.europa.eu/entry/slideshow/1612272923066/3589352/es" target="_blank"&gt;Cuarentena &lt;/a&gt;autoimpuesta que una persona debe aplicarse si ha estado en contacto con una persona infectada.</t>
        </is>
      </c>
      <c r="AF150" s="2" t="inlineStr">
        <is>
          <t>vabatahtlik karantiin|
enesekarantiin</t>
        </is>
      </c>
      <c r="AG150" s="2" t="inlineStr">
        <is>
          <t>3|
3</t>
        </is>
      </c>
      <c r="AH150" s="2" t="inlineStr">
        <is>
          <t xml:space="preserve">|
</t>
        </is>
      </c>
      <c r="AI150" t="inlineStr">
        <is>
          <t>&lt;i&gt;karantiin&lt;/i&gt; &lt;a href="/entry/result/3589352/all" id="ENTRY_TO_ENTRY_CONVERTER" target="_blank"&gt;IATE:3589352&lt;/a&gt; , mille reeglitest ja soovitustest peab isik kinni vabatahtlikult</t>
        </is>
      </c>
      <c r="AJ150" s="2" t="inlineStr">
        <is>
          <t>vapaaehtoinen karanteeni|
omaehtoinen karanteeni|
eristys kotikaranteenissa|
kotikaranteeni|
pysyminen karanteenia vastaavissa olosuhteissa</t>
        </is>
      </c>
      <c r="AK150" s="2" t="inlineStr">
        <is>
          <t>3|
3|
3|
3|
3</t>
        </is>
      </c>
      <c r="AL150" s="2" t="inlineStr">
        <is>
          <t xml:space="preserve">|
|
|
|
</t>
        </is>
      </c>
      <c r="AM150" t="inlineStr">
        <is>
          <t/>
        </is>
      </c>
      <c r="AN150" t="inlineStr">
        <is>
          <t/>
        </is>
      </c>
      <c r="AO150" t="inlineStr">
        <is>
          <t/>
        </is>
      </c>
      <c r="AP150" t="inlineStr">
        <is>
          <t/>
        </is>
      </c>
      <c r="AQ150" t="inlineStr">
        <is>
          <t/>
        </is>
      </c>
      <c r="AR150" s="2" t="inlineStr">
        <is>
          <t>féinchoraintín</t>
        </is>
      </c>
      <c r="AS150" s="2" t="inlineStr">
        <is>
          <t>3</t>
        </is>
      </c>
      <c r="AT150" s="2" t="inlineStr">
        <is>
          <t/>
        </is>
      </c>
      <c r="AU150" t="inlineStr">
        <is>
          <t/>
        </is>
      </c>
      <c r="AV150" t="inlineStr">
        <is>
          <t/>
        </is>
      </c>
      <c r="AW150" t="inlineStr">
        <is>
          <t/>
        </is>
      </c>
      <c r="AX150" t="inlineStr">
        <is>
          <t/>
        </is>
      </c>
      <c r="AY150" t="inlineStr">
        <is>
          <t/>
        </is>
      </c>
      <c r="AZ150" t="inlineStr">
        <is>
          <t/>
        </is>
      </c>
      <c r="BA150" t="inlineStr">
        <is>
          <t/>
        </is>
      </c>
      <c r="BB150" t="inlineStr">
        <is>
          <t/>
        </is>
      </c>
      <c r="BC150" t="inlineStr">
        <is>
          <t/>
        </is>
      </c>
      <c r="BD150" t="inlineStr">
        <is>
          <t/>
        </is>
      </c>
      <c r="BE150" t="inlineStr">
        <is>
          <t/>
        </is>
      </c>
      <c r="BF150" t="inlineStr">
        <is>
          <t/>
        </is>
      </c>
      <c r="BG150" t="inlineStr">
        <is>
          <t/>
        </is>
      </c>
      <c r="BH150" t="inlineStr">
        <is>
          <t/>
        </is>
      </c>
      <c r="BI150" t="inlineStr">
        <is>
          <t/>
        </is>
      </c>
      <c r="BJ150" t="inlineStr">
        <is>
          <t/>
        </is>
      </c>
      <c r="BK150" t="inlineStr">
        <is>
          <t/>
        </is>
      </c>
      <c r="BL150" s="2" t="inlineStr">
        <is>
          <t>paškarantīna</t>
        </is>
      </c>
      <c r="BM150" s="2" t="inlineStr">
        <is>
          <t>3</t>
        </is>
      </c>
      <c r="BN150" s="2" t="inlineStr">
        <is>
          <t/>
        </is>
      </c>
      <c r="BO150" t="inlineStr">
        <is>
          <t/>
        </is>
      </c>
      <c r="BP150" s="2" t="inlineStr">
        <is>
          <t>awtokwarantina</t>
        </is>
      </c>
      <c r="BQ150" s="2" t="inlineStr">
        <is>
          <t>3</t>
        </is>
      </c>
      <c r="BR150" s="2" t="inlineStr">
        <is>
          <t/>
        </is>
      </c>
      <c r="BS150" t="inlineStr">
        <is>
          <t>kwarantina li wieħed jimponi fuqu nnifsu (awtoimposta) wara kuntatt ma' persuna infettata b'marda komunikabbli</t>
        </is>
      </c>
      <c r="BT150" t="inlineStr">
        <is>
          <t/>
        </is>
      </c>
      <c r="BU150" t="inlineStr">
        <is>
          <t/>
        </is>
      </c>
      <c r="BV150" t="inlineStr">
        <is>
          <t/>
        </is>
      </c>
      <c r="BW150" t="inlineStr">
        <is>
          <t/>
        </is>
      </c>
      <c r="BX150" s="2" t="inlineStr">
        <is>
          <t>samokwarantanna|
samodzielne poddanie się kwarantannie</t>
        </is>
      </c>
      <c r="BY150" s="2" t="inlineStr">
        <is>
          <t>3|
3</t>
        </is>
      </c>
      <c r="BZ150" s="2" t="inlineStr">
        <is>
          <t xml:space="preserve">|
</t>
        </is>
      </c>
      <c r="CA150" t="inlineStr">
        <is>
          <t/>
        </is>
      </c>
      <c r="CB150" s="2" t="inlineStr">
        <is>
          <t>autoquarentena</t>
        </is>
      </c>
      <c r="CC150" s="2" t="inlineStr">
        <is>
          <t>3</t>
        </is>
      </c>
      <c r="CD150" s="2" t="inlineStr">
        <is>
          <t/>
        </is>
      </c>
      <c r="CE150" t="inlineStr">
        <is>
          <t>Quarentena voluntariamente cumprida por uma pessoa saudável que tenha tido um 
contacto de alto ou de baixo risco com um 
caso confirmado de doença transmissível.</t>
        </is>
      </c>
      <c r="CF150" t="inlineStr">
        <is>
          <t/>
        </is>
      </c>
      <c r="CG150" t="inlineStr">
        <is>
          <t/>
        </is>
      </c>
      <c r="CH150" t="inlineStr">
        <is>
          <t/>
        </is>
      </c>
      <c r="CI150" t="inlineStr">
        <is>
          <t/>
        </is>
      </c>
      <c r="CJ150" t="inlineStr">
        <is>
          <t/>
        </is>
      </c>
      <c r="CK150" t="inlineStr">
        <is>
          <t/>
        </is>
      </c>
      <c r="CL150" t="inlineStr">
        <is>
          <t/>
        </is>
      </c>
      <c r="CM150" t="inlineStr">
        <is>
          <t/>
        </is>
      </c>
      <c r="CN150" s="2" t="inlineStr">
        <is>
          <t>samokarantena</t>
        </is>
      </c>
      <c r="CO150" s="2" t="inlineStr">
        <is>
          <t>3</t>
        </is>
      </c>
      <c r="CP150" s="2" t="inlineStr">
        <is>
          <t/>
        </is>
      </c>
      <c r="CQ150" t="inlineStr">
        <is>
          <t/>
        </is>
      </c>
      <c r="CR150" s="2" t="inlineStr">
        <is>
          <t>självkarantän</t>
        </is>
      </c>
      <c r="CS150" s="2" t="inlineStr">
        <is>
          <t>3</t>
        </is>
      </c>
      <c r="CT150" s="2" t="inlineStr">
        <is>
          <t/>
        </is>
      </c>
      <c r="CU150" t="inlineStr">
        <is>
          <t>självpåtagen &lt;a href="https://iate.europa.eu/entry/result/3589352" target="_blank"&gt;karantän &lt;/a&gt;i hemmet när en person har eller kan ha 
smittats alternativt vill undvika risken att smittas av coronaviruset</t>
        </is>
      </c>
    </row>
    <row r="151">
      <c r="A151" s="1" t="str">
        <f>HYPERLINK("https://iate.europa.eu/entry/result/1109166/all", "1109166")</f>
        <v>1109166</v>
      </c>
      <c r="B151" t="inlineStr">
        <is>
          <t>SOCIAL QUESTIONS</t>
        </is>
      </c>
      <c r="C151" t="inlineStr">
        <is>
          <t>SOCIAL QUESTIONS|health|medical science|epidemiology</t>
        </is>
      </c>
      <c r="D151" t="inlineStr">
        <is>
          <t/>
        </is>
      </c>
      <c r="E151" t="inlineStr">
        <is>
          <t/>
        </is>
      </c>
      <c r="F151" t="inlineStr">
        <is>
          <t/>
        </is>
      </c>
      <c r="G151" t="inlineStr">
        <is>
          <t/>
        </is>
      </c>
      <c r="H151" t="inlineStr">
        <is>
          <t/>
        </is>
      </c>
      <c r="I151" t="inlineStr">
        <is>
          <t/>
        </is>
      </c>
      <c r="J151" t="inlineStr">
        <is>
          <t/>
        </is>
      </c>
      <c r="K151" t="inlineStr">
        <is>
          <t/>
        </is>
      </c>
      <c r="L151" t="inlineStr">
        <is>
          <t/>
        </is>
      </c>
      <c r="M151" t="inlineStr">
        <is>
          <t/>
        </is>
      </c>
      <c r="N151" t="inlineStr">
        <is>
          <t/>
        </is>
      </c>
      <c r="O151" t="inlineStr">
        <is>
          <t/>
        </is>
      </c>
      <c r="P151" s="2" t="inlineStr">
        <is>
          <t>Übertragbarkeit</t>
        </is>
      </c>
      <c r="Q151" s="2" t="inlineStr">
        <is>
          <t>3</t>
        </is>
      </c>
      <c r="R151" s="2" t="inlineStr">
        <is>
          <t/>
        </is>
      </c>
      <c r="S151" t="inlineStr">
        <is>
          <t/>
        </is>
      </c>
      <c r="T151" s="2" t="inlineStr">
        <is>
          <t>μολυσματικότητα|
μεταδοτικότητα</t>
        </is>
      </c>
      <c r="U151" s="2" t="inlineStr">
        <is>
          <t>3|
3</t>
        </is>
      </c>
      <c r="V151" s="2" t="inlineStr">
        <is>
          <t xml:space="preserve">|
</t>
        </is>
      </c>
      <c r="W151" t="inlineStr">
        <is>
          <t/>
        </is>
      </c>
      <c r="X151" s="2" t="inlineStr">
        <is>
          <t>infectiousness</t>
        </is>
      </c>
      <c r="Y151" s="2" t="inlineStr">
        <is>
          <t>3</t>
        </is>
      </c>
      <c r="Z151" s="2" t="inlineStr">
        <is>
          <t/>
        </is>
      </c>
      <c r="AA151" t="inlineStr">
        <is>
          <t>(of a pathogen) likelihood of infection occurring after an effective contact event has occurred</t>
        </is>
      </c>
      <c r="AB151" s="2" t="inlineStr">
        <is>
          <t>infecciosidad</t>
        </is>
      </c>
      <c r="AC151" s="2" t="inlineStr">
        <is>
          <t>3</t>
        </is>
      </c>
      <c r="AD151" s="2" t="inlineStr">
        <is>
          <t/>
        </is>
      </c>
      <c r="AE151" t="inlineStr">
        <is>
          <t/>
        </is>
      </c>
      <c r="AF151" t="inlineStr">
        <is>
          <t/>
        </is>
      </c>
      <c r="AG151" t="inlineStr">
        <is>
          <t/>
        </is>
      </c>
      <c r="AH151" t="inlineStr">
        <is>
          <t/>
        </is>
      </c>
      <c r="AI151" t="inlineStr">
        <is>
          <t/>
        </is>
      </c>
      <c r="AJ151" s="2" t="inlineStr">
        <is>
          <t>tartuttavuus</t>
        </is>
      </c>
      <c r="AK151" s="2" t="inlineStr">
        <is>
          <t>3</t>
        </is>
      </c>
      <c r="AL151" s="2" t="inlineStr">
        <is>
          <t/>
        </is>
      </c>
      <c r="AM151" t="inlineStr">
        <is>
          <t>kyky siirtää tauti toiseen yksilöön</t>
        </is>
      </c>
      <c r="AN151" s="2" t="inlineStr">
        <is>
          <t>contagiosité</t>
        </is>
      </c>
      <c r="AO151" s="2" t="inlineStr">
        <is>
          <t>3</t>
        </is>
      </c>
      <c r="AP151" s="2" t="inlineStr">
        <is>
          <t/>
        </is>
      </c>
      <c r="AQ151" t="inlineStr">
        <is>
          <t/>
        </is>
      </c>
      <c r="AR151" s="2" t="inlineStr">
        <is>
          <t>ionfhabhtacht</t>
        </is>
      </c>
      <c r="AS151" s="2" t="inlineStr">
        <is>
          <t>3</t>
        </is>
      </c>
      <c r="AT151" s="2" t="inlineStr">
        <is>
          <t/>
        </is>
      </c>
      <c r="AU151" t="inlineStr">
        <is>
          <t/>
        </is>
      </c>
      <c r="AV151" t="inlineStr">
        <is>
          <t/>
        </is>
      </c>
      <c r="AW151" t="inlineStr">
        <is>
          <t/>
        </is>
      </c>
      <c r="AX151" t="inlineStr">
        <is>
          <t/>
        </is>
      </c>
      <c r="AY151" t="inlineStr">
        <is>
          <t/>
        </is>
      </c>
      <c r="AZ151" t="inlineStr">
        <is>
          <t/>
        </is>
      </c>
      <c r="BA151" t="inlineStr">
        <is>
          <t/>
        </is>
      </c>
      <c r="BB151" t="inlineStr">
        <is>
          <t/>
        </is>
      </c>
      <c r="BC151" t="inlineStr">
        <is>
          <t/>
        </is>
      </c>
      <c r="BD151" s="2" t="inlineStr">
        <is>
          <t>contagiosità|
tasso di contagiosità</t>
        </is>
      </c>
      <c r="BE151" s="2" t="inlineStr">
        <is>
          <t>3|
3</t>
        </is>
      </c>
      <c r="BF151" s="2" t="inlineStr">
        <is>
          <t xml:space="preserve">|
</t>
        </is>
      </c>
      <c r="BG151" t="inlineStr">
        <is>
          <t>potenzialità di
un patogeno di trasmettere un’infezione in seguito a un contatto</t>
        </is>
      </c>
      <c r="BH151" s="2" t="inlineStr">
        <is>
          <t>infektyvumas</t>
        </is>
      </c>
      <c r="BI151" s="2" t="inlineStr">
        <is>
          <t>3</t>
        </is>
      </c>
      <c r="BJ151" s="2" t="inlineStr">
        <is>
          <t/>
        </is>
      </c>
      <c r="BK151" t="inlineStr">
        <is>
          <t/>
        </is>
      </c>
      <c r="BL151" t="inlineStr">
        <is>
          <t/>
        </is>
      </c>
      <c r="BM151" t="inlineStr">
        <is>
          <t/>
        </is>
      </c>
      <c r="BN151" t="inlineStr">
        <is>
          <t/>
        </is>
      </c>
      <c r="BO151" t="inlineStr">
        <is>
          <t/>
        </is>
      </c>
      <c r="BP151" t="inlineStr">
        <is>
          <t/>
        </is>
      </c>
      <c r="BQ151" t="inlineStr">
        <is>
          <t/>
        </is>
      </c>
      <c r="BR151" t="inlineStr">
        <is>
          <t/>
        </is>
      </c>
      <c r="BS151" t="inlineStr">
        <is>
          <t/>
        </is>
      </c>
      <c r="BT151" s="2" t="inlineStr">
        <is>
          <t>infectiositeit</t>
        </is>
      </c>
      <c r="BU151" s="2" t="inlineStr">
        <is>
          <t>3</t>
        </is>
      </c>
      <c r="BV151" s="2" t="inlineStr">
        <is>
          <t/>
        </is>
      </c>
      <c r="BW151" t="inlineStr">
        <is>
          <t>de graad van besmettelijkheid, het gemak van het overgaan van een ziekte van de ene mens op de andere; heel gemakkelijk bv. kinderziekten (mazelen e.d.)</t>
        </is>
      </c>
      <c r="BX151" s="2" t="inlineStr">
        <is>
          <t>rozsiewalność|
zaraźliwość</t>
        </is>
      </c>
      <c r="BY151" s="2" t="inlineStr">
        <is>
          <t>3|
3</t>
        </is>
      </c>
      <c r="BZ151" s="2" t="inlineStr">
        <is>
          <t>|
preferred</t>
        </is>
      </c>
      <c r="CA151" t="inlineStr">
        <is>
          <t>zdolność czynnika chorobotwórczego (&lt;a href="/entry/result/1623140/all" id="ENTRY_TO_ENTRY_CONVERTER" target="_blank"&gt;IATE:1623140&lt;/a&gt;) do przejścia z rezerwuaru do organizmu gospodarza</t>
        </is>
      </c>
      <c r="CB151" s="2" t="inlineStr">
        <is>
          <t>transmissibilidade</t>
        </is>
      </c>
      <c r="CC151" s="2" t="inlineStr">
        <is>
          <t>3</t>
        </is>
      </c>
      <c r="CD151" s="2" t="inlineStr">
        <is>
          <t/>
        </is>
      </c>
      <c r="CE151" t="inlineStr">
        <is>
          <t>Capacidade de transmitir por contacto, por hereditariedade ou por contágio (digestivo, oral, respiratório, sexual, etc.).</t>
        </is>
      </c>
      <c r="CF151" t="inlineStr">
        <is>
          <t/>
        </is>
      </c>
      <c r="CG151" t="inlineStr">
        <is>
          <t/>
        </is>
      </c>
      <c r="CH151" t="inlineStr">
        <is>
          <t/>
        </is>
      </c>
      <c r="CI151" t="inlineStr">
        <is>
          <t/>
        </is>
      </c>
      <c r="CJ151" t="inlineStr">
        <is>
          <t/>
        </is>
      </c>
      <c r="CK151" t="inlineStr">
        <is>
          <t/>
        </is>
      </c>
      <c r="CL151" t="inlineStr">
        <is>
          <t/>
        </is>
      </c>
      <c r="CM151" t="inlineStr">
        <is>
          <t/>
        </is>
      </c>
      <c r="CN151" s="2" t="inlineStr">
        <is>
          <t>nalezljivost</t>
        </is>
      </c>
      <c r="CO151" s="2" t="inlineStr">
        <is>
          <t>3</t>
        </is>
      </c>
      <c r="CP151" s="2" t="inlineStr">
        <is>
          <t/>
        </is>
      </c>
      <c r="CQ151" t="inlineStr">
        <is>
          <t/>
        </is>
      </c>
      <c r="CR151" t="inlineStr">
        <is>
          <t/>
        </is>
      </c>
      <c r="CS151" t="inlineStr">
        <is>
          <t/>
        </is>
      </c>
      <c r="CT151" t="inlineStr">
        <is>
          <t/>
        </is>
      </c>
      <c r="CU151" t="inlineStr">
        <is>
          <t/>
        </is>
      </c>
    </row>
    <row r="152">
      <c r="A152" s="1" t="str">
        <f>HYPERLINK("https://iate.europa.eu/entry/result/3590016/all", "3590016")</f>
        <v>3590016</v>
      </c>
      <c r="B152" t="inlineStr">
        <is>
          <t>EMPLOYMENT AND WORKING CONDITIONS;SOCIAL QUESTIONS;INTERNATIONAL RELATIONS</t>
        </is>
      </c>
      <c r="C152" t="inlineStr">
        <is>
          <t>EMPLOYMENT AND WORKING CONDITIONS|labour market|labour force;SOCIAL QUESTIONS|health|illness|epidemic;INTERNATIONAL RELATIONS|cooperation policy|aid policy|emergency aid</t>
        </is>
      </c>
      <c r="D152" s="2" t="inlineStr">
        <is>
          <t>пътуващ от основно значение</t>
        </is>
      </c>
      <c r="E152" s="2" t="inlineStr">
        <is>
          <t>3</t>
        </is>
      </c>
      <c r="F152" s="2" t="inlineStr">
        <is>
          <t/>
        </is>
      </c>
      <c r="G152" t="inlineStr">
        <is>
          <t/>
        </is>
      </c>
      <c r="H152" s="2" t="inlineStr">
        <is>
          <t>osoba podnikající nezbytně nutnou cestu</t>
        </is>
      </c>
      <c r="I152" s="2" t="inlineStr">
        <is>
          <t>3</t>
        </is>
      </c>
      <c r="J152" s="2" t="inlineStr">
        <is>
          <t/>
        </is>
      </c>
      <c r="K152" t="inlineStr">
        <is>
          <t>osoba s nezbytnou funkcí či potřebou, na kterou se tudíž nevztahují dočasná cestovní omezení zavedená v mimořádné situaci, jako je &lt;a href="https://iate.europa.eu/entry/result/CE4C7E7F2BEA4EB98A8A3559BB7A7035/cs?forceEcas=true" target="_blank"&gt;krize v oblasti veřejného zdraví&lt;/a&gt;</t>
        </is>
      </c>
      <c r="L152" s="2" t="inlineStr">
        <is>
          <t>person, der af tvingende grunde er nødt til at rejse</t>
        </is>
      </c>
      <c r="M152" s="2" t="inlineStr">
        <is>
          <t>3</t>
        </is>
      </c>
      <c r="N152" s="2" t="inlineStr">
        <is>
          <t/>
        </is>
      </c>
      <c r="O152" t="inlineStr">
        <is>
          <t>person, der har et væsentligt behov eller varetager en væsentlig funktion, og
som derfor ikke er omfattet af midlertidige rejserestriktioner indført i en
nødsituation såsom en folkesundhedskrise</t>
        </is>
      </c>
      <c r="P152" s="2" t="inlineStr">
        <is>
          <t>Person, die aus zwingenden Gründen reisen muss</t>
        </is>
      </c>
      <c r="Q152" s="2" t="inlineStr">
        <is>
          <t>3</t>
        </is>
      </c>
      <c r="R152" s="2" t="inlineStr">
        <is>
          <t/>
        </is>
      </c>
      <c r="S152" t="inlineStr">
        <is>
          <t/>
        </is>
      </c>
      <c r="T152" s="2" t="inlineStr">
        <is>
          <t>ταξιδιώτης με ουσιώδη καθήκοντα ή ανάγκες</t>
        </is>
      </c>
      <c r="U152" s="2" t="inlineStr">
        <is>
          <t>3</t>
        </is>
      </c>
      <c r="V152" s="2" t="inlineStr">
        <is>
          <t/>
        </is>
      </c>
      <c r="W152" t="inlineStr">
        <is>
          <t>άτομο που εξαιρείται από ταξιδιωτικούς περιορισμούς που έχουν επιβληθεί σε καταστάσεις έκτακτης ανάγκης, όπως σε περίπτωση κρίσης δημόσιας υγείας, λόγω του γεγονότος ότι ταξιδεύει επειδή εκτελεί ένα ουσιώδες καθήκον ή για να καλύψει μια ουσιώδη ανάγκη</t>
        </is>
      </c>
      <c r="X152" s="2" t="inlineStr">
        <is>
          <t>essential traveller</t>
        </is>
      </c>
      <c r="Y152" s="2" t="inlineStr">
        <is>
          <t>3</t>
        </is>
      </c>
      <c r="Z152" s="2" t="inlineStr">
        <is>
          <t/>
        </is>
      </c>
      <c r="AA152" t="inlineStr">
        <is>
          <t>person with an essential need or function and thus not subject to temporary travel restrictions introduced under an emergency
situation such as a public health crisis</t>
        </is>
      </c>
      <c r="AB152" s="2" t="inlineStr">
        <is>
          <t>viajero esencial</t>
        </is>
      </c>
      <c r="AC152" s="2" t="inlineStr">
        <is>
          <t>3</t>
        </is>
      </c>
      <c r="AD152" s="2" t="inlineStr">
        <is>
          <t/>
        </is>
      </c>
      <c r="AE152" t="inlineStr">
        <is>
          <t>Persona
con una función o necesidad esencial y a la que por consiguiente no se le
aplica una restricción temporal de los viajes introducida en una situación tal
como una crisis de salud pública.</t>
        </is>
      </c>
      <c r="AF152" s="2" t="inlineStr">
        <is>
          <t>vältimatu reisivajadusega inimene</t>
        </is>
      </c>
      <c r="AG152" s="2" t="inlineStr">
        <is>
          <t>3</t>
        </is>
      </c>
      <c r="AH152" s="2" t="inlineStr">
        <is>
          <t/>
        </is>
      </c>
      <c r="AI152" t="inlineStr">
        <is>
          <t/>
        </is>
      </c>
      <c r="AJ152" s="2" t="inlineStr">
        <is>
          <t>keskeinen matkustaja</t>
        </is>
      </c>
      <c r="AK152" s="2" t="inlineStr">
        <is>
          <t>3</t>
        </is>
      </c>
      <c r="AL152" s="2" t="inlineStr">
        <is>
          <t/>
        </is>
      </c>
      <c r="AM152" t="inlineStr">
        <is>
          <t/>
        </is>
      </c>
      <c r="AN152" s="2" t="inlineStr">
        <is>
          <t>voyageur essentiel</t>
        </is>
      </c>
      <c r="AO152" s="2" t="inlineStr">
        <is>
          <t>3</t>
        </is>
      </c>
      <c r="AP152" s="2" t="inlineStr">
        <is>
          <t/>
        </is>
      </c>
      <c r="AQ152" t="inlineStr">
        <is>
          <t>personne qui, en raison de ses besoins ou de ses fonctions, ne fait pas l’objet de restrictions temporaires de déplacement introduites dans une situation d’urgence telle qu’une crise de santé publique</t>
        </is>
      </c>
      <c r="AR152" s="2" t="inlineStr">
        <is>
          <t>taistealaí riachtanach</t>
        </is>
      </c>
      <c r="AS152" s="2" t="inlineStr">
        <is>
          <t>3</t>
        </is>
      </c>
      <c r="AT152" s="2" t="inlineStr">
        <is>
          <t/>
        </is>
      </c>
      <c r="AU152" t="inlineStr">
        <is>
          <t/>
        </is>
      </c>
      <c r="AV152" s="2" t="inlineStr">
        <is>
          <t>ključni putnik</t>
        </is>
      </c>
      <c r="AW152" s="2" t="inlineStr">
        <is>
          <t>3</t>
        </is>
      </c>
      <c r="AX152" s="2" t="inlineStr">
        <is>
          <t/>
        </is>
      </c>
      <c r="AY152" t="inlineStr">
        <is>
          <t/>
        </is>
      </c>
      <c r="AZ152" s="2" t="inlineStr">
        <is>
          <t>alapvető szükségből utazó</t>
        </is>
      </c>
      <c r="BA152" s="2" t="inlineStr">
        <is>
          <t>3</t>
        </is>
      </c>
      <c r="BB152" s="2" t="inlineStr">
        <is>
          <t/>
        </is>
      </c>
      <c r="BC152" t="inlineStr">
        <is>
          <t>elengedhetetlen okból (munkaügyben)
utazó személy, aki mentesül a Covid19-világjárvány miatt hozott utazási korlátozások (karanténkötelezettség, beutazási tilalom) hatálya alól</t>
        </is>
      </c>
      <c r="BD152" s="2" t="inlineStr">
        <is>
          <t>viaggiatore essenziale</t>
        </is>
      </c>
      <c r="BE152" s="2" t="inlineStr">
        <is>
          <t>3</t>
        </is>
      </c>
      <c r="BF152" s="2" t="inlineStr">
        <is>
          <t/>
        </is>
      </c>
      <c r="BG152" t="inlineStr">
        <is>
          <t>viaggiatore avente una
funzione o una necessità essenziale e quindi esentato da restrizioni temporanee
dei viaggi dovute a un’emergenza come una crisi sanitaria</t>
        </is>
      </c>
      <c r="BH152" s="2" t="inlineStr">
        <is>
          <t>į būtiną kelionę vykstantis asmuo</t>
        </is>
      </c>
      <c r="BI152" s="2" t="inlineStr">
        <is>
          <t>3</t>
        </is>
      </c>
      <c r="BJ152" s="2" t="inlineStr">
        <is>
          <t/>
        </is>
      </c>
      <c r="BK152" t="inlineStr">
        <is>
          <t/>
        </is>
      </c>
      <c r="BL152" s="2" t="inlineStr">
        <is>
          <t>persona ar būtisku ceļošanas iemeslu</t>
        </is>
      </c>
      <c r="BM152" s="2" t="inlineStr">
        <is>
          <t>2</t>
        </is>
      </c>
      <c r="BN152" s="2" t="inlineStr">
        <is>
          <t/>
        </is>
      </c>
      <c r="BO152" t="inlineStr">
        <is>
          <t>persona, kurai ir būtiska vajadzība ceļot vai kas pilda būtiskas funkcijas un kam tāpēc nepiemēro pagaidu ceļošanas ierobežojumus, kas ieviesti saistībā ar ārkārtas situāciju, piemēram, sabiedrības veselības krīzi</t>
        </is>
      </c>
      <c r="BP152" s="2" t="inlineStr">
        <is>
          <t>vjaġġatur essenzjali</t>
        </is>
      </c>
      <c r="BQ152" s="2" t="inlineStr">
        <is>
          <t>3</t>
        </is>
      </c>
      <c r="BR152" s="2" t="inlineStr">
        <is>
          <t/>
        </is>
      </c>
      <c r="BS152" t="inlineStr">
        <is>
          <t>persuna bi ħtieġa jew funzjoni essenzjali u għaldaqstant mhux soġġetta għal restrizzjonijiet temporanji għall-ivvjaġġar introdotti f'sitwazzjoni ta' emerġenza bħal kriżi tas-saħħa pubblika</t>
        </is>
      </c>
      <c r="BT152" s="2" t="inlineStr">
        <is>
          <t>essentiële reiziger</t>
        </is>
      </c>
      <c r="BU152" s="2" t="inlineStr">
        <is>
          <t>3</t>
        </is>
      </c>
      <c r="BV152" s="2" t="inlineStr">
        <is>
          <t/>
        </is>
      </c>
      <c r="BW152" t="inlineStr">
        <is>
          <t>persoon
 met een essentiële behoefte of functie die bijgevolg niet onderworpen is aan
 tijdelijke reisbeperkingen in een noodsituatie zoals een
 volksgezondheidscrisis</t>
        </is>
      </c>
      <c r="BX152" s="2" t="inlineStr">
        <is>
          <t>osoba odbywająca podróż niezbędną</t>
        </is>
      </c>
      <c r="BY152" s="2" t="inlineStr">
        <is>
          <t>3</t>
        </is>
      </c>
      <c r="BZ152" s="2" t="inlineStr">
        <is>
          <t/>
        </is>
      </c>
      <c r="CA152" t="inlineStr">
        <is>
          <t/>
        </is>
      </c>
      <c r="CB152" s="2" t="inlineStr">
        <is>
          <t>viajante com funções ou necessidades essenciais|
viajante por razões essenciais</t>
        </is>
      </c>
      <c r="CC152" s="2" t="inlineStr">
        <is>
          <t>3|
3</t>
        </is>
      </c>
      <c r="CD152" s="2" t="inlineStr">
        <is>
          <t xml:space="preserve">|
</t>
        </is>
      </c>
      <c r="CE152" t="inlineStr">
        <is>
          <t/>
        </is>
      </c>
      <c r="CF152" s="2" t="inlineStr">
        <is>
          <t>călător cu rol esențial</t>
        </is>
      </c>
      <c r="CG152" s="2" t="inlineStr">
        <is>
          <t>3</t>
        </is>
      </c>
      <c r="CH152" s="2" t="inlineStr">
        <is>
          <t/>
        </is>
      </c>
      <c r="CI152" t="inlineStr">
        <is>
          <t>persoane cu rol esențial care nu ar trebui sa fie supuse restricțiilor de călătorie introduse în situații de urgență; de exemplu, șoferii de camioane, mecanicii de locomotivă, precum și membrii echipajelor aeronavelor și navelor</t>
        </is>
      </c>
      <c r="CJ152" s="2" t="inlineStr">
        <is>
          <t>osoba cestujúca z nevyhnutných dôvodov</t>
        </is>
      </c>
      <c r="CK152" s="2" t="inlineStr">
        <is>
          <t>3</t>
        </is>
      </c>
      <c r="CL152" s="2" t="inlineStr">
        <is>
          <t/>
        </is>
      </c>
      <c r="CM152" t="inlineStr">
        <is>
          <t>osoba s nevyhnutnou funkciou alebo potrebou, na ktorú sa preto nevzťahuje dočasné obmedzenie ciest zavedené v núdzové situácii, ako je &lt;a href="https://iate.europa.eu/entry/slideshow/1605176643195/3589365/sk" target="_blank"&gt;kríza v oblasti verejného zdravia&lt;/a&gt;</t>
        </is>
      </c>
      <c r="CN152" s="2" t="inlineStr">
        <is>
          <t>potnik iz nujnih razlogov</t>
        </is>
      </c>
      <c r="CO152" s="2" t="inlineStr">
        <is>
          <t>2</t>
        </is>
      </c>
      <c r="CP152" s="2" t="inlineStr">
        <is>
          <t/>
        </is>
      </c>
      <c r="CQ152" t="inlineStr">
        <is>
          <t/>
        </is>
      </c>
      <c r="CR152" s="2" t="inlineStr">
        <is>
          <t>resenär med en nödvändig funktion eller ett nödvändigt behov</t>
        </is>
      </c>
      <c r="CS152" s="2" t="inlineStr">
        <is>
          <t>3</t>
        </is>
      </c>
      <c r="CT152" s="2" t="inlineStr">
        <is>
          <t/>
        </is>
      </c>
      <c r="CU152" t="inlineStr">
        <is>
          <t/>
        </is>
      </c>
    </row>
    <row r="153">
      <c r="A153" s="1" t="str">
        <f>HYPERLINK("https://iate.europa.eu/entry/result/3590760/all", "3590760")</f>
        <v>3590760</v>
      </c>
      <c r="B153" t="inlineStr">
        <is>
          <t>SOCIAL QUESTIONS</t>
        </is>
      </c>
      <c r="C153" t="inlineStr">
        <is>
          <t>SOCIAL QUESTIONS|health|medical science|immunology</t>
        </is>
      </c>
      <c r="D153" t="inlineStr">
        <is>
          <t/>
        </is>
      </c>
      <c r="E153" t="inlineStr">
        <is>
          <t/>
        </is>
      </c>
      <c r="F153" t="inlineStr">
        <is>
          <t/>
        </is>
      </c>
      <c r="G153" t="inlineStr">
        <is>
          <t/>
        </is>
      </c>
      <c r="H153" t="inlineStr">
        <is>
          <t/>
        </is>
      </c>
      <c r="I153" t="inlineStr">
        <is>
          <t/>
        </is>
      </c>
      <c r="J153" t="inlineStr">
        <is>
          <t/>
        </is>
      </c>
      <c r="K153" t="inlineStr">
        <is>
          <t/>
        </is>
      </c>
      <c r="L153" t="inlineStr">
        <is>
          <t/>
        </is>
      </c>
      <c r="M153" t="inlineStr">
        <is>
          <t/>
        </is>
      </c>
      <c r="N153" t="inlineStr">
        <is>
          <t/>
        </is>
      </c>
      <c r="O153" t="inlineStr">
        <is>
          <t/>
        </is>
      </c>
      <c r="P153" t="inlineStr">
        <is>
          <t/>
        </is>
      </c>
      <c r="Q153" t="inlineStr">
        <is>
          <t/>
        </is>
      </c>
      <c r="R153" t="inlineStr">
        <is>
          <t/>
        </is>
      </c>
      <c r="S153" t="inlineStr">
        <is>
          <t/>
        </is>
      </c>
      <c r="T153" s="2" t="inlineStr">
        <is>
          <t>μακροπρόθεσμη ανοσία</t>
        </is>
      </c>
      <c r="U153" s="2" t="inlineStr">
        <is>
          <t>3</t>
        </is>
      </c>
      <c r="V153" s="2" t="inlineStr">
        <is>
          <t/>
        </is>
      </c>
      <c r="W153" t="inlineStr">
        <is>
          <t>ανοσία που διαρκεί για μεγαλύτερο διάστημα, πέραν ορισμένων μηνών</t>
        </is>
      </c>
      <c r="X153" s="2" t="inlineStr">
        <is>
          <t>long-term immunity</t>
        </is>
      </c>
      <c r="Y153" s="2" t="inlineStr">
        <is>
          <t>3</t>
        </is>
      </c>
      <c r="Z153" s="2" t="inlineStr">
        <is>
          <t/>
        </is>
      </c>
      <c r="AA153" t="inlineStr">
        <is>
          <t>immunity that lasts for a long time, not just for some months</t>
        </is>
      </c>
      <c r="AB153" t="inlineStr">
        <is>
          <t/>
        </is>
      </c>
      <c r="AC153" t="inlineStr">
        <is>
          <t/>
        </is>
      </c>
      <c r="AD153" t="inlineStr">
        <is>
          <t/>
        </is>
      </c>
      <c r="AE153" t="inlineStr">
        <is>
          <t/>
        </is>
      </c>
      <c r="AF153" s="2" t="inlineStr">
        <is>
          <t>pikaajaline immuunsus</t>
        </is>
      </c>
      <c r="AG153" s="2" t="inlineStr">
        <is>
          <t>3</t>
        </is>
      </c>
      <c r="AH153" s="2" t="inlineStr">
        <is>
          <t/>
        </is>
      </c>
      <c r="AI153" t="inlineStr">
        <is>
          <t>pikka aega kestev immuunsus</t>
        </is>
      </c>
      <c r="AJ153" s="2" t="inlineStr">
        <is>
          <t>pitkäaikainen immuniteetti</t>
        </is>
      </c>
      <c r="AK153" s="2" t="inlineStr">
        <is>
          <t>3</t>
        </is>
      </c>
      <c r="AL153" s="2" t="inlineStr">
        <is>
          <t/>
        </is>
      </c>
      <c r="AM153" t="inlineStr">
        <is>
          <t/>
        </is>
      </c>
      <c r="AN153" t="inlineStr">
        <is>
          <t/>
        </is>
      </c>
      <c r="AO153" t="inlineStr">
        <is>
          <t/>
        </is>
      </c>
      <c r="AP153" t="inlineStr">
        <is>
          <t/>
        </is>
      </c>
      <c r="AQ153" t="inlineStr">
        <is>
          <t/>
        </is>
      </c>
      <c r="AR153" s="2" t="inlineStr">
        <is>
          <t>imdhíonacht fhadtéarmach</t>
        </is>
      </c>
      <c r="AS153" s="2" t="inlineStr">
        <is>
          <t>3</t>
        </is>
      </c>
      <c r="AT153" s="2" t="inlineStr">
        <is>
          <t/>
        </is>
      </c>
      <c r="AU153" t="inlineStr">
        <is>
          <t/>
        </is>
      </c>
      <c r="AV153" t="inlineStr">
        <is>
          <t/>
        </is>
      </c>
      <c r="AW153" t="inlineStr">
        <is>
          <t/>
        </is>
      </c>
      <c r="AX153" t="inlineStr">
        <is>
          <t/>
        </is>
      </c>
      <c r="AY153" t="inlineStr">
        <is>
          <t/>
        </is>
      </c>
      <c r="AZ153" t="inlineStr">
        <is>
          <t/>
        </is>
      </c>
      <c r="BA153" t="inlineStr">
        <is>
          <t/>
        </is>
      </c>
      <c r="BB153" t="inlineStr">
        <is>
          <t/>
        </is>
      </c>
      <c r="BC153" t="inlineStr">
        <is>
          <t/>
        </is>
      </c>
      <c r="BD153" s="2" t="inlineStr">
        <is>
          <t>immunità a lungo termine</t>
        </is>
      </c>
      <c r="BE153" s="2" t="inlineStr">
        <is>
          <t>2</t>
        </is>
      </c>
      <c r="BF153" s="2" t="inlineStr">
        <is>
          <t/>
        </is>
      </c>
      <c r="BG153" t="inlineStr">
        <is>
          <t>tipo di immunità attiva, con la quale il sistema
immunitario sviluppa una memoria che gli consente di riconoscere per molto
tempo nuove aggressioni da parte di un agente patogeno già incontrato in
precedenza</t>
        </is>
      </c>
      <c r="BH153" s="2" t="inlineStr">
        <is>
          <t>ilgalaikis imunitetas</t>
        </is>
      </c>
      <c r="BI153" s="2" t="inlineStr">
        <is>
          <t>3</t>
        </is>
      </c>
      <c r="BJ153" s="2" t="inlineStr">
        <is>
          <t/>
        </is>
      </c>
      <c r="BK153" t="inlineStr">
        <is>
          <t/>
        </is>
      </c>
      <c r="BL153" t="inlineStr">
        <is>
          <t/>
        </is>
      </c>
      <c r="BM153" t="inlineStr">
        <is>
          <t/>
        </is>
      </c>
      <c r="BN153" t="inlineStr">
        <is>
          <t/>
        </is>
      </c>
      <c r="BO153" t="inlineStr">
        <is>
          <t/>
        </is>
      </c>
      <c r="BP153" t="inlineStr">
        <is>
          <t/>
        </is>
      </c>
      <c r="BQ153" t="inlineStr">
        <is>
          <t/>
        </is>
      </c>
      <c r="BR153" t="inlineStr">
        <is>
          <t/>
        </is>
      </c>
      <c r="BS153" t="inlineStr">
        <is>
          <t/>
        </is>
      </c>
      <c r="BT153" t="inlineStr">
        <is>
          <t/>
        </is>
      </c>
      <c r="BU153" t="inlineStr">
        <is>
          <t/>
        </is>
      </c>
      <c r="BV153" t="inlineStr">
        <is>
          <t/>
        </is>
      </c>
      <c r="BW153" t="inlineStr">
        <is>
          <t/>
        </is>
      </c>
      <c r="BX153" s="2" t="inlineStr">
        <is>
          <t>długoterminowa odporność</t>
        </is>
      </c>
      <c r="BY153" s="2" t="inlineStr">
        <is>
          <t>3</t>
        </is>
      </c>
      <c r="BZ153" s="2" t="inlineStr">
        <is>
          <t/>
        </is>
      </c>
      <c r="CA153" t="inlineStr">
        <is>
          <t>stan niewrażliwości na działanie drobnoustrojów chorobotwórczych utrzymujący się przez dłuższy czas</t>
        </is>
      </c>
      <c r="CB153" s="2" t="inlineStr">
        <is>
          <t>imunidade de longo prazo</t>
        </is>
      </c>
      <c r="CC153" s="2" t="inlineStr">
        <is>
          <t>3</t>
        </is>
      </c>
      <c r="CD153" s="2" t="inlineStr">
        <is>
          <t/>
        </is>
      </c>
      <c r="CE153" t="inlineStr">
        <is>
          <t/>
        </is>
      </c>
      <c r="CF153" t="inlineStr">
        <is>
          <t/>
        </is>
      </c>
      <c r="CG153" t="inlineStr">
        <is>
          <t/>
        </is>
      </c>
      <c r="CH153" t="inlineStr">
        <is>
          <t/>
        </is>
      </c>
      <c r="CI153" t="inlineStr">
        <is>
          <t/>
        </is>
      </c>
      <c r="CJ153" t="inlineStr">
        <is>
          <t/>
        </is>
      </c>
      <c r="CK153" t="inlineStr">
        <is>
          <t/>
        </is>
      </c>
      <c r="CL153" t="inlineStr">
        <is>
          <t/>
        </is>
      </c>
      <c r="CM153" t="inlineStr">
        <is>
          <t/>
        </is>
      </c>
      <c r="CN153" s="2" t="inlineStr">
        <is>
          <t>dolgoročna imunost</t>
        </is>
      </c>
      <c r="CO153" s="2" t="inlineStr">
        <is>
          <t>3</t>
        </is>
      </c>
      <c r="CP153" s="2" t="inlineStr">
        <is>
          <t/>
        </is>
      </c>
      <c r="CQ153" t="inlineStr">
        <is>
          <t/>
        </is>
      </c>
      <c r="CR153" t="inlineStr">
        <is>
          <t/>
        </is>
      </c>
      <c r="CS153" t="inlineStr">
        <is>
          <t/>
        </is>
      </c>
      <c r="CT153" t="inlineStr">
        <is>
          <t/>
        </is>
      </c>
      <c r="CU153" t="inlineStr">
        <is>
          <t/>
        </is>
      </c>
    </row>
    <row r="154">
      <c r="A154" s="1" t="str">
        <f>HYPERLINK("https://iate.europa.eu/entry/result/3590761/all", "3590761")</f>
        <v>3590761</v>
      </c>
      <c r="B154" t="inlineStr">
        <is>
          <t>SCIENCE</t>
        </is>
      </c>
      <c r="C154" t="inlineStr">
        <is>
          <t>SCIENCE|natural and applied sciences|life sciences</t>
        </is>
      </c>
      <c r="D154" t="inlineStr">
        <is>
          <t/>
        </is>
      </c>
      <c r="E154" t="inlineStr">
        <is>
          <t/>
        </is>
      </c>
      <c r="F154" t="inlineStr">
        <is>
          <t/>
        </is>
      </c>
      <c r="G154" t="inlineStr">
        <is>
          <t/>
        </is>
      </c>
      <c r="H154" t="inlineStr">
        <is>
          <t/>
        </is>
      </c>
      <c r="I154" t="inlineStr">
        <is>
          <t/>
        </is>
      </c>
      <c r="J154" t="inlineStr">
        <is>
          <t/>
        </is>
      </c>
      <c r="K154" t="inlineStr">
        <is>
          <t/>
        </is>
      </c>
      <c r="L154" t="inlineStr">
        <is>
          <t/>
        </is>
      </c>
      <c r="M154" t="inlineStr">
        <is>
          <t/>
        </is>
      </c>
      <c r="N154" t="inlineStr">
        <is>
          <t/>
        </is>
      </c>
      <c r="O154" t="inlineStr">
        <is>
          <t/>
        </is>
      </c>
      <c r="P154" t="inlineStr">
        <is>
          <t/>
        </is>
      </c>
      <c r="Q154" t="inlineStr">
        <is>
          <t/>
        </is>
      </c>
      <c r="R154" t="inlineStr">
        <is>
          <t/>
        </is>
      </c>
      <c r="S154" t="inlineStr">
        <is>
          <t/>
        </is>
      </c>
      <c r="T154" t="inlineStr">
        <is>
          <t/>
        </is>
      </c>
      <c r="U154" t="inlineStr">
        <is>
          <t/>
        </is>
      </c>
      <c r="V154" t="inlineStr">
        <is>
          <t/>
        </is>
      </c>
      <c r="W154" t="inlineStr">
        <is>
          <t/>
        </is>
      </c>
      <c r="X154" s="2" t="inlineStr">
        <is>
          <t>nucleic acid technique</t>
        </is>
      </c>
      <c r="Y154" s="2" t="inlineStr">
        <is>
          <t>3</t>
        </is>
      </c>
      <c r="Z154" s="2" t="inlineStr">
        <is>
          <t/>
        </is>
      </c>
      <c r="AA154" t="inlineStr">
        <is>
          <t>any technique that modifies, amplifies, detects, discriminates and sequences nucleic acids</t>
        </is>
      </c>
      <c r="AB154" t="inlineStr">
        <is>
          <t/>
        </is>
      </c>
      <c r="AC154" t="inlineStr">
        <is>
          <t/>
        </is>
      </c>
      <c r="AD154" t="inlineStr">
        <is>
          <t/>
        </is>
      </c>
      <c r="AE154" t="inlineStr">
        <is>
          <t/>
        </is>
      </c>
      <c r="AF154" t="inlineStr">
        <is>
          <t/>
        </is>
      </c>
      <c r="AG154" t="inlineStr">
        <is>
          <t/>
        </is>
      </c>
      <c r="AH154" t="inlineStr">
        <is>
          <t/>
        </is>
      </c>
      <c r="AI154" t="inlineStr">
        <is>
          <t/>
        </is>
      </c>
      <c r="AJ154" t="inlineStr">
        <is>
          <t/>
        </is>
      </c>
      <c r="AK154" t="inlineStr">
        <is>
          <t/>
        </is>
      </c>
      <c r="AL154" t="inlineStr">
        <is>
          <t/>
        </is>
      </c>
      <c r="AM154" t="inlineStr">
        <is>
          <t/>
        </is>
      </c>
      <c r="AN154" t="inlineStr">
        <is>
          <t/>
        </is>
      </c>
      <c r="AO154" t="inlineStr">
        <is>
          <t/>
        </is>
      </c>
      <c r="AP154" t="inlineStr">
        <is>
          <t/>
        </is>
      </c>
      <c r="AQ154" t="inlineStr">
        <is>
          <t/>
        </is>
      </c>
      <c r="AR154" s="2" t="inlineStr">
        <is>
          <t>teicníc an aigéid núicléasaigh</t>
        </is>
      </c>
      <c r="AS154" s="2" t="inlineStr">
        <is>
          <t>3</t>
        </is>
      </c>
      <c r="AT154" s="2" t="inlineStr">
        <is>
          <t/>
        </is>
      </c>
      <c r="AU154" t="inlineStr">
        <is>
          <t/>
        </is>
      </c>
      <c r="AV154" t="inlineStr">
        <is>
          <t/>
        </is>
      </c>
      <c r="AW154" t="inlineStr">
        <is>
          <t/>
        </is>
      </c>
      <c r="AX154" t="inlineStr">
        <is>
          <t/>
        </is>
      </c>
      <c r="AY154" t="inlineStr">
        <is>
          <t/>
        </is>
      </c>
      <c r="AZ154" t="inlineStr">
        <is>
          <t/>
        </is>
      </c>
      <c r="BA154" t="inlineStr">
        <is>
          <t/>
        </is>
      </c>
      <c r="BB154" t="inlineStr">
        <is>
          <t/>
        </is>
      </c>
      <c r="BC154" t="inlineStr">
        <is>
          <t/>
        </is>
      </c>
      <c r="BD154" s="2" t="inlineStr">
        <is>
          <t>tecnica basata sugli acidi nucleici|
tecnica di isolamento e purificazione dell’acido nucleico</t>
        </is>
      </c>
      <c r="BE154" s="2" t="inlineStr">
        <is>
          <t>2|
2</t>
        </is>
      </c>
      <c r="BF154" s="2" t="inlineStr">
        <is>
          <t xml:space="preserve">|
</t>
        </is>
      </c>
      <c r="BG154" t="inlineStr">
        <is>
          <t>tecnica per reperire, amplificare,
estrarre o purificare acidi nucleici a fini analitico-diagnostici o altri</t>
        </is>
      </c>
      <c r="BH154" s="2" t="inlineStr">
        <is>
          <t>nukleorūgščių tyrimo metodas</t>
        </is>
      </c>
      <c r="BI154" s="2" t="inlineStr">
        <is>
          <t>2</t>
        </is>
      </c>
      <c r="BJ154" s="2" t="inlineStr">
        <is>
          <t/>
        </is>
      </c>
      <c r="BK154" t="inlineStr">
        <is>
          <t/>
        </is>
      </c>
      <c r="BL154" t="inlineStr">
        <is>
          <t/>
        </is>
      </c>
      <c r="BM154" t="inlineStr">
        <is>
          <t/>
        </is>
      </c>
      <c r="BN154" t="inlineStr">
        <is>
          <t/>
        </is>
      </c>
      <c r="BO154" t="inlineStr">
        <is>
          <t/>
        </is>
      </c>
      <c r="BP154" t="inlineStr">
        <is>
          <t/>
        </is>
      </c>
      <c r="BQ154" t="inlineStr">
        <is>
          <t/>
        </is>
      </c>
      <c r="BR154" t="inlineStr">
        <is>
          <t/>
        </is>
      </c>
      <c r="BS154" t="inlineStr">
        <is>
          <t/>
        </is>
      </c>
      <c r="BT154" t="inlineStr">
        <is>
          <t/>
        </is>
      </c>
      <c r="BU154" t="inlineStr">
        <is>
          <t/>
        </is>
      </c>
      <c r="BV154" t="inlineStr">
        <is>
          <t/>
        </is>
      </c>
      <c r="BW154" t="inlineStr">
        <is>
          <t/>
        </is>
      </c>
      <c r="BX154" s="2" t="inlineStr">
        <is>
          <t>technika analizy kwasów nukleinowych</t>
        </is>
      </c>
      <c r="BY154" s="2" t="inlineStr">
        <is>
          <t>3</t>
        </is>
      </c>
      <c r="BZ154" s="2" t="inlineStr">
        <is>
          <t/>
        </is>
      </c>
      <c r="CA154" t="inlineStr">
        <is>
          <t>technika modyfikacji, amplifikacji, wykrywania i sekwencjonowania kwasów nukleinowych</t>
        </is>
      </c>
      <c r="CB154" s="2" t="inlineStr">
        <is>
          <t>técnica de ácidos nucleicos</t>
        </is>
      </c>
      <c r="CC154" s="2" t="inlineStr">
        <is>
          <t>3</t>
        </is>
      </c>
      <c r="CD154" s="2" t="inlineStr">
        <is>
          <t/>
        </is>
      </c>
      <c r="CE154" t="inlineStr">
        <is>
          <t/>
        </is>
      </c>
      <c r="CF154" t="inlineStr">
        <is>
          <t/>
        </is>
      </c>
      <c r="CG154" t="inlineStr">
        <is>
          <t/>
        </is>
      </c>
      <c r="CH154" t="inlineStr">
        <is>
          <t/>
        </is>
      </c>
      <c r="CI154" t="inlineStr">
        <is>
          <t/>
        </is>
      </c>
      <c r="CJ154" t="inlineStr">
        <is>
          <t/>
        </is>
      </c>
      <c r="CK154" t="inlineStr">
        <is>
          <t/>
        </is>
      </c>
      <c r="CL154" t="inlineStr">
        <is>
          <t/>
        </is>
      </c>
      <c r="CM154" t="inlineStr">
        <is>
          <t/>
        </is>
      </c>
      <c r="CN154" s="2" t="inlineStr">
        <is>
          <t>tehnika nukleinske kisline</t>
        </is>
      </c>
      <c r="CO154" s="2" t="inlineStr">
        <is>
          <t>3</t>
        </is>
      </c>
      <c r="CP154" s="2" t="inlineStr">
        <is>
          <t/>
        </is>
      </c>
      <c r="CQ154" t="inlineStr">
        <is>
          <t/>
        </is>
      </c>
      <c r="CR154" t="inlineStr">
        <is>
          <t/>
        </is>
      </c>
      <c r="CS154" t="inlineStr">
        <is>
          <t/>
        </is>
      </c>
      <c r="CT154" t="inlineStr">
        <is>
          <t/>
        </is>
      </c>
      <c r="CU154" t="inlineStr">
        <is>
          <t/>
        </is>
      </c>
    </row>
    <row r="155">
      <c r="A155" s="1" t="str">
        <f>HYPERLINK("https://iate.europa.eu/entry/result/3592074/all", "3592074")</f>
        <v>3592074</v>
      </c>
      <c r="B155" t="inlineStr">
        <is>
          <t>SOCIAL QUESTIONS</t>
        </is>
      </c>
      <c r="C155" t="inlineStr">
        <is>
          <t>SOCIAL QUESTIONS|health|medical science;SOCIAL QUESTIONS|health|medical science|epidemiology</t>
        </is>
      </c>
      <c r="D155" t="inlineStr">
        <is>
          <t/>
        </is>
      </c>
      <c r="E155" t="inlineStr">
        <is>
          <t/>
        </is>
      </c>
      <c r="F155" t="inlineStr">
        <is>
          <t/>
        </is>
      </c>
      <c r="G155" t="inlineStr">
        <is>
          <t/>
        </is>
      </c>
      <c r="H155" s="2" t="inlineStr">
        <is>
          <t>původce nákazy</t>
        </is>
      </c>
      <c r="I155" s="2" t="inlineStr">
        <is>
          <t>3</t>
        </is>
      </c>
      <c r="J155" s="2" t="inlineStr">
        <is>
          <t/>
        </is>
      </c>
      <c r="K155" t="inlineStr">
        <is>
          <t>nositel určitých vlastností, které mu umožňují šířit se a přenášet nákazu z jednoho organismu na jiný</t>
        </is>
      </c>
      <c r="L155" s="2" t="inlineStr">
        <is>
          <t>smitstof|
smitsom agens</t>
        </is>
      </c>
      <c r="M155" s="2" t="inlineStr">
        <is>
          <t>3|
3</t>
        </is>
      </c>
      <c r="N155" s="2" t="inlineStr">
        <is>
          <t xml:space="preserve">|
</t>
        </is>
      </c>
      <c r="O155" t="inlineStr">
        <is>
          <t>&lt;a href="https://iate.europa.eu/entry/result/1529231/da" target="_blank"&gt;infektiøs agens&lt;/a&gt;, der kan forårsage en &lt;a href="https://iate.europa.eu/entry/result/2228982/da" target="_blank"&gt;overførbar sygdom&lt;/a&gt;</t>
        </is>
      </c>
      <c r="P155" t="inlineStr">
        <is>
          <t/>
        </is>
      </c>
      <c r="Q155" t="inlineStr">
        <is>
          <t/>
        </is>
      </c>
      <c r="R155" t="inlineStr">
        <is>
          <t/>
        </is>
      </c>
      <c r="S155" t="inlineStr">
        <is>
          <t/>
        </is>
      </c>
      <c r="T155" s="2" t="inlineStr">
        <is>
          <t>μολυσματικός παράγοντας|
μεταδοτικός παράγοντας</t>
        </is>
      </c>
      <c r="U155" s="2" t="inlineStr">
        <is>
          <t>3|
3</t>
        </is>
      </c>
      <c r="V155" s="2" t="inlineStr">
        <is>
          <t xml:space="preserve">admitted|
</t>
        </is>
      </c>
      <c r="W155" t="inlineStr">
        <is>
          <t>&lt;a href="https://iate.europa.eu/entry/result/1529231/en-el" target="_blank"&gt;λοιμογόνος παράγοντας&lt;/a&gt; που μπορεί να προκαλέσει &lt;a href="https://iate.europa.eu/entry/result/2228982/en-el" target="_blank"&gt;μεταδοτική νόσο&lt;/a&gt;</t>
        </is>
      </c>
      <c r="X155" s="2" t="inlineStr">
        <is>
          <t>contagious agent</t>
        </is>
      </c>
      <c r="Y155" s="2" t="inlineStr">
        <is>
          <t>3</t>
        </is>
      </c>
      <c r="Z155" s="2" t="inlineStr">
        <is>
          <t/>
        </is>
      </c>
      <c r="AA155" t="inlineStr">
        <is>
          <t>&lt;i&gt;&lt;a href="https://iate.europa.eu/entry/result/1529231/en" target="_blank"&gt;infectious agent&lt;/a&gt;&lt;/i&gt; which can cause a &lt;a href="https://iate.europa.eu/entry/result/2228982/en" target="_blank"&gt;&lt;i&gt;communicable disease&lt;/i&gt;&lt;/a&gt;</t>
        </is>
      </c>
      <c r="AB155" s="2" t="inlineStr">
        <is>
          <t>agente contagioso</t>
        </is>
      </c>
      <c r="AC155" s="2" t="inlineStr">
        <is>
          <t>3</t>
        </is>
      </c>
      <c r="AD155" s="2" t="inlineStr">
        <is>
          <t/>
        </is>
      </c>
      <c r="AE155" t="inlineStr">
        <is>
          <t>&lt;a href="https://iate.europa.eu/entry/result/1529231/es" target="_blank"&gt;Agente infeccioso&lt;/a&gt; que causa una &lt;a href="https://iate.europa.eu/entry/result/2228982/es" target="_blank"&gt;enfermedad contagiosa&lt;/a&gt;.</t>
        </is>
      </c>
      <c r="AF155" s="2" t="inlineStr">
        <is>
          <t>haigusetekitaja</t>
        </is>
      </c>
      <c r="AG155" s="2" t="inlineStr">
        <is>
          <t>3</t>
        </is>
      </c>
      <c r="AH155" s="2" t="inlineStr">
        <is>
          <t/>
        </is>
      </c>
      <c r="AI155" t="inlineStr">
        <is>
          <t>&lt;i&gt;nakkusetekitaja&lt;/i&gt; &lt;a href="/entry/result/1529231/all" id="ENTRY_TO_ENTRY_CONVERTER" target="_blank"&gt;IATE:1529231&lt;/a&gt; , mis organismi sattudes põhjustab haigust või haigustunnusteta kandlusseisundit</t>
        </is>
      </c>
      <c r="AJ155" s="2" t="inlineStr">
        <is>
          <t>taudinaiheuttaja</t>
        </is>
      </c>
      <c r="AK155" s="2" t="inlineStr">
        <is>
          <t>3</t>
        </is>
      </c>
      <c r="AL155" s="2" t="inlineStr">
        <is>
          <t/>
        </is>
      </c>
      <c r="AM155" t="inlineStr">
        <is>
          <t/>
        </is>
      </c>
      <c r="AN155" t="inlineStr">
        <is>
          <t/>
        </is>
      </c>
      <c r="AO155" t="inlineStr">
        <is>
          <t/>
        </is>
      </c>
      <c r="AP155" t="inlineStr">
        <is>
          <t/>
        </is>
      </c>
      <c r="AQ155" t="inlineStr">
        <is>
          <t/>
        </is>
      </c>
      <c r="AR155" s="2" t="inlineStr">
        <is>
          <t>oibreán tógálach</t>
        </is>
      </c>
      <c r="AS155" s="2" t="inlineStr">
        <is>
          <t>3</t>
        </is>
      </c>
      <c r="AT155" s="2" t="inlineStr">
        <is>
          <t/>
        </is>
      </c>
      <c r="AU155" t="inlineStr">
        <is>
          <t/>
        </is>
      </c>
      <c r="AV155" t="inlineStr">
        <is>
          <t/>
        </is>
      </c>
      <c r="AW155" t="inlineStr">
        <is>
          <t/>
        </is>
      </c>
      <c r="AX155" t="inlineStr">
        <is>
          <t/>
        </is>
      </c>
      <c r="AY155" t="inlineStr">
        <is>
          <t/>
        </is>
      </c>
      <c r="AZ155" t="inlineStr">
        <is>
          <t/>
        </is>
      </c>
      <c r="BA155" t="inlineStr">
        <is>
          <t/>
        </is>
      </c>
      <c r="BB155" t="inlineStr">
        <is>
          <t/>
        </is>
      </c>
      <c r="BC155" t="inlineStr">
        <is>
          <t/>
        </is>
      </c>
      <c r="BD155" s="2" t="inlineStr">
        <is>
          <t>agente contagioso</t>
        </is>
      </c>
      <c r="BE155" s="2" t="inlineStr">
        <is>
          <t>3</t>
        </is>
      </c>
      <c r="BF155" s="2" t="inlineStr">
        <is>
          <t/>
        </is>
      </c>
      <c r="BG155" t="inlineStr">
        <is>
          <t>agente causa di malattie infettive</t>
        </is>
      </c>
      <c r="BH155" s="2" t="inlineStr">
        <is>
          <t>užkrečiamosios ligos sukėlėjas</t>
        </is>
      </c>
      <c r="BI155" s="2" t="inlineStr">
        <is>
          <t>3</t>
        </is>
      </c>
      <c r="BJ155" s="2" t="inlineStr">
        <is>
          <t/>
        </is>
      </c>
      <c r="BK155" t="inlineStr">
        <is>
          <t>infekcijos sukėlėjas, sukeliantis užkrečiamąją ligą</t>
        </is>
      </c>
      <c r="BL155" s="2" t="inlineStr">
        <is>
          <t>lipīgs ierosinātājs|
lipīgs slimības ierosinātājs</t>
        </is>
      </c>
      <c r="BM155" s="2" t="inlineStr">
        <is>
          <t>2|
2</t>
        </is>
      </c>
      <c r="BN155" s="2" t="inlineStr">
        <is>
          <t xml:space="preserve">|
</t>
        </is>
      </c>
      <c r="BO155" t="inlineStr">
        <is>
          <t/>
        </is>
      </c>
      <c r="BP155" s="2" t="inlineStr">
        <is>
          <t>aġent kuntaġġuż</t>
        </is>
      </c>
      <c r="BQ155" s="2" t="inlineStr">
        <is>
          <t>3</t>
        </is>
      </c>
      <c r="BR155" s="2" t="inlineStr">
        <is>
          <t/>
        </is>
      </c>
      <c r="BS155" t="inlineStr">
        <is>
          <t>&lt;i&gt;aġent infettiv &lt;/i&gt;[ &lt;a href="/entry/result/1529231/mt" id="ENTRY_TO_ENTRY_CONVERTER" target="_blank"&gt;IATE:1529231/MT&lt;/a&gt; ] li jista' jikkawża&lt;i&gt; marda komunikabbli &lt;/i&gt;[ &lt;a href="/entry/result/2228982/mt" id="ENTRY_TO_ENTRY_CONVERTER" target="_blank"&gt;IATE:2228982/MT&lt;/a&gt; ]</t>
        </is>
      </c>
      <c r="BT155" s="2" t="inlineStr">
        <is>
          <t>besmettelijk agens</t>
        </is>
      </c>
      <c r="BU155" s="2" t="inlineStr">
        <is>
          <t>3</t>
        </is>
      </c>
      <c r="BV155" s="2" t="inlineStr">
        <is>
          <t/>
        </is>
      </c>
      <c r="BW155" t="inlineStr">
        <is>
          <t>agens
 dat een overdraagbare ziekte kan veroorzaken</t>
        </is>
      </c>
      <c r="BX155" s="2" t="inlineStr">
        <is>
          <t>czynnik zaraźliwy</t>
        </is>
      </c>
      <c r="BY155" s="2" t="inlineStr">
        <is>
          <t>3</t>
        </is>
      </c>
      <c r="BZ155" s="2" t="inlineStr">
        <is>
          <t/>
        </is>
      </c>
      <c r="CA155" t="inlineStr">
        <is>
          <t>&lt;a href="https://iate.europa.eu/entry/slideshow/1606988158375/1529231/pl" target="_blank"&gt;czynnik zakaźny&lt;/a&gt; zdolny do bycia przenoszonym z osoby chorej na osoby podatne</t>
        </is>
      </c>
      <c r="CB155" s="2" t="inlineStr">
        <is>
          <t>agente contagioso</t>
        </is>
      </c>
      <c r="CC155" s="2" t="inlineStr">
        <is>
          <t>3</t>
        </is>
      </c>
      <c r="CD155" s="2" t="inlineStr">
        <is>
          <t/>
        </is>
      </c>
      <c r="CE155" t="inlineStr">
        <is>
          <t>Agente infeccioso que pode causar uma doença transmissível.</t>
        </is>
      </c>
      <c r="CF155" s="2" t="inlineStr">
        <is>
          <t>agent patogen contagios</t>
        </is>
      </c>
      <c r="CG155" s="2" t="inlineStr">
        <is>
          <t>3</t>
        </is>
      </c>
      <c r="CH155" s="2" t="inlineStr">
        <is>
          <t/>
        </is>
      </c>
      <c r="CI155" t="inlineStr">
        <is>
          <t/>
        </is>
      </c>
      <c r="CJ155" t="inlineStr">
        <is>
          <t/>
        </is>
      </c>
      <c r="CK155" t="inlineStr">
        <is>
          <t/>
        </is>
      </c>
      <c r="CL155" t="inlineStr">
        <is>
          <t/>
        </is>
      </c>
      <c r="CM155" t="inlineStr">
        <is>
          <t/>
        </is>
      </c>
      <c r="CN155" s="2" t="inlineStr">
        <is>
          <t>nalezljivi povzročitelj</t>
        </is>
      </c>
      <c r="CO155" s="2" t="inlineStr">
        <is>
          <t>3</t>
        </is>
      </c>
      <c r="CP155" s="2" t="inlineStr">
        <is>
          <t/>
        </is>
      </c>
      <c r="CQ155" t="inlineStr">
        <is>
          <t>&lt;a href="https://iate.europa.eu/entry/result/1529231/sl" target="_blank"&gt;povzročitelj okužbe&lt;/a&gt;, ki lahko povzroči &lt;a href="https://iate.europa.eu/entry/result/2228982/sl" target="_blank"&gt;nalezljivo bolezen&lt;/a&gt;</t>
        </is>
      </c>
      <c r="CR155" t="inlineStr">
        <is>
          <t/>
        </is>
      </c>
      <c r="CS155" t="inlineStr">
        <is>
          <t/>
        </is>
      </c>
      <c r="CT155" t="inlineStr">
        <is>
          <t/>
        </is>
      </c>
      <c r="CU155" t="inlineStr">
        <is>
          <t/>
        </is>
      </c>
    </row>
    <row r="156">
      <c r="A156" s="1" t="str">
        <f>HYPERLINK("https://iate.europa.eu/entry/result/3590563/all", "3590563")</f>
        <v>3590563</v>
      </c>
      <c r="B156" t="inlineStr">
        <is>
          <t>SOCIAL QUESTIONS</t>
        </is>
      </c>
      <c r="C156" t="inlineStr">
        <is>
          <t>SOCIAL QUESTIONS|health|illness|epidemic;SOCIAL QUESTIONS|health|medical science|epidemiology</t>
        </is>
      </c>
      <c r="D156" t="inlineStr">
        <is>
          <t/>
        </is>
      </c>
      <c r="E156" t="inlineStr">
        <is>
          <t/>
        </is>
      </c>
      <c r="F156" t="inlineStr">
        <is>
          <t/>
        </is>
      </c>
      <c r="G156" t="inlineStr">
        <is>
          <t/>
        </is>
      </c>
      <c r="H156" t="inlineStr">
        <is>
          <t/>
        </is>
      </c>
      <c r="I156" t="inlineStr">
        <is>
          <t/>
        </is>
      </c>
      <c r="J156" t="inlineStr">
        <is>
          <t/>
        </is>
      </c>
      <c r="K156" t="inlineStr">
        <is>
          <t/>
        </is>
      </c>
      <c r="L156" t="inlineStr">
        <is>
          <t/>
        </is>
      </c>
      <c r="M156" t="inlineStr">
        <is>
          <t/>
        </is>
      </c>
      <c r="N156" t="inlineStr">
        <is>
          <t/>
        </is>
      </c>
      <c r="O156" t="inlineStr">
        <is>
          <t/>
        </is>
      </c>
      <c r="P156" t="inlineStr">
        <is>
          <t/>
        </is>
      </c>
      <c r="Q156" t="inlineStr">
        <is>
          <t/>
        </is>
      </c>
      <c r="R156" t="inlineStr">
        <is>
          <t/>
        </is>
      </c>
      <c r="S156" t="inlineStr">
        <is>
          <t/>
        </is>
      </c>
      <c r="T156" s="2" t="inlineStr">
        <is>
          <t>διασπορά στην κοινότητα</t>
        </is>
      </c>
      <c r="U156" s="2" t="inlineStr">
        <is>
          <t>3</t>
        </is>
      </c>
      <c r="V156" s="2" t="inlineStr">
        <is>
          <t/>
        </is>
      </c>
      <c r="W156" t="inlineStr">
        <is>
          <t>εμφάνιση επιβεβαιωμένων κρουσμάτων μιας ασθένειας για τα οποία δεν είναι γνωστός τόσο ο 
τόπος όσο και η πηγή μετάδοσης</t>
        </is>
      </c>
      <c r="X156" s="2" t="inlineStr">
        <is>
          <t>community spread</t>
        </is>
      </c>
      <c r="Y156" s="2" t="inlineStr">
        <is>
          <t>3</t>
        </is>
      </c>
      <c r="Z156" s="2" t="inlineStr">
        <is>
          <t/>
        </is>
      </c>
      <c r="AA156" t="inlineStr">
        <is>
          <t>spread of an illness for which the source of infection is unknown, when it is not possible to trace how a person contracted the pathogen</t>
        </is>
      </c>
      <c r="AB156" t="inlineStr">
        <is>
          <t/>
        </is>
      </c>
      <c r="AC156" t="inlineStr">
        <is>
          <t/>
        </is>
      </c>
      <c r="AD156" t="inlineStr">
        <is>
          <t/>
        </is>
      </c>
      <c r="AE156" t="inlineStr">
        <is>
          <t/>
        </is>
      </c>
      <c r="AF156" t="inlineStr">
        <is>
          <t/>
        </is>
      </c>
      <c r="AG156" t="inlineStr">
        <is>
          <t/>
        </is>
      </c>
      <c r="AH156" t="inlineStr">
        <is>
          <t/>
        </is>
      </c>
      <c r="AI156" t="inlineStr">
        <is>
          <t/>
        </is>
      </c>
      <c r="AJ156" t="inlineStr">
        <is>
          <t/>
        </is>
      </c>
      <c r="AK156" t="inlineStr">
        <is>
          <t/>
        </is>
      </c>
      <c r="AL156" t="inlineStr">
        <is>
          <t/>
        </is>
      </c>
      <c r="AM156" t="inlineStr">
        <is>
          <t/>
        </is>
      </c>
      <c r="AN156" t="inlineStr">
        <is>
          <t/>
        </is>
      </c>
      <c r="AO156" t="inlineStr">
        <is>
          <t/>
        </is>
      </c>
      <c r="AP156" t="inlineStr">
        <is>
          <t/>
        </is>
      </c>
      <c r="AQ156" t="inlineStr">
        <is>
          <t/>
        </is>
      </c>
      <c r="AR156" s="2" t="inlineStr">
        <is>
          <t>leathadh sa phobal</t>
        </is>
      </c>
      <c r="AS156" s="2" t="inlineStr">
        <is>
          <t>3</t>
        </is>
      </c>
      <c r="AT156" s="2" t="inlineStr">
        <is>
          <t/>
        </is>
      </c>
      <c r="AU156" t="inlineStr">
        <is>
          <t/>
        </is>
      </c>
      <c r="AV156" t="inlineStr">
        <is>
          <t/>
        </is>
      </c>
      <c r="AW156" t="inlineStr">
        <is>
          <t/>
        </is>
      </c>
      <c r="AX156" t="inlineStr">
        <is>
          <t/>
        </is>
      </c>
      <c r="AY156" t="inlineStr">
        <is>
          <t/>
        </is>
      </c>
      <c r="AZ156" t="inlineStr">
        <is>
          <t/>
        </is>
      </c>
      <c r="BA156" t="inlineStr">
        <is>
          <t/>
        </is>
      </c>
      <c r="BB156" t="inlineStr">
        <is>
          <t/>
        </is>
      </c>
      <c r="BC156" t="inlineStr">
        <is>
          <t/>
        </is>
      </c>
      <c r="BD156" s="2" t="inlineStr">
        <is>
          <t>diffusione</t>
        </is>
      </c>
      <c r="BE156" s="2" t="inlineStr">
        <is>
          <t>2</t>
        </is>
      </c>
      <c r="BF156" s="2" t="inlineStr">
        <is>
          <t/>
        </is>
      </c>
      <c r="BG156" t="inlineStr">
        <is>
          <t>trasmissione di germi patogeni di una malattia infettiva in una popolazione non riconducibile ad una fonte nota</t>
        </is>
      </c>
      <c r="BH156" s="2" t="inlineStr">
        <is>
          <t>plitimas bendruomenėje</t>
        </is>
      </c>
      <c r="BI156" s="2" t="inlineStr">
        <is>
          <t>3</t>
        </is>
      </c>
      <c r="BJ156" s="2" t="inlineStr">
        <is>
          <t/>
        </is>
      </c>
      <c r="BK156" t="inlineStr">
        <is>
          <t/>
        </is>
      </c>
      <c r="BL156" t="inlineStr">
        <is>
          <t/>
        </is>
      </c>
      <c r="BM156" t="inlineStr">
        <is>
          <t/>
        </is>
      </c>
      <c r="BN156" t="inlineStr">
        <is>
          <t/>
        </is>
      </c>
      <c r="BO156" t="inlineStr">
        <is>
          <t/>
        </is>
      </c>
      <c r="BP156" t="inlineStr">
        <is>
          <t/>
        </is>
      </c>
      <c r="BQ156" t="inlineStr">
        <is>
          <t/>
        </is>
      </c>
      <c r="BR156" t="inlineStr">
        <is>
          <t/>
        </is>
      </c>
      <c r="BS156" t="inlineStr">
        <is>
          <t/>
        </is>
      </c>
      <c r="BT156" t="inlineStr">
        <is>
          <t/>
        </is>
      </c>
      <c r="BU156" t="inlineStr">
        <is>
          <t/>
        </is>
      </c>
      <c r="BV156" t="inlineStr">
        <is>
          <t/>
        </is>
      </c>
      <c r="BW156" t="inlineStr">
        <is>
          <t/>
        </is>
      </c>
      <c r="BX156" s="2" t="inlineStr">
        <is>
          <t>transmisja pozioma</t>
        </is>
      </c>
      <c r="BY156" s="2" t="inlineStr">
        <is>
          <t>3</t>
        </is>
      </c>
      <c r="BZ156" s="2" t="inlineStr">
        <is>
          <t/>
        </is>
      </c>
      <c r="CA156" t="inlineStr">
        <is>
          <t>przenoszenie się wirusa w społeczności, gdy nie ma wyraźnego źródła pochodzenia infekcji</t>
        </is>
      </c>
      <c r="CB156" s="2" t="inlineStr">
        <is>
          <t>propagação comunitária</t>
        </is>
      </c>
      <c r="CC156" s="2" t="inlineStr">
        <is>
          <t>3</t>
        </is>
      </c>
      <c r="CD156" s="2" t="inlineStr">
        <is>
          <t/>
        </is>
      </c>
      <c r="CE156" t="inlineStr">
        <is>
          <t/>
        </is>
      </c>
      <c r="CF156" s="2" t="inlineStr">
        <is>
          <t>transmitere comunitară</t>
        </is>
      </c>
      <c r="CG156" s="2" t="inlineStr">
        <is>
          <t>3</t>
        </is>
      </c>
      <c r="CH156" s="2" t="inlineStr">
        <is>
          <t/>
        </is>
      </c>
      <c r="CI156" t="inlineStr">
        <is>
          <t/>
        </is>
      </c>
      <c r="CJ156" t="inlineStr">
        <is>
          <t/>
        </is>
      </c>
      <c r="CK156" t="inlineStr">
        <is>
          <t/>
        </is>
      </c>
      <c r="CL156" t="inlineStr">
        <is>
          <t/>
        </is>
      </c>
      <c r="CM156" t="inlineStr">
        <is>
          <t/>
        </is>
      </c>
      <c r="CN156" s="2" t="inlineStr">
        <is>
          <t>širjenje v skupnosti</t>
        </is>
      </c>
      <c r="CO156" s="2" t="inlineStr">
        <is>
          <t>3</t>
        </is>
      </c>
      <c r="CP156" s="2" t="inlineStr">
        <is>
          <t/>
        </is>
      </c>
      <c r="CQ156" t="inlineStr">
        <is>
          <t/>
        </is>
      </c>
      <c r="CR156" s="2" t="inlineStr">
        <is>
          <t>samhällsspridning</t>
        </is>
      </c>
      <c r="CS156" s="2" t="inlineStr">
        <is>
          <t>3</t>
        </is>
      </c>
      <c r="CT156" s="2" t="inlineStr">
        <is>
          <t/>
        </is>
      </c>
      <c r="CU156" t="inlineStr">
        <is>
          <t/>
        </is>
      </c>
    </row>
    <row r="157">
      <c r="A157" s="1" t="str">
        <f>HYPERLINK("https://iate.europa.eu/entry/result/3591800/all", "3591800")</f>
        <v>3591800</v>
      </c>
      <c r="B157" t="inlineStr">
        <is>
          <t>SOCIAL QUESTIONS</t>
        </is>
      </c>
      <c r="C157" t="inlineStr">
        <is>
          <t>SOCIAL QUESTIONS|health|illness|epidemic</t>
        </is>
      </c>
      <c r="D157" t="inlineStr">
        <is>
          <t/>
        </is>
      </c>
      <c r="E157" t="inlineStr">
        <is>
          <t/>
        </is>
      </c>
      <c r="F157" t="inlineStr">
        <is>
          <t/>
        </is>
      </c>
      <c r="G157" t="inlineStr">
        <is>
          <t/>
        </is>
      </c>
      <c r="H157" s="2" t="inlineStr">
        <is>
          <t>čtrnáctidenní kumulativní míra hlášení případů COVID-19</t>
        </is>
      </c>
      <c r="I157" s="2" t="inlineStr">
        <is>
          <t>3</t>
        </is>
      </c>
      <c r="J157" s="2" t="inlineStr">
        <is>
          <t/>
        </is>
      </c>
      <c r="K157" t="inlineStr">
        <is>
          <t>celkový počet nově hlášených případů onemocnění COVID-19 na 100 000 obyvatel za posledních 14 dnů na regionální úrovni</t>
        </is>
      </c>
      <c r="L157" t="inlineStr">
        <is>
          <t/>
        </is>
      </c>
      <c r="M157" t="inlineStr">
        <is>
          <t/>
        </is>
      </c>
      <c r="N157" t="inlineStr">
        <is>
          <t/>
        </is>
      </c>
      <c r="O157" t="inlineStr">
        <is>
          <t/>
        </is>
      </c>
      <c r="P157" t="inlineStr">
        <is>
          <t/>
        </is>
      </c>
      <c r="Q157" t="inlineStr">
        <is>
          <t/>
        </is>
      </c>
      <c r="R157" t="inlineStr">
        <is>
          <t/>
        </is>
      </c>
      <c r="S157" t="inlineStr">
        <is>
          <t/>
        </is>
      </c>
      <c r="T157" t="inlineStr">
        <is>
          <t/>
        </is>
      </c>
      <c r="U157" t="inlineStr">
        <is>
          <t/>
        </is>
      </c>
      <c r="V157" t="inlineStr">
        <is>
          <t/>
        </is>
      </c>
      <c r="W157" t="inlineStr">
        <is>
          <t/>
        </is>
      </c>
      <c r="X157" s="2" t="inlineStr">
        <is>
          <t>14-day cumulative COVID-19 case notification rate</t>
        </is>
      </c>
      <c r="Y157" s="2" t="inlineStr">
        <is>
          <t>3</t>
        </is>
      </c>
      <c r="Z157" s="2" t="inlineStr">
        <is>
          <t/>
        </is>
      </c>
      <c r="AA157" t="inlineStr">
        <is>
          <t>total number of newly notified COVID-19 cases per 100 000 population in
the last 14 days at regional level</t>
        </is>
      </c>
      <c r="AB157" s="2" t="inlineStr">
        <is>
          <t>índice acumulado de notificación de casos de COVID-19 en los últimos catorce días</t>
        </is>
      </c>
      <c r="AC157" s="2" t="inlineStr">
        <is>
          <t>3</t>
        </is>
      </c>
      <c r="AD157" s="2" t="inlineStr">
        <is>
          <t/>
        </is>
      </c>
      <c r="AE157" t="inlineStr">
        <is>
          <t>Número total de casos nuevos de COVID-19 por
 cada 100 000 habitantes notificados en los últimos catorce días a 
escala regional.</t>
        </is>
      </c>
      <c r="AF157" s="2" t="inlineStr">
        <is>
          <t>14 päeva kumulatiivne teatatud COVID-19 juhtumite suhtarv</t>
        </is>
      </c>
      <c r="AG157" s="2" t="inlineStr">
        <is>
          <t>3</t>
        </is>
      </c>
      <c r="AH157" s="2" t="inlineStr">
        <is>
          <t/>
        </is>
      </c>
      <c r="AI157" t="inlineStr">
        <is>
          <t>viimase 14 päeva jooksul piirkonna tasandil teatatud uute COVID-19 juhtumite koguarv 100 000 elaniku kohta</t>
        </is>
      </c>
      <c r="AJ157" s="2" t="inlineStr">
        <is>
          <t>ilmoitettujen covid-19-tapausten 14 vuorokauden kumulatiivinen määrä</t>
        </is>
      </c>
      <c r="AK157" s="2" t="inlineStr">
        <is>
          <t>3</t>
        </is>
      </c>
      <c r="AL157" s="2" t="inlineStr">
        <is>
          <t/>
        </is>
      </c>
      <c r="AM157" t="inlineStr">
        <is>
          <t>uusien ilmoitettujen covid-19-tapausten määrä 100 000:ta henkilöä kohti 14:n viimeksi kuluneen vuorokauden aikana alueellisella tasolla</t>
        </is>
      </c>
      <c r="AN157" t="inlineStr">
        <is>
          <t/>
        </is>
      </c>
      <c r="AO157" t="inlineStr">
        <is>
          <t/>
        </is>
      </c>
      <c r="AP157" t="inlineStr">
        <is>
          <t/>
        </is>
      </c>
      <c r="AQ157" t="inlineStr">
        <is>
          <t/>
        </is>
      </c>
      <c r="AR157" s="2" t="inlineStr">
        <is>
          <t>ráta carnach fógartha COVID-19 le haghaidh tréimhse 14 lá</t>
        </is>
      </c>
      <c r="AS157" s="2" t="inlineStr">
        <is>
          <t>3</t>
        </is>
      </c>
      <c r="AT157" s="2" t="inlineStr">
        <is>
          <t/>
        </is>
      </c>
      <c r="AU157" t="inlineStr">
        <is>
          <t/>
        </is>
      </c>
      <c r="AV157" t="inlineStr">
        <is>
          <t/>
        </is>
      </c>
      <c r="AW157" t="inlineStr">
        <is>
          <t/>
        </is>
      </c>
      <c r="AX157" t="inlineStr">
        <is>
          <t/>
        </is>
      </c>
      <c r="AY157" t="inlineStr">
        <is>
          <t/>
        </is>
      </c>
      <c r="AZ157" t="inlineStr">
        <is>
          <t/>
        </is>
      </c>
      <c r="BA157" t="inlineStr">
        <is>
          <t/>
        </is>
      </c>
      <c r="BB157" t="inlineStr">
        <is>
          <t/>
        </is>
      </c>
      <c r="BC157" t="inlineStr">
        <is>
          <t/>
        </is>
      </c>
      <c r="BD157" s="2" t="inlineStr">
        <is>
          <t>tasso cumulativo dei casi di COVID-19 registrati negli ultimi 14 giorni</t>
        </is>
      </c>
      <c r="BE157" s="2" t="inlineStr">
        <is>
          <t>3</t>
        </is>
      </c>
      <c r="BF157" s="2" t="inlineStr">
        <is>
          <t/>
        </is>
      </c>
      <c r="BG157" t="inlineStr">
        <is>
          <t>numero totale di nuovi casi di COVID-19 registrati per 100 000 abitanti negli ultimi 14 giorni a livello regionale</t>
        </is>
      </c>
      <c r="BH157" s="2" t="inlineStr">
        <is>
          <t>suminis 14 dienų praneštų COVID-19 atvejų rodiklis</t>
        </is>
      </c>
      <c r="BI157" s="2" t="inlineStr">
        <is>
          <t>3</t>
        </is>
      </c>
      <c r="BJ157" s="2" t="inlineStr">
        <is>
          <t/>
        </is>
      </c>
      <c r="BK157" t="inlineStr">
        <is>
          <t>bendras praneštų naujų COVID-19 atvejų skaičius 100 000 gyventojų per paskutines 14 dienų regioniniu lygmeniu</t>
        </is>
      </c>
      <c r="BL157" s="2" t="inlineStr">
        <is>
          <t>14 dienu kumulatīvais paziņoto Covid-19 gadījumu rādītājs</t>
        </is>
      </c>
      <c r="BM157" s="2" t="inlineStr">
        <is>
          <t>3</t>
        </is>
      </c>
      <c r="BN157" s="2" t="inlineStr">
        <is>
          <t/>
        </is>
      </c>
      <c r="BO157" t="inlineStr">
        <is>
          <t/>
        </is>
      </c>
      <c r="BP157" s="2" t="inlineStr">
        <is>
          <t>rata kumulattiva fuq 14-il jum tan-notifiki tal-każijiet ta' COVID-19</t>
        </is>
      </c>
      <c r="BQ157" s="2" t="inlineStr">
        <is>
          <t>3</t>
        </is>
      </c>
      <c r="BR157" s="2" t="inlineStr">
        <is>
          <t/>
        </is>
      </c>
      <c r="BS157" t="inlineStr">
        <is>
          <t>in-numru totali ta' każijiet ta' COVID-19 ġodda nnotifikati għal kull 100 000 abitant fl-aħħar 14-il jum fil-livell reġjonali</t>
        </is>
      </c>
      <c r="BT157" s="2" t="inlineStr">
        <is>
          <t>totaal aantal COVID-19-meldingen over een periode van 14 dagen|
COVID-19-meldingsratio over een periode van 14 dagen</t>
        </is>
      </c>
      <c r="BU157" s="2" t="inlineStr">
        <is>
          <t>3|
3</t>
        </is>
      </c>
      <c r="BV157" s="2" t="inlineStr">
        <is>
          <t xml:space="preserve">|
</t>
        </is>
      </c>
      <c r="BW157" t="inlineStr">
        <is>
          <t>totaal aantal nieuwe COVID-19-meldingen per 100 000 inwoners in de afgelopen 14 dagen op regionaal niveau</t>
        </is>
      </c>
      <c r="BX157" s="2" t="inlineStr">
        <is>
          <t>14-dniowy wskaźnik łącznych zgłoszonych przypadków COVID-19</t>
        </is>
      </c>
      <c r="BY157" s="2" t="inlineStr">
        <is>
          <t>3</t>
        </is>
      </c>
      <c r="BZ157" s="2" t="inlineStr">
        <is>
          <t/>
        </is>
      </c>
      <c r="CA157" t="inlineStr">
        <is>
          <t>całkowita liczba nowo zgłoszonych przypadków COVID-19 na 100 000 mieszkańców w ciągu ostatnich 14 dni w ujęciu regionalnym</t>
        </is>
      </c>
      <c r="CB157" s="2" t="inlineStr">
        <is>
          <t>taxa cumulativa de notificação de casos de COVID‐19 dos últimos 14 dias</t>
        </is>
      </c>
      <c r="CC157" s="2" t="inlineStr">
        <is>
          <t>3</t>
        </is>
      </c>
      <c r="CD157" s="2" t="inlineStr">
        <is>
          <t/>
        </is>
      </c>
      <c r="CE157" t="inlineStr">
        <is>
          <t>Número total de novos casos de COVID‐19 notificados por cada 100 000 habitantes nos últimos 14 dias a nível regional.</t>
        </is>
      </c>
      <c r="CF157" s="2" t="inlineStr">
        <is>
          <t>incidența cumulată la 14 zile a cazurilor de COVID-19|
rată de notificare cumulată a cazurilor de COVID-19 pe o perioadă de 14 zile</t>
        </is>
      </c>
      <c r="CG157" s="2" t="inlineStr">
        <is>
          <t>3|
3</t>
        </is>
      </c>
      <c r="CH157" s="2" t="inlineStr">
        <is>
          <t xml:space="preserve">|
</t>
        </is>
      </c>
      <c r="CI157" t="inlineStr">
        <is>
          <t>numărul total al cazurilor de COVID-19 nou notificate raportat la 100 000 de locuitori în ultimele 14 zile la nivel regional</t>
        </is>
      </c>
      <c r="CJ157" t="inlineStr">
        <is>
          <t/>
        </is>
      </c>
      <c r="CK157" t="inlineStr">
        <is>
          <t/>
        </is>
      </c>
      <c r="CL157" t="inlineStr">
        <is>
          <t/>
        </is>
      </c>
      <c r="CM157" t="inlineStr">
        <is>
          <t/>
        </is>
      </c>
      <c r="CN157" s="2" t="inlineStr">
        <is>
          <t>stopnja skupno sporočenih primerov COVID-19 v 14-dnevnem obdobju</t>
        </is>
      </c>
      <c r="CO157" s="2" t="inlineStr">
        <is>
          <t>3</t>
        </is>
      </c>
      <c r="CP157" s="2" t="inlineStr">
        <is>
          <t/>
        </is>
      </c>
      <c r="CQ157" t="inlineStr">
        <is>
          <t>skupno število na novo sporočenih primerov COVID-19 na 100 000 prebivalcev na regionalni ravni v zadnjih 14 dneh</t>
        </is>
      </c>
      <c r="CR157" s="2" t="inlineStr">
        <is>
          <t>samlade antalet bekräftade covid-19-fall under en 14-dagarsperiod</t>
        </is>
      </c>
      <c r="CS157" s="2" t="inlineStr">
        <is>
          <t>3</t>
        </is>
      </c>
      <c r="CT157" s="2" t="inlineStr">
        <is>
          <t/>
        </is>
      </c>
      <c r="CU157" t="inlineStr">
        <is>
          <t>totala antalet nyanmälda covid-19-fall per 100 000 invånare de senaste 14 dagarna på regional nivå</t>
        </is>
      </c>
    </row>
    <row r="158">
      <c r="A158" s="1" t="str">
        <f>HYPERLINK("https://iate.europa.eu/entry/result/1550285/all", "1550285")</f>
        <v>1550285</v>
      </c>
      <c r="B158" t="inlineStr">
        <is>
          <t>POLITICS;SOCIAL QUESTIONS;EUROPEAN UNION</t>
        </is>
      </c>
      <c r="C158" t="inlineStr">
        <is>
          <t>POLITICS|executive power and public service|administrative law;SOCIAL QUESTIONS|social protection;EUROPEAN UNION|EU institutions and European civil service|European civil service;SOCIAL QUESTIONS|health</t>
        </is>
      </c>
      <c r="D158" t="inlineStr">
        <is>
          <t/>
        </is>
      </c>
      <c r="E158" t="inlineStr">
        <is>
          <t/>
        </is>
      </c>
      <c r="F158" t="inlineStr">
        <is>
          <t/>
        </is>
      </c>
      <c r="G158" t="inlineStr">
        <is>
          <t/>
        </is>
      </c>
      <c r="H158" s="2" t="inlineStr">
        <is>
          <t>lékařské potvrzení</t>
        </is>
      </c>
      <c r="I158" s="2" t="inlineStr">
        <is>
          <t>1</t>
        </is>
      </c>
      <c r="J158" s="2" t="inlineStr">
        <is>
          <t/>
        </is>
      </c>
      <c r="K158" t="inlineStr">
        <is>
          <t/>
        </is>
      </c>
      <c r="L158" s="2" t="inlineStr">
        <is>
          <t>lægeattest</t>
        </is>
      </c>
      <c r="M158" s="2" t="inlineStr">
        <is>
          <t>3</t>
        </is>
      </c>
      <c r="N158" s="2" t="inlineStr">
        <is>
          <t/>
        </is>
      </c>
      <c r="O158" t="inlineStr">
        <is>
          <t/>
        </is>
      </c>
      <c r="P158" s="2" t="inlineStr">
        <is>
          <t>ärztliche Bescheinigung|
ärztliches Attest|
ärztliches Zeugnis</t>
        </is>
      </c>
      <c r="Q158" s="2" t="inlineStr">
        <is>
          <t>3|
3|
3</t>
        </is>
      </c>
      <c r="R158" s="2" t="inlineStr">
        <is>
          <t xml:space="preserve">|
|
</t>
        </is>
      </c>
      <c r="S158" t="inlineStr">
        <is>
          <t/>
        </is>
      </c>
      <c r="T158" s="2" t="inlineStr">
        <is>
          <t>βεβαίωση ιατρού|
ιατρικό πιστοποιητικό|
ιατρική βεβαίωση</t>
        </is>
      </c>
      <c r="U158" s="2" t="inlineStr">
        <is>
          <t>3|
3|
3</t>
        </is>
      </c>
      <c r="V158" s="2" t="inlineStr">
        <is>
          <t xml:space="preserve">|
|
</t>
        </is>
      </c>
      <c r="W158" t="inlineStr">
        <is>
          <t/>
        </is>
      </c>
      <c r="X158" s="2" t="inlineStr">
        <is>
          <t>medical certificate|
doctor's certificate</t>
        </is>
      </c>
      <c r="Y158" s="2" t="inlineStr">
        <is>
          <t>3|
3</t>
        </is>
      </c>
      <c r="Z158" s="2" t="inlineStr">
        <is>
          <t xml:space="preserve">|
</t>
        </is>
      </c>
      <c r="AA158" t="inlineStr">
        <is>
          <t>a certificate from a doctor confirming the state of someone's health</t>
        </is>
      </c>
      <c r="AB158" s="2" t="inlineStr">
        <is>
          <t>certificado médico|
parte médico</t>
        </is>
      </c>
      <c r="AC158" s="2" t="inlineStr">
        <is>
          <t>3|
2</t>
        </is>
      </c>
      <c r="AD158" s="2" t="inlineStr">
        <is>
          <t xml:space="preserve">|
</t>
        </is>
      </c>
      <c r="AE158" t="inlineStr">
        <is>
          <t/>
        </is>
      </c>
      <c r="AF158" t="inlineStr">
        <is>
          <t/>
        </is>
      </c>
      <c r="AG158" t="inlineStr">
        <is>
          <t/>
        </is>
      </c>
      <c r="AH158" t="inlineStr">
        <is>
          <t/>
        </is>
      </c>
      <c r="AI158" t="inlineStr">
        <is>
          <t/>
        </is>
      </c>
      <c r="AJ158" s="2" t="inlineStr">
        <is>
          <t>lääkärintodistus</t>
        </is>
      </c>
      <c r="AK158" s="2" t="inlineStr">
        <is>
          <t>1</t>
        </is>
      </c>
      <c r="AL158" s="2" t="inlineStr">
        <is>
          <t/>
        </is>
      </c>
      <c r="AM158" t="inlineStr">
        <is>
          <t/>
        </is>
      </c>
      <c r="AN158" s="2" t="inlineStr">
        <is>
          <t>attestation médicale|
certificat médical</t>
        </is>
      </c>
      <c r="AO158" s="2" t="inlineStr">
        <is>
          <t>1|
3</t>
        </is>
      </c>
      <c r="AP158" s="2" t="inlineStr">
        <is>
          <t xml:space="preserve">|
</t>
        </is>
      </c>
      <c r="AQ158" t="inlineStr">
        <is>
          <t>acte rédigé par un médecin et destiné à constater ou à interpréter des faits d'ordre médical</t>
        </is>
      </c>
      <c r="AR158" s="2" t="inlineStr">
        <is>
          <t>deimhniú leighis|
teastas dochtúra</t>
        </is>
      </c>
      <c r="AS158" s="2" t="inlineStr">
        <is>
          <t>3|
3</t>
        </is>
      </c>
      <c r="AT158" s="2" t="inlineStr">
        <is>
          <t xml:space="preserve">|
</t>
        </is>
      </c>
      <c r="AU158" t="inlineStr">
        <is>
          <t/>
        </is>
      </c>
      <c r="AV158" t="inlineStr">
        <is>
          <t/>
        </is>
      </c>
      <c r="AW158" t="inlineStr">
        <is>
          <t/>
        </is>
      </c>
      <c r="AX158" t="inlineStr">
        <is>
          <t/>
        </is>
      </c>
      <c r="AY158" t="inlineStr">
        <is>
          <t/>
        </is>
      </c>
      <c r="AZ158" t="inlineStr">
        <is>
          <t/>
        </is>
      </c>
      <c r="BA158" t="inlineStr">
        <is>
          <t/>
        </is>
      </c>
      <c r="BB158" t="inlineStr">
        <is>
          <t/>
        </is>
      </c>
      <c r="BC158" t="inlineStr">
        <is>
          <t/>
        </is>
      </c>
      <c r="BD158" s="2" t="inlineStr">
        <is>
          <t>certificato medico</t>
        </is>
      </c>
      <c r="BE158" s="2" t="inlineStr">
        <is>
          <t>2</t>
        </is>
      </c>
      <c r="BF158" s="2" t="inlineStr">
        <is>
          <t/>
        </is>
      </c>
      <c r="BG158" t="inlineStr">
        <is>
          <t/>
        </is>
      </c>
      <c r="BH158" s="2" t="inlineStr">
        <is>
          <t>medicinos pažyma</t>
        </is>
      </c>
      <c r="BI158" s="2" t="inlineStr">
        <is>
          <t>4</t>
        </is>
      </c>
      <c r="BJ158" s="2" t="inlineStr">
        <is>
          <t/>
        </is>
      </c>
      <c r="BK158" t="inlineStr">
        <is>
          <t/>
        </is>
      </c>
      <c r="BL158" t="inlineStr">
        <is>
          <t/>
        </is>
      </c>
      <c r="BM158" t="inlineStr">
        <is>
          <t/>
        </is>
      </c>
      <c r="BN158" t="inlineStr">
        <is>
          <t/>
        </is>
      </c>
      <c r="BO158" t="inlineStr">
        <is>
          <t/>
        </is>
      </c>
      <c r="BP158" t="inlineStr">
        <is>
          <t/>
        </is>
      </c>
      <c r="BQ158" t="inlineStr">
        <is>
          <t/>
        </is>
      </c>
      <c r="BR158" t="inlineStr">
        <is>
          <t/>
        </is>
      </c>
      <c r="BS158" t="inlineStr">
        <is>
          <t/>
        </is>
      </c>
      <c r="BT158" s="2" t="inlineStr">
        <is>
          <t>medisch attest|
medische verklaring|
medisch getuigschrift|
geneeskundige verklaring|
doktersattest</t>
        </is>
      </c>
      <c r="BU158" s="2" t="inlineStr">
        <is>
          <t>1|
2|
3|
3|
3</t>
        </is>
      </c>
      <c r="BV158" s="2" t="inlineStr">
        <is>
          <t xml:space="preserve">|
|
|
|
</t>
        </is>
      </c>
      <c r="BW158" t="inlineStr">
        <is>
          <t/>
        </is>
      </c>
      <c r="BX158" s="2" t="inlineStr">
        <is>
          <t>zaświadczenie lekarskie|
orzeczenie lekarskie</t>
        </is>
      </c>
      <c r="BY158" s="2" t="inlineStr">
        <is>
          <t>3|
3</t>
        </is>
      </c>
      <c r="BZ158" s="2" t="inlineStr">
        <is>
          <t xml:space="preserve">|
</t>
        </is>
      </c>
      <c r="CA158" t="inlineStr">
        <is>
          <t>zaświadczenie wydawane w razie czasowej niezdolności do pracy pracownika z powodu choroby lub konieczności osobistego sprawowania przez pracownika opieki nad chorym członkiem rodziny</t>
        </is>
      </c>
      <c r="CB158" s="2" t="inlineStr">
        <is>
          <t>atestado médico</t>
        </is>
      </c>
      <c r="CC158" s="2" t="inlineStr">
        <is>
          <t>3</t>
        </is>
      </c>
      <c r="CD158" s="2" t="inlineStr">
        <is>
          <t/>
        </is>
      </c>
      <c r="CE158" t="inlineStr">
        <is>
          <t/>
        </is>
      </c>
      <c r="CF158" t="inlineStr">
        <is>
          <t/>
        </is>
      </c>
      <c r="CG158" t="inlineStr">
        <is>
          <t/>
        </is>
      </c>
      <c r="CH158" t="inlineStr">
        <is>
          <t/>
        </is>
      </c>
      <c r="CI158" t="inlineStr">
        <is>
          <t/>
        </is>
      </c>
      <c r="CJ158" t="inlineStr">
        <is>
          <t/>
        </is>
      </c>
      <c r="CK158" t="inlineStr">
        <is>
          <t/>
        </is>
      </c>
      <c r="CL158" t="inlineStr">
        <is>
          <t/>
        </is>
      </c>
      <c r="CM158" t="inlineStr">
        <is>
          <t/>
        </is>
      </c>
      <c r="CN158" s="2" t="inlineStr">
        <is>
          <t>zdravniško potrdilo</t>
        </is>
      </c>
      <c r="CO158" s="2" t="inlineStr">
        <is>
          <t>1</t>
        </is>
      </c>
      <c r="CP158" s="2" t="inlineStr">
        <is>
          <t/>
        </is>
      </c>
      <c r="CQ158" t="inlineStr">
        <is>
          <t/>
        </is>
      </c>
      <c r="CR158" t="inlineStr">
        <is>
          <t/>
        </is>
      </c>
      <c r="CS158" t="inlineStr">
        <is>
          <t/>
        </is>
      </c>
      <c r="CT158" t="inlineStr">
        <is>
          <t/>
        </is>
      </c>
      <c r="CU158" t="inlineStr">
        <is>
          <t/>
        </is>
      </c>
    </row>
    <row r="159">
      <c r="A159" s="1" t="str">
        <f>HYPERLINK("https://iate.europa.eu/entry/result/815757/all", "815757")</f>
        <v>815757</v>
      </c>
      <c r="B159" t="inlineStr">
        <is>
          <t>INTERNATIONAL ORGANISATIONS;SOCIAL QUESTIONS</t>
        </is>
      </c>
      <c r="C159" t="inlineStr">
        <is>
          <t>INTERNATIONAL ORGANISATIONS|United Nations|UN specialised agency|World Health Organisation;SOCIAL QUESTIONS|health|health policy|organisation of health care|disease prevention|vaccination</t>
        </is>
      </c>
      <c r="D159" s="2" t="inlineStr">
        <is>
          <t>сертификат за ваксинация|
сертификат за имунизация</t>
        </is>
      </c>
      <c r="E159" s="2" t="inlineStr">
        <is>
          <t>3|
3</t>
        </is>
      </c>
      <c r="F159" s="2" t="inlineStr">
        <is>
          <t xml:space="preserve">|
</t>
        </is>
      </c>
      <c r="G159" t="inlineStr">
        <is>
          <t/>
        </is>
      </c>
      <c r="H159" s="2" t="inlineStr">
        <is>
          <t>očkovací průkaz|
potvrzení o očkování|
certifikát o provedeném očkování</t>
        </is>
      </c>
      <c r="I159" s="2" t="inlineStr">
        <is>
          <t>3|
2|
2</t>
        </is>
      </c>
      <c r="J159" s="2" t="inlineStr">
        <is>
          <t xml:space="preserve">|
|
</t>
        </is>
      </c>
      <c r="K159" t="inlineStr">
        <is>
          <t>dokument, do něhož se zapisují údaje o provedeném očkování</t>
        </is>
      </c>
      <c r="L159" s="2" t="inlineStr">
        <is>
          <t>vaccinationskort|
vaccinationsattest</t>
        </is>
      </c>
      <c r="M159" s="2" t="inlineStr">
        <is>
          <t>3|
3</t>
        </is>
      </c>
      <c r="N159" s="2" t="inlineStr">
        <is>
          <t xml:space="preserve">|
</t>
        </is>
      </c>
      <c r="O159" t="inlineStr">
        <is>
          <t>dokument, der giver oplysninger om, hvilke sygdomme en person er blevet vaccineret mod</t>
        </is>
      </c>
      <c r="P159" s="2" t="inlineStr">
        <is>
          <t>Impfschein|
Impfausweis|
Impfpass|
Impfbescheinigung</t>
        </is>
      </c>
      <c r="Q159" s="2" t="inlineStr">
        <is>
          <t>3|
2|
2|
2</t>
        </is>
      </c>
      <c r="R159" s="2" t="inlineStr">
        <is>
          <t xml:space="preserve">|
|
|
</t>
        </is>
      </c>
      <c r="S159" t="inlineStr">
        <is>
          <t>i. e. S. Dokumentation einer erfolgten Impfung,&lt;div&gt;i. w. S. Dokument, in dem die erfolgten Impfungen einer Person vermerkt sind&lt;/div&gt;</t>
        </is>
      </c>
      <c r="T159" s="2" t="inlineStr">
        <is>
          <t>πιστοποιητικό εμβολιασμού</t>
        </is>
      </c>
      <c r="U159" s="2" t="inlineStr">
        <is>
          <t>3</t>
        </is>
      </c>
      <c r="V159" s="2" t="inlineStr">
        <is>
          <t/>
        </is>
      </c>
      <c r="W159" t="inlineStr">
        <is>
          <t/>
        </is>
      </c>
      <c r="X159" s="2" t="inlineStr">
        <is>
          <t>vaccine certificate|
vaccination certificate</t>
        </is>
      </c>
      <c r="Y159" s="2" t="inlineStr">
        <is>
          <t>1|
3</t>
        </is>
      </c>
      <c r="Z159" s="2" t="inlineStr">
        <is>
          <t xml:space="preserve">|
</t>
        </is>
      </c>
      <c r="AA159" t="inlineStr">
        <is>
          <t>document giving details of specific diseases against which a person has been vaccinated</t>
        </is>
      </c>
      <c r="AB159" s="2" t="inlineStr">
        <is>
          <t>cartilla vacunal|
certificado de vacunación|
cartilla de vacunación</t>
        </is>
      </c>
      <c r="AC159" s="2" t="inlineStr">
        <is>
          <t>3|
3|
3</t>
        </is>
      </c>
      <c r="AD159" s="2" t="inlineStr">
        <is>
          <t xml:space="preserve">|
|
</t>
        </is>
      </c>
      <c r="AE159" t="inlineStr">
        <is>
          <t>Documento sanitario que acredita las vacunas administradas a una persona y en el que puede recogerse información sobre el facultativo que las haya administrado, el laboratorio de fabricación o códigos de referencia.</t>
        </is>
      </c>
      <c r="AF159" s="2" t="inlineStr">
        <is>
          <t>vaktsineerimissertifikaat|
vaktsineerimistõend</t>
        </is>
      </c>
      <c r="AG159" s="2" t="inlineStr">
        <is>
          <t>2|
3</t>
        </is>
      </c>
      <c r="AH159" s="2" t="inlineStr">
        <is>
          <t xml:space="preserve">|
</t>
        </is>
      </c>
      <c r="AI159" t="inlineStr">
        <is>
          <t>dokument, mis sisaldab loetelu haigustest, mille vastu inimene on vaktsineeritud</t>
        </is>
      </c>
      <c r="AJ159" s="2" t="inlineStr">
        <is>
          <t>rokotustodistus</t>
        </is>
      </c>
      <c r="AK159" s="2" t="inlineStr">
        <is>
          <t>3</t>
        </is>
      </c>
      <c r="AL159" s="2" t="inlineStr">
        <is>
          <t/>
        </is>
      </c>
      <c r="AM159" t="inlineStr">
        <is>
          <t>asiakirja, jossa eritellään taudit, joita vastaan henkilö on rokotettu</t>
        </is>
      </c>
      <c r="AN159" s="2" t="inlineStr">
        <is>
          <t>certificat de vaccination</t>
        </is>
      </c>
      <c r="AO159" s="2" t="inlineStr">
        <is>
          <t>3</t>
        </is>
      </c>
      <c r="AP159" s="2" t="inlineStr">
        <is>
          <t/>
        </is>
      </c>
      <c r="AQ159" t="inlineStr">
        <is>
          <t/>
        </is>
      </c>
      <c r="AR159" s="2" t="inlineStr">
        <is>
          <t>deimhniú vacsaínithe|
deimhniú faoi vacsaíniú</t>
        </is>
      </c>
      <c r="AS159" s="2" t="inlineStr">
        <is>
          <t>3|
3</t>
        </is>
      </c>
      <c r="AT159" s="2" t="inlineStr">
        <is>
          <t>preferred|
admitted</t>
        </is>
      </c>
      <c r="AU159" t="inlineStr">
        <is>
          <t/>
        </is>
      </c>
      <c r="AV159" s="2" t="inlineStr">
        <is>
          <t>potvrda o cijepljenju</t>
        </is>
      </c>
      <c r="AW159" s="2" t="inlineStr">
        <is>
          <t>3</t>
        </is>
      </c>
      <c r="AX159" s="2" t="inlineStr">
        <is>
          <t/>
        </is>
      </c>
      <c r="AY159" t="inlineStr">
        <is>
          <t/>
        </is>
      </c>
      <c r="AZ159" s="2" t="inlineStr">
        <is>
          <t>oltási bizonyítvány</t>
        </is>
      </c>
      <c r="BA159" s="2" t="inlineStr">
        <is>
          <t>3</t>
        </is>
      </c>
      <c r="BB159" s="2" t="inlineStr">
        <is>
          <t/>
        </is>
      </c>
      <c r="BC159" t="inlineStr">
        <is>
          <t>annak tanúsítására szolgáló, névre szóló okmány, hogy egy adott személy milyen oltásokban részesült</t>
        </is>
      </c>
      <c r="BD159" s="2" t="inlineStr">
        <is>
          <t>certificato di vaccinazione</t>
        </is>
      </c>
      <c r="BE159" s="2" t="inlineStr">
        <is>
          <t>3</t>
        </is>
      </c>
      <c r="BF159" s="2" t="inlineStr">
        <is>
          <t/>
        </is>
      </c>
      <c r="BG159" t="inlineStr">
        <is>
          <t>certificato che attesta le vaccinazioni eseguite</t>
        </is>
      </c>
      <c r="BH159" s="2" t="inlineStr">
        <is>
          <t>skiepijimo pažymėjimas|
vakcinavimo pažymėjimas</t>
        </is>
      </c>
      <c r="BI159" s="2" t="inlineStr">
        <is>
          <t>3|
3</t>
        </is>
      </c>
      <c r="BJ159" s="2" t="inlineStr">
        <is>
          <t xml:space="preserve">|
</t>
        </is>
      </c>
      <c r="BK159" t="inlineStr">
        <is>
          <t>sveikatos priežiūros įstaigos išduodamas dokumentas, kuriame nurodoma, nuo kokių ligų asmuo yra paskiepytas</t>
        </is>
      </c>
      <c r="BL159" s="2" t="inlineStr">
        <is>
          <t>potēšanas pase|
vakcinācijas apliecība</t>
        </is>
      </c>
      <c r="BM159" s="2" t="inlineStr">
        <is>
          <t>3|
3</t>
        </is>
      </c>
      <c r="BN159" s="2" t="inlineStr">
        <is>
          <t xml:space="preserve">|
</t>
        </is>
      </c>
      <c r="BO159" t="inlineStr">
        <is>
          <t>dokuments, kas sniedz informāciju par slimībām, pret kurām attiecīgā persona ir vakcinēta</t>
        </is>
      </c>
      <c r="BP159" s="2" t="inlineStr">
        <is>
          <t>ċertifikat tal-vaċċinazzjoni</t>
        </is>
      </c>
      <c r="BQ159" s="2" t="inlineStr">
        <is>
          <t>3</t>
        </is>
      </c>
      <c r="BR159" s="2" t="inlineStr">
        <is>
          <t/>
        </is>
      </c>
      <c r="BS159" t="inlineStr">
        <is>
          <t>dokument li jagħti d-dettalji tal-mard li persuna tkun ġiet imlaqqma għalih</t>
        </is>
      </c>
      <c r="BT159" s="2" t="inlineStr">
        <is>
          <t>vaccinatiecertificaat|
vaccinatiekaart|
vaccinatiebewijs|
inentingscertificaat</t>
        </is>
      </c>
      <c r="BU159" s="2" t="inlineStr">
        <is>
          <t>3|
2|
3|
2</t>
        </is>
      </c>
      <c r="BV159" s="2" t="inlineStr">
        <is>
          <t xml:space="preserve">|
|
|
</t>
        </is>
      </c>
      <c r="BW159" t="inlineStr">
        <is>
          <t>officieel nationaal document waarin wordt vermeld tegen welke aandoeningen men in het kader van een nationaal vaccinatieprogramma is ingeënt</t>
        </is>
      </c>
      <c r="BX159" s="2" t="inlineStr">
        <is>
          <t>świadectwo szczepienia</t>
        </is>
      </c>
      <c r="BY159" s="2" t="inlineStr">
        <is>
          <t>3</t>
        </is>
      </c>
      <c r="BZ159" s="2" t="inlineStr">
        <is>
          <t/>
        </is>
      </c>
      <c r="CA159" t="inlineStr">
        <is>
          <t>zaświadczenie o wykonanym szczepieniu danej osoby</t>
        </is>
      </c>
      <c r="CB159" s="2" t="inlineStr">
        <is>
          <t>Boletim Individual de Saúde|
certificado de vacinação|
boletim de vacinas</t>
        </is>
      </c>
      <c r="CC159" s="2" t="inlineStr">
        <is>
          <t>3|
3|
3</t>
        </is>
      </c>
      <c r="CD159" s="2" t="inlineStr">
        <is>
          <t xml:space="preserve">|
|
</t>
        </is>
      </c>
      <c r="CE159" t="inlineStr">
        <is>
          <t>Documento que comprova a vacinação contra determinadas doenças.</t>
        </is>
      </c>
      <c r="CF159" s="2" t="inlineStr">
        <is>
          <t>adeverință de vaccinare|
adeverință doveditoare de vaccinare|
certificat de vaccinare</t>
        </is>
      </c>
      <c r="CG159" s="2" t="inlineStr">
        <is>
          <t>3|
3|
3</t>
        </is>
      </c>
      <c r="CH159" s="2" t="inlineStr">
        <is>
          <t xml:space="preserve">|
|
</t>
        </is>
      </c>
      <c r="CI159" t="inlineStr">
        <is>
          <t/>
        </is>
      </c>
      <c r="CJ159" s="2" t="inlineStr">
        <is>
          <t>očkovací preukaz|
potvrdenie o očkovaní</t>
        </is>
      </c>
      <c r="CK159" s="2" t="inlineStr">
        <is>
          <t>3|
3</t>
        </is>
      </c>
      <c r="CL159" s="2" t="inlineStr">
        <is>
          <t xml:space="preserve">|
</t>
        </is>
      </c>
      <c r="CM159" t="inlineStr">
        <is>
          <t>dokument, v ktorom sa uvádza konkrétna choroba, proti ktorej bola osoba zaočkovaná</t>
        </is>
      </c>
      <c r="CN159" s="2" t="inlineStr">
        <is>
          <t>potrdilo o cepljenju</t>
        </is>
      </c>
      <c r="CO159" s="2" t="inlineStr">
        <is>
          <t>3</t>
        </is>
      </c>
      <c r="CP159" s="2" t="inlineStr">
        <is>
          <t/>
        </is>
      </c>
      <c r="CQ159" t="inlineStr">
        <is>
          <t/>
        </is>
      </c>
      <c r="CR159" s="2" t="inlineStr">
        <is>
          <t>vaccinationsintyg</t>
        </is>
      </c>
      <c r="CS159" s="2" t="inlineStr">
        <is>
          <t>3</t>
        </is>
      </c>
      <c r="CT159" s="2" t="inlineStr">
        <is>
          <t/>
        </is>
      </c>
      <c r="CU159" t="inlineStr">
        <is>
          <t/>
        </is>
      </c>
    </row>
    <row r="160">
      <c r="A160" s="1" t="str">
        <f>HYPERLINK("https://iate.europa.eu/entry/result/3547033/all", "3547033")</f>
        <v>3547033</v>
      </c>
      <c r="B160" t="inlineStr">
        <is>
          <t>SOCIAL QUESTIONS</t>
        </is>
      </c>
      <c r="C160" t="inlineStr">
        <is>
          <t>SOCIAL QUESTIONS|health|illness;SOCIAL QUESTIONS|health|medical science|epidemiology</t>
        </is>
      </c>
      <c r="D160" s="2" t="inlineStr">
        <is>
          <t>контагиозност|
заразност</t>
        </is>
      </c>
      <c r="E160" s="2" t="inlineStr">
        <is>
          <t>3|
4</t>
        </is>
      </c>
      <c r="F160" s="2" t="inlineStr">
        <is>
          <t xml:space="preserve">|
</t>
        </is>
      </c>
      <c r="G160" t="inlineStr">
        <is>
          <t>способността на причинителя на дадена болест да преминава от болен на възприемчив индивид</t>
        </is>
      </c>
      <c r="H160" s="2" t="inlineStr">
        <is>
          <t>přenosnost</t>
        </is>
      </c>
      <c r="I160" s="2" t="inlineStr">
        <is>
          <t>3</t>
        </is>
      </c>
      <c r="J160" s="2" t="inlineStr">
        <is>
          <t/>
        </is>
      </c>
      <c r="K160" t="inlineStr">
        <is>
          <t>schopnost nákazy šířit se z jednoho organismu na druhý</t>
        </is>
      </c>
      <c r="L160" s="2" t="inlineStr">
        <is>
          <t>overførbarhed</t>
        </is>
      </c>
      <c r="M160" s="2" t="inlineStr">
        <is>
          <t>3</t>
        </is>
      </c>
      <c r="N160" s="2" t="inlineStr">
        <is>
          <t/>
        </is>
      </c>
      <c r="O160" t="inlineStr">
        <is>
          <t/>
        </is>
      </c>
      <c r="P160" s="2" t="inlineStr">
        <is>
          <t>Übertragbarkeit</t>
        </is>
      </c>
      <c r="Q160" s="2" t="inlineStr">
        <is>
          <t>3</t>
        </is>
      </c>
      <c r="R160" s="2" t="inlineStr">
        <is>
          <t/>
        </is>
      </c>
      <c r="S160" t="inlineStr">
        <is>
          <t/>
        </is>
      </c>
      <c r="T160" s="2" t="inlineStr">
        <is>
          <t>μεταδοτικότητα</t>
        </is>
      </c>
      <c r="U160" s="2" t="inlineStr">
        <is>
          <t>3</t>
        </is>
      </c>
      <c r="V160" s="2" t="inlineStr">
        <is>
          <t/>
        </is>
      </c>
      <c r="W160" t="inlineStr">
        <is>
          <t/>
        </is>
      </c>
      <c r="X160" s="2" t="inlineStr">
        <is>
          <t>transmissibility</t>
        </is>
      </c>
      <c r="Y160" s="2" t="inlineStr">
        <is>
          <t>3</t>
        </is>
      </c>
      <c r="Z160" s="2" t="inlineStr">
        <is>
          <t/>
        </is>
      </c>
      <c r="AA160" t="inlineStr">
        <is>
          <t>ability of a disease to spread from one host to another</t>
        </is>
      </c>
      <c r="AB160" s="2" t="inlineStr">
        <is>
          <t>transmisibilidad</t>
        </is>
      </c>
      <c r="AC160" s="2" t="inlineStr">
        <is>
          <t>3</t>
        </is>
      </c>
      <c r="AD160" s="2" t="inlineStr">
        <is>
          <t/>
        </is>
      </c>
      <c r="AE160" t="inlineStr">
        <is>
          <t/>
        </is>
      </c>
      <c r="AF160" s="2" t="inlineStr">
        <is>
          <t>ülekanduvus|
edasikanduvus</t>
        </is>
      </c>
      <c r="AG160" s="2" t="inlineStr">
        <is>
          <t>3|
2</t>
        </is>
      </c>
      <c r="AH160" s="2" t="inlineStr">
        <is>
          <t xml:space="preserve">|
</t>
        </is>
      </c>
      <c r="AI160" t="inlineStr">
        <is>
          <t>haiguse võime levida ühelt kandjalt teisele</t>
        </is>
      </c>
      <c r="AJ160" s="2" t="inlineStr">
        <is>
          <t>tarttuvuus</t>
        </is>
      </c>
      <c r="AK160" s="2" t="inlineStr">
        <is>
          <t>3</t>
        </is>
      </c>
      <c r="AL160" s="2" t="inlineStr">
        <is>
          <t/>
        </is>
      </c>
      <c r="AM160" t="inlineStr">
        <is>
          <t>kyky siirtyä mikrobien välityksellä toiseen yksilöön</t>
        </is>
      </c>
      <c r="AN160" s="2" t="inlineStr">
        <is>
          <t>transmissibilité</t>
        </is>
      </c>
      <c r="AO160" s="2" t="inlineStr">
        <is>
          <t>3</t>
        </is>
      </c>
      <c r="AP160" s="2" t="inlineStr">
        <is>
          <t/>
        </is>
      </c>
      <c r="AQ160" t="inlineStr">
        <is>
          <t/>
        </is>
      </c>
      <c r="AR160" s="2" t="inlineStr">
        <is>
          <t>in-tarchurthacht</t>
        </is>
      </c>
      <c r="AS160" s="2" t="inlineStr">
        <is>
          <t>3</t>
        </is>
      </c>
      <c r="AT160" s="2" t="inlineStr">
        <is>
          <t/>
        </is>
      </c>
      <c r="AU160" t="inlineStr">
        <is>
          <t/>
        </is>
      </c>
      <c r="AV160" t="inlineStr">
        <is>
          <t/>
        </is>
      </c>
      <c r="AW160" t="inlineStr">
        <is>
          <t/>
        </is>
      </c>
      <c r="AX160" t="inlineStr">
        <is>
          <t/>
        </is>
      </c>
      <c r="AY160" t="inlineStr">
        <is>
          <t/>
        </is>
      </c>
      <c r="AZ160" s="2" t="inlineStr">
        <is>
          <t>fertőzőképesség</t>
        </is>
      </c>
      <c r="BA160" s="2" t="inlineStr">
        <is>
          <t>4</t>
        </is>
      </c>
      <c r="BB160" s="2" t="inlineStr">
        <is>
          <t/>
        </is>
      </c>
      <c r="BC160" t="inlineStr">
        <is>
          <t>a betegség azon tulajdonsága, hogy képes gazdaszervezetről másik szervezetre terjedni</t>
        </is>
      </c>
      <c r="BD160" s="2" t="inlineStr">
        <is>
          <t>trasmissibilità</t>
        </is>
      </c>
      <c r="BE160" s="2" t="inlineStr">
        <is>
          <t>3</t>
        </is>
      </c>
      <c r="BF160" s="2" t="inlineStr">
        <is>
          <t/>
        </is>
      </c>
      <c r="BG160" t="inlineStr">
        <is>
          <t>possibilità che una malattia venga trasferita da un individuo a un altro</t>
        </is>
      </c>
      <c r="BH160" s="2" t="inlineStr">
        <is>
          <t>plitumas</t>
        </is>
      </c>
      <c r="BI160" s="2" t="inlineStr">
        <is>
          <t>3</t>
        </is>
      </c>
      <c r="BJ160" s="2" t="inlineStr">
        <is>
          <t/>
        </is>
      </c>
      <c r="BK160" t="inlineStr">
        <is>
          <t>ligos gebėjimas būti perduotai vieno nešiotojo (šeimininko) kitam</t>
        </is>
      </c>
      <c r="BL160" s="2" t="inlineStr">
        <is>
          <t>pārnēsājamība</t>
        </is>
      </c>
      <c r="BM160" s="2" t="inlineStr">
        <is>
          <t>3</t>
        </is>
      </c>
      <c r="BN160" s="2" t="inlineStr">
        <is>
          <t/>
        </is>
      </c>
      <c r="BO160" t="inlineStr">
        <is>
          <t/>
        </is>
      </c>
      <c r="BP160" s="2" t="inlineStr">
        <is>
          <t>trażmissibbiltà</t>
        </is>
      </c>
      <c r="BQ160" s="2" t="inlineStr">
        <is>
          <t>3</t>
        </is>
      </c>
      <c r="BR160" s="2" t="inlineStr">
        <is>
          <t/>
        </is>
      </c>
      <c r="BS160" t="inlineStr">
        <is>
          <t>kapaċità ta' trażmissjoni</t>
        </is>
      </c>
      <c r="BT160" s="2" t="inlineStr">
        <is>
          <t>overdraagbaarheid</t>
        </is>
      </c>
      <c r="BU160" s="2" t="inlineStr">
        <is>
          <t>3</t>
        </is>
      </c>
      <c r="BV160" s="2" t="inlineStr">
        <is>
          <t/>
        </is>
      </c>
      <c r="BW160" t="inlineStr">
        <is>
          <t>mogelijkheid dat een ziekte van een besmet individu naar een vatbaar individu wordt overgedragen</t>
        </is>
      </c>
      <c r="BX160" s="2" t="inlineStr">
        <is>
          <t>zdolność do przenoszenia się</t>
        </is>
      </c>
      <c r="BY160" s="2" t="inlineStr">
        <is>
          <t>3</t>
        </is>
      </c>
      <c r="BZ160" s="2" t="inlineStr">
        <is>
          <t/>
        </is>
      </c>
      <c r="CA160" t="inlineStr">
        <is>
          <t/>
        </is>
      </c>
      <c r="CB160" s="2" t="inlineStr">
        <is>
          <t>transmissibilidade</t>
        </is>
      </c>
      <c r="CC160" s="2" t="inlineStr">
        <is>
          <t>3</t>
        </is>
      </c>
      <c r="CD160" s="2" t="inlineStr">
        <is>
          <t/>
        </is>
      </c>
      <c r="CE160" t="inlineStr">
        <is>
          <t>Capacidade de transmitir por contacto, por hereditariedade ou por contágio (digestivo, oral, respiratório, sexual, etc.).</t>
        </is>
      </c>
      <c r="CF160" s="2" t="inlineStr">
        <is>
          <t>transmisibilitate</t>
        </is>
      </c>
      <c r="CG160" s="2" t="inlineStr">
        <is>
          <t>3</t>
        </is>
      </c>
      <c r="CH160" s="2" t="inlineStr">
        <is>
          <t/>
        </is>
      </c>
      <c r="CI160" t="inlineStr">
        <is>
          <t>Calitatea de a fi transmisibil.</t>
        </is>
      </c>
      <c r="CJ160" s="2" t="inlineStr">
        <is>
          <t>prenosnosť</t>
        </is>
      </c>
      <c r="CK160" s="2" t="inlineStr">
        <is>
          <t>3</t>
        </is>
      </c>
      <c r="CL160" s="2" t="inlineStr">
        <is>
          <t/>
        </is>
      </c>
      <c r="CM160" t="inlineStr">
        <is>
          <t/>
        </is>
      </c>
      <c r="CN160" s="2" t="inlineStr">
        <is>
          <t>prenosljivost</t>
        </is>
      </c>
      <c r="CO160" s="2" t="inlineStr">
        <is>
          <t>3</t>
        </is>
      </c>
      <c r="CP160" s="2" t="inlineStr">
        <is>
          <t/>
        </is>
      </c>
      <c r="CQ160" t="inlineStr">
        <is>
          <t/>
        </is>
      </c>
      <c r="CR160" s="2" t="inlineStr">
        <is>
          <t>överförbarhet</t>
        </is>
      </c>
      <c r="CS160" s="2" t="inlineStr">
        <is>
          <t>3</t>
        </is>
      </c>
      <c r="CT160" s="2" t="inlineStr">
        <is>
          <t/>
        </is>
      </c>
      <c r="CU160" t="inlineStr">
        <is>
          <t/>
        </is>
      </c>
    </row>
    <row r="161">
      <c r="A161" s="1" t="str">
        <f>HYPERLINK("https://iate.europa.eu/entry/result/3591802/all", "3591802")</f>
        <v>3591802</v>
      </c>
      <c r="B161" t="inlineStr">
        <is>
          <t>SOCIAL QUESTIONS</t>
        </is>
      </c>
      <c r="C161" t="inlineStr">
        <is>
          <t>SOCIAL QUESTIONS|health|medical science|epidemiology</t>
        </is>
      </c>
      <c r="D161" t="inlineStr">
        <is>
          <t/>
        </is>
      </c>
      <c r="E161" t="inlineStr">
        <is>
          <t/>
        </is>
      </c>
      <c r="F161" t="inlineStr">
        <is>
          <t/>
        </is>
      </c>
      <c r="G161" t="inlineStr">
        <is>
          <t/>
        </is>
      </c>
      <c r="H161" s="2" t="inlineStr">
        <is>
          <t>míra testování</t>
        </is>
      </c>
      <c r="I161" s="2" t="inlineStr">
        <is>
          <t>3</t>
        </is>
      </c>
      <c r="J161" s="2" t="inlineStr">
        <is>
          <t/>
        </is>
      </c>
      <c r="K161" t="inlineStr">
        <is>
          <t>počet testů na onemocnění COVID-19 na 100 000 obyvatel provedených během posledního týdne</t>
        </is>
      </c>
      <c r="L161" t="inlineStr">
        <is>
          <t/>
        </is>
      </c>
      <c r="M161" t="inlineStr">
        <is>
          <t/>
        </is>
      </c>
      <c r="N161" t="inlineStr">
        <is>
          <t/>
        </is>
      </c>
      <c r="O161" t="inlineStr">
        <is>
          <t/>
        </is>
      </c>
      <c r="P161" t="inlineStr">
        <is>
          <t/>
        </is>
      </c>
      <c r="Q161" t="inlineStr">
        <is>
          <t/>
        </is>
      </c>
      <c r="R161" t="inlineStr">
        <is>
          <t/>
        </is>
      </c>
      <c r="S161" t="inlineStr">
        <is>
          <t/>
        </is>
      </c>
      <c r="T161" t="inlineStr">
        <is>
          <t/>
        </is>
      </c>
      <c r="U161" t="inlineStr">
        <is>
          <t/>
        </is>
      </c>
      <c r="V161" t="inlineStr">
        <is>
          <t/>
        </is>
      </c>
      <c r="W161" t="inlineStr">
        <is>
          <t/>
        </is>
      </c>
      <c r="X161" s="2" t="inlineStr">
        <is>
          <t>testing rate</t>
        </is>
      </c>
      <c r="Y161" s="2" t="inlineStr">
        <is>
          <t>3</t>
        </is>
      </c>
      <c r="Z161" s="2" t="inlineStr">
        <is>
          <t/>
        </is>
      </c>
      <c r="AA161" t="inlineStr">
        <is>
          <t>number of tests for COVID-19 infection per 100 000 population carried out during the last week</t>
        </is>
      </c>
      <c r="AB161" s="2" t="inlineStr">
        <is>
          <t>tasa de pruebas</t>
        </is>
      </c>
      <c r="AC161" s="2" t="inlineStr">
        <is>
          <t>3</t>
        </is>
      </c>
      <c r="AD161" s="2" t="inlineStr">
        <is>
          <t/>
        </is>
      </c>
      <c r="AE161" t="inlineStr">
        <is>
          <t>Número de pruebas de detección de la 
COVID-19 por cada 100 000 habitantes realizadas durante la semana 
previa.</t>
        </is>
      </c>
      <c r="AF161" s="2" t="inlineStr">
        <is>
          <t>testimise suhtarv</t>
        </is>
      </c>
      <c r="AG161" s="2" t="inlineStr">
        <is>
          <t>3</t>
        </is>
      </c>
      <c r="AH161" s="2" t="inlineStr">
        <is>
          <t/>
        </is>
      </c>
      <c r="AI161" t="inlineStr">
        <is>
          <t>viimasel nädalal tehtud COVID-19 nakkuse testide arv 100 000 elaniku kohta</t>
        </is>
      </c>
      <c r="AJ161" s="2" t="inlineStr">
        <is>
          <t>testien määrä</t>
        </is>
      </c>
      <c r="AK161" s="2" t="inlineStr">
        <is>
          <t>3</t>
        </is>
      </c>
      <c r="AL161" s="2" t="inlineStr">
        <is>
          <t/>
        </is>
      </c>
      <c r="AM161" t="inlineStr">
        <is>
          <t>covid-19-tartunnan havaitsemiseksi edellisen viikon aikana tehtyjen testien määrä 100 000:ta henkilöä kohti</t>
        </is>
      </c>
      <c r="AN161" t="inlineStr">
        <is>
          <t/>
        </is>
      </c>
      <c r="AO161" t="inlineStr">
        <is>
          <t/>
        </is>
      </c>
      <c r="AP161" t="inlineStr">
        <is>
          <t/>
        </is>
      </c>
      <c r="AQ161" t="inlineStr">
        <is>
          <t/>
        </is>
      </c>
      <c r="AR161" s="2" t="inlineStr">
        <is>
          <t>ráta tástála</t>
        </is>
      </c>
      <c r="AS161" s="2" t="inlineStr">
        <is>
          <t>3</t>
        </is>
      </c>
      <c r="AT161" s="2" t="inlineStr">
        <is>
          <t/>
        </is>
      </c>
      <c r="AU161" t="inlineStr">
        <is>
          <t>líon na
 dtástálacha le haghaidh ionfhabhtú COVID-19 in aghaidh gach 100,000 duine a
 rinneadh le seachtain anuas</t>
        </is>
      </c>
      <c r="AV161" t="inlineStr">
        <is>
          <t/>
        </is>
      </c>
      <c r="AW161" t="inlineStr">
        <is>
          <t/>
        </is>
      </c>
      <c r="AX161" t="inlineStr">
        <is>
          <t/>
        </is>
      </c>
      <c r="AY161" t="inlineStr">
        <is>
          <t/>
        </is>
      </c>
      <c r="AZ161" t="inlineStr">
        <is>
          <t/>
        </is>
      </c>
      <c r="BA161" t="inlineStr">
        <is>
          <t/>
        </is>
      </c>
      <c r="BB161" t="inlineStr">
        <is>
          <t/>
        </is>
      </c>
      <c r="BC161" t="inlineStr">
        <is>
          <t/>
        </is>
      </c>
      <c r="BD161" s="2" t="inlineStr">
        <is>
          <t>tasso di test effettuati</t>
        </is>
      </c>
      <c r="BE161" s="2" t="inlineStr">
        <is>
          <t>3</t>
        </is>
      </c>
      <c r="BF161" s="2" t="inlineStr">
        <is>
          <t/>
        </is>
      </c>
      <c r="BG161" t="inlineStr">
        <is>
          <t>numero di test per l’infezione da COVID-19 effettuati per 100 000 abitanti durante l’ultima settimana</t>
        </is>
      </c>
      <c r="BH161" s="2" t="inlineStr">
        <is>
          <t>atliktų testų rodiklis|
atliktų tyrimų rodiklis</t>
        </is>
      </c>
      <c r="BI161" s="2" t="inlineStr">
        <is>
          <t>2|
3</t>
        </is>
      </c>
      <c r="BJ161" s="2" t="inlineStr">
        <is>
          <t>|
preferred</t>
        </is>
      </c>
      <c r="BK161" t="inlineStr">
        <is>
          <t>konkrečioje teritorijoje per paskutinę savaitę atliktų tyrimų dėl COVID-19 infekcijos skaičius 100 000 gyventojų</t>
        </is>
      </c>
      <c r="BL161" s="2" t="inlineStr">
        <is>
          <t>testēšanas rādītājs</t>
        </is>
      </c>
      <c r="BM161" s="2" t="inlineStr">
        <is>
          <t>3</t>
        </is>
      </c>
      <c r="BN161" s="2" t="inlineStr">
        <is>
          <t/>
        </is>
      </c>
      <c r="BO161" t="inlineStr">
        <is>
          <t/>
        </is>
      </c>
      <c r="BP161" s="2" t="inlineStr">
        <is>
          <t>rata tal-ittestjar</t>
        </is>
      </c>
      <c r="BQ161" s="2" t="inlineStr">
        <is>
          <t>2</t>
        </is>
      </c>
      <c r="BR161" s="2" t="inlineStr">
        <is>
          <t/>
        </is>
      </c>
      <c r="BS161" t="inlineStr">
        <is>
          <t>in-numru ta' testijiet għall-infezzjoni tal-COVID-19 għal kull 100 000 abitant imwettqa matul l-aħħar ġimgħa</t>
        </is>
      </c>
      <c r="BT161" s="2" t="inlineStr">
        <is>
          <t>aantal testen per 100 000 inwoners|
testratio|
aantal testen</t>
        </is>
      </c>
      <c r="BU161" s="2" t="inlineStr">
        <is>
          <t>3|
3|
3</t>
        </is>
      </c>
      <c r="BV161" s="2" t="inlineStr">
        <is>
          <t xml:space="preserve">|
|
</t>
        </is>
      </c>
      <c r="BW161" t="inlineStr">
        <is>
          <t>aantal testen op COVID-19-besmettingen per 100 000 inwoners dat de afgelopen week is uitgevoerd</t>
        </is>
      </c>
      <c r="BX161" s="2" t="inlineStr">
        <is>
          <t>wskaźnik przeprowadzonych testów</t>
        </is>
      </c>
      <c r="BY161" s="2" t="inlineStr">
        <is>
          <t>3</t>
        </is>
      </c>
      <c r="BZ161" s="2" t="inlineStr">
        <is>
          <t/>
        </is>
      </c>
      <c r="CA161" t="inlineStr">
        <is>
          <t>liczba testów w kierunku zakażenia COVID-19 na 100 000 mieszkańców, przeprowadzonych w ciągu ostatniego tygodnia</t>
        </is>
      </c>
      <c r="CB161" s="2" t="inlineStr">
        <is>
          <t>taxa de despistagem</t>
        </is>
      </c>
      <c r="CC161" s="2" t="inlineStr">
        <is>
          <t>3</t>
        </is>
      </c>
      <c r="CD161" s="2" t="inlineStr">
        <is>
          <t/>
        </is>
      </c>
      <c r="CE161" t="inlineStr">
        <is>
          <t>Número de testes realizados à infeção por COVID‐19 por 100 000 habitantes na última semana.</t>
        </is>
      </c>
      <c r="CF161" s="2" t="inlineStr">
        <is>
          <t>rată de testare</t>
        </is>
      </c>
      <c r="CG161" s="2" t="inlineStr">
        <is>
          <t>3</t>
        </is>
      </c>
      <c r="CH161" s="2" t="inlineStr">
        <is>
          <t/>
        </is>
      </c>
      <c r="CI161" t="inlineStr">
        <is>
          <t>numărul de teste pentru depistarea infecției cu COVID-19 raportat la 100 000 de locuitori care au fost efectuate în cursul ultimei săptămâni</t>
        </is>
      </c>
      <c r="CJ161" t="inlineStr">
        <is>
          <t/>
        </is>
      </c>
      <c r="CK161" t="inlineStr">
        <is>
          <t/>
        </is>
      </c>
      <c r="CL161" t="inlineStr">
        <is>
          <t/>
        </is>
      </c>
      <c r="CM161" t="inlineStr">
        <is>
          <t/>
        </is>
      </c>
      <c r="CN161" s="2" t="inlineStr">
        <is>
          <t>stopnja testiranja</t>
        </is>
      </c>
      <c r="CO161" s="2" t="inlineStr">
        <is>
          <t>3</t>
        </is>
      </c>
      <c r="CP161" s="2" t="inlineStr">
        <is>
          <t/>
        </is>
      </c>
      <c r="CQ161" t="inlineStr">
        <is>
          <t>število testov na COVID-19, opravljenih na 100 000 prebivalcev v zadnjem tednu</t>
        </is>
      </c>
      <c r="CR161" s="2" t="inlineStr">
        <is>
          <t>testfrekvens</t>
        </is>
      </c>
      <c r="CS161" s="2" t="inlineStr">
        <is>
          <t>3</t>
        </is>
      </c>
      <c r="CT161" s="2" t="inlineStr">
        <is>
          <t/>
        </is>
      </c>
      <c r="CU161" t="inlineStr">
        <is>
          <t>antalet covid-19-tester per 100 000 invånare som utförts den senaste veckan</t>
        </is>
      </c>
    </row>
    <row r="162">
      <c r="A162" s="1" t="str">
        <f>HYPERLINK("https://iate.europa.eu/entry/result/3591801/all", "3591801")</f>
        <v>3591801</v>
      </c>
      <c r="B162" t="inlineStr">
        <is>
          <t>SOCIAL QUESTIONS</t>
        </is>
      </c>
      <c r="C162" t="inlineStr">
        <is>
          <t>SOCIAL QUESTIONS|health|illness|epidemic;SOCIAL QUESTIONS|health|medical science|epidemiology</t>
        </is>
      </c>
      <c r="D162" t="inlineStr">
        <is>
          <t/>
        </is>
      </c>
      <c r="E162" t="inlineStr">
        <is>
          <t/>
        </is>
      </c>
      <c r="F162" t="inlineStr">
        <is>
          <t/>
        </is>
      </c>
      <c r="G162" t="inlineStr">
        <is>
          <t/>
        </is>
      </c>
      <c r="H162" s="2" t="inlineStr">
        <is>
          <t>míra pozitivity testů</t>
        </is>
      </c>
      <c r="I162" s="2" t="inlineStr">
        <is>
          <t>3</t>
        </is>
      </c>
      <c r="J162" s="2" t="inlineStr">
        <is>
          <t/>
        </is>
      </c>
      <c r="K162" t="inlineStr">
        <is>
          <t>procentní podíl pozitivních testů ze všech testů na onemocnění COVID-19 provedených během posledního týdne</t>
        </is>
      </c>
      <c r="L162" t="inlineStr">
        <is>
          <t/>
        </is>
      </c>
      <c r="M162" t="inlineStr">
        <is>
          <t/>
        </is>
      </c>
      <c r="N162" t="inlineStr">
        <is>
          <t/>
        </is>
      </c>
      <c r="O162" t="inlineStr">
        <is>
          <t/>
        </is>
      </c>
      <c r="P162" t="inlineStr">
        <is>
          <t/>
        </is>
      </c>
      <c r="Q162" t="inlineStr">
        <is>
          <t/>
        </is>
      </c>
      <c r="R162" t="inlineStr">
        <is>
          <t/>
        </is>
      </c>
      <c r="S162" t="inlineStr">
        <is>
          <t/>
        </is>
      </c>
      <c r="T162" t="inlineStr">
        <is>
          <t/>
        </is>
      </c>
      <c r="U162" t="inlineStr">
        <is>
          <t/>
        </is>
      </c>
      <c r="V162" t="inlineStr">
        <is>
          <t/>
        </is>
      </c>
      <c r="W162" t="inlineStr">
        <is>
          <t/>
        </is>
      </c>
      <c r="X162" s="2" t="inlineStr">
        <is>
          <t>test positivity rate</t>
        </is>
      </c>
      <c r="Y162" s="2" t="inlineStr">
        <is>
          <t>3</t>
        </is>
      </c>
      <c r="Z162" s="2" t="inlineStr">
        <is>
          <t/>
        </is>
      </c>
      <c r="AA162" t="inlineStr">
        <is>
          <t>percentage of positive tests among all tests for COVID-19 infection carried out during the last week</t>
        </is>
      </c>
      <c r="AB162" s="2" t="inlineStr">
        <is>
          <t>índice de resultados positivos de las pruebas</t>
        </is>
      </c>
      <c r="AC162" s="2" t="inlineStr">
        <is>
          <t>3</t>
        </is>
      </c>
      <c r="AD162" s="2" t="inlineStr">
        <is>
          <t/>
        </is>
      </c>
      <c r="AE162" t="inlineStr">
        <is>
          <t>Porcentaje 
de resultados positivos de todas las pruebas de detección de la COVID-19
 realizadas durante la semana previa.</t>
        </is>
      </c>
      <c r="AF162" s="2" t="inlineStr">
        <is>
          <t>positiivsete testimistulemuste määr</t>
        </is>
      </c>
      <c r="AG162" s="2" t="inlineStr">
        <is>
          <t>3</t>
        </is>
      </c>
      <c r="AH162" s="2" t="inlineStr">
        <is>
          <t/>
        </is>
      </c>
      <c r="AI162" t="inlineStr">
        <is>
          <t>positiivsete testide osakaal viimasel nädalal tehtud COVID-19 nakkuse testide koguarvus</t>
        </is>
      </c>
      <c r="AJ162" s="2" t="inlineStr">
        <is>
          <t>positiivisten testitulosten osuus</t>
        </is>
      </c>
      <c r="AK162" s="2" t="inlineStr">
        <is>
          <t>3</t>
        </is>
      </c>
      <c r="AL162" s="2" t="inlineStr">
        <is>
          <t/>
        </is>
      </c>
      <c r="AM162" t="inlineStr">
        <is>
          <t>positiivisten testitulosten osuus kaikista covid-19-tartunnan havaitsemiseksi edellisen viikon aikana tehdyistä testeistä</t>
        </is>
      </c>
      <c r="AN162" t="inlineStr">
        <is>
          <t/>
        </is>
      </c>
      <c r="AO162" t="inlineStr">
        <is>
          <t/>
        </is>
      </c>
      <c r="AP162" t="inlineStr">
        <is>
          <t/>
        </is>
      </c>
      <c r="AQ162" t="inlineStr">
        <is>
          <t/>
        </is>
      </c>
      <c r="AR162" s="2" t="inlineStr">
        <is>
          <t>ráta deimhneachta tástála</t>
        </is>
      </c>
      <c r="AS162" s="2" t="inlineStr">
        <is>
          <t>3</t>
        </is>
      </c>
      <c r="AT162" s="2" t="inlineStr">
        <is>
          <t/>
        </is>
      </c>
      <c r="AU162" t="inlineStr">
        <is>
          <t/>
        </is>
      </c>
      <c r="AV162" t="inlineStr">
        <is>
          <t/>
        </is>
      </c>
      <c r="AW162" t="inlineStr">
        <is>
          <t/>
        </is>
      </c>
      <c r="AX162" t="inlineStr">
        <is>
          <t/>
        </is>
      </c>
      <c r="AY162" t="inlineStr">
        <is>
          <t/>
        </is>
      </c>
      <c r="AZ162" t="inlineStr">
        <is>
          <t/>
        </is>
      </c>
      <c r="BA162" t="inlineStr">
        <is>
          <t/>
        </is>
      </c>
      <c r="BB162" t="inlineStr">
        <is>
          <t/>
        </is>
      </c>
      <c r="BC162" t="inlineStr">
        <is>
          <t/>
        </is>
      </c>
      <c r="BD162" s="2" t="inlineStr">
        <is>
          <t>tasso di positività dei test</t>
        </is>
      </c>
      <c r="BE162" s="2" t="inlineStr">
        <is>
          <t>3</t>
        </is>
      </c>
      <c r="BF162" s="2" t="inlineStr">
        <is>
          <t/>
        </is>
      </c>
      <c r="BG162" t="inlineStr">
        <is>
          <t>percentuale di test positivi tra tutti i test per l’infezione da COVID-19 effettuati durante l’ultima settimana</t>
        </is>
      </c>
      <c r="BH162" s="2" t="inlineStr">
        <is>
          <t>teigiamų tyrimų rezultatų rodiklis|
teigiamų testavimo rezultatų rodiklis</t>
        </is>
      </c>
      <c r="BI162" s="2" t="inlineStr">
        <is>
          <t>3|
2</t>
        </is>
      </c>
      <c r="BJ162" s="2" t="inlineStr">
        <is>
          <t xml:space="preserve">preferred|
</t>
        </is>
      </c>
      <c r="BK162" t="inlineStr">
        <is>
          <t>teigiamų rezultatų, lyginant su visais konkrečioje teritorijoje per paskutinę savaitę atliktų tyrimų dėl COVID-19 infekcijos rezultatais, procentinė dalis</t>
        </is>
      </c>
      <c r="BL162" s="2" t="inlineStr">
        <is>
          <t>pozitīvo testu īpatsvara rādītājs</t>
        </is>
      </c>
      <c r="BM162" s="2" t="inlineStr">
        <is>
          <t>2</t>
        </is>
      </c>
      <c r="BN162" s="2" t="inlineStr">
        <is>
          <t/>
        </is>
      </c>
      <c r="BO162" t="inlineStr">
        <is>
          <t/>
        </is>
      </c>
      <c r="BP162" s="2" t="inlineStr">
        <is>
          <t>rata ta' testijiet b'riżultat pożittiv</t>
        </is>
      </c>
      <c r="BQ162" s="2" t="inlineStr">
        <is>
          <t>3</t>
        </is>
      </c>
      <c r="BR162" s="2" t="inlineStr">
        <is>
          <t/>
        </is>
      </c>
      <c r="BS162" t="inlineStr">
        <is>
          <t>il-perċentwal tat-testijiet b'riżultat pożittiv minn fost it-testijiet kollha għall-infezzjoni tal-COVID-19 imwettqa matul l-aħħar ġimgħa</t>
        </is>
      </c>
      <c r="BT162" t="inlineStr">
        <is>
          <t/>
        </is>
      </c>
      <c r="BU162" t="inlineStr">
        <is>
          <t/>
        </is>
      </c>
      <c r="BV162" t="inlineStr">
        <is>
          <t/>
        </is>
      </c>
      <c r="BW162" t="inlineStr">
        <is>
          <t/>
        </is>
      </c>
      <c r="BX162" s="2" t="inlineStr">
        <is>
          <t>wskaźnik dodatnich wyników testów</t>
        </is>
      </c>
      <c r="BY162" s="2" t="inlineStr">
        <is>
          <t>3</t>
        </is>
      </c>
      <c r="BZ162" s="2" t="inlineStr">
        <is>
          <t/>
        </is>
      </c>
      <c r="CA162" t="inlineStr">
        <is>
          <t>odsetek dodatnich wyników testów wśród wszystkich testów w kierunku zakażenia COVID-19 przeprowadzonych w ciągu ostatniego tygodnia</t>
        </is>
      </c>
      <c r="CB162" s="2" t="inlineStr">
        <is>
          <t>taxa de positividade dos testes de depistagem</t>
        </is>
      </c>
      <c r="CC162" s="2" t="inlineStr">
        <is>
          <t>3</t>
        </is>
      </c>
      <c r="CD162" s="2" t="inlineStr">
        <is>
          <t/>
        </is>
      </c>
      <c r="CE162" t="inlineStr">
        <is>
          <t>Percentagem de testes de despistagem positivos no conjunto de todos os testes realizados à infeção por COVID‐19 na última semana</t>
        </is>
      </c>
      <c r="CF162" s="2" t="inlineStr">
        <is>
          <t>rată de pozitivare a testelor|
rată a testelor pozitive</t>
        </is>
      </c>
      <c r="CG162" s="2" t="inlineStr">
        <is>
          <t>3|
3</t>
        </is>
      </c>
      <c r="CH162" s="2" t="inlineStr">
        <is>
          <t xml:space="preserve">|
</t>
        </is>
      </c>
      <c r="CI162" t="inlineStr">
        <is>
          <t>procentul de teste pozitive din totalul testelor pentru depistarea infecției cu COVID-19 efectuate în ultima săptămână</t>
        </is>
      </c>
      <c r="CJ162" t="inlineStr">
        <is>
          <t/>
        </is>
      </c>
      <c r="CK162" t="inlineStr">
        <is>
          <t/>
        </is>
      </c>
      <c r="CL162" t="inlineStr">
        <is>
          <t/>
        </is>
      </c>
      <c r="CM162" t="inlineStr">
        <is>
          <t/>
        </is>
      </c>
      <c r="CN162" s="2" t="inlineStr">
        <is>
          <t>stopnja pozitivnih testov</t>
        </is>
      </c>
      <c r="CO162" s="2" t="inlineStr">
        <is>
          <t>3</t>
        </is>
      </c>
      <c r="CP162" s="2" t="inlineStr">
        <is>
          <t/>
        </is>
      </c>
      <c r="CQ162" t="inlineStr">
        <is>
          <t>delež pozitivnih testov v skupnem številu testov na COVID-19, opravljenih v zadnjem tednu</t>
        </is>
      </c>
      <c r="CR162" s="2" t="inlineStr">
        <is>
          <t>andel som testar positivt för covid-19</t>
        </is>
      </c>
      <c r="CS162" s="2" t="inlineStr">
        <is>
          <t>3</t>
        </is>
      </c>
      <c r="CT162" s="2" t="inlineStr">
        <is>
          <t/>
        </is>
      </c>
      <c r="CU162" t="inlineStr">
        <is>
          <t>andelen positiva testresultat i procent av alla covid-19-tester som utförts den senaste veckan</t>
        </is>
      </c>
    </row>
    <row r="163">
      <c r="A163" s="1" t="str">
        <f>HYPERLINK("https://iate.europa.eu/entry/result/1431892/all", "1431892")</f>
        <v>1431892</v>
      </c>
      <c r="B163" t="inlineStr">
        <is>
          <t>SCIENCE</t>
        </is>
      </c>
      <c r="C163" t="inlineStr">
        <is>
          <t>SCIENCE|natural and applied sciences|life sciences|biology|genetics</t>
        </is>
      </c>
      <c r="D163" s="2" t="inlineStr">
        <is>
          <t>полимеразна верижна реакция|
PCR</t>
        </is>
      </c>
      <c r="E163" s="2" t="inlineStr">
        <is>
          <t>3|
3</t>
        </is>
      </c>
      <c r="F163" s="2" t="inlineStr">
        <is>
          <t xml:space="preserve">|
</t>
        </is>
      </c>
      <c r="G163" t="inlineStr">
        <is>
          <t>експериментален метод от молекулярната биология и молекулната диагностика; състои се в ин витро ензимно намножаване (амплификация) на избрани нуклеотидни последователности, ограничени от известни секвенции.</t>
        </is>
      </c>
      <c r="H163" s="2" t="inlineStr">
        <is>
          <t>PCR|
polymerázová řetězová reakce</t>
        </is>
      </c>
      <c r="I163" s="2" t="inlineStr">
        <is>
          <t>3|
3</t>
        </is>
      </c>
      <c r="J163" s="2" t="inlineStr">
        <is>
          <t xml:space="preserve">|
</t>
        </is>
      </c>
      <c r="K163" t="inlineStr">
        <is>
          <t>enzymatická amplifikace DNA &lt;i&gt;in vitro&lt;/i&gt; syntézou mnoha kopií vybrané sekvence DNA v cyklické reakci o třech teplotních fázích</t>
        </is>
      </c>
      <c r="L163" s="2" t="inlineStr">
        <is>
          <t>polymerasekædereaktion|
genforstærkning|
PCR</t>
        </is>
      </c>
      <c r="M163" s="2" t="inlineStr">
        <is>
          <t>3|
3|
3</t>
        </is>
      </c>
      <c r="N163" s="2" t="inlineStr">
        <is>
          <t xml:space="preserve">|
|
</t>
        </is>
      </c>
      <c r="O163" t="inlineStr">
        <is>
          <t>metode til mangfoldiggørelse (amplificering) af DNA-molekyler</t>
        </is>
      </c>
      <c r="P163" s="2" t="inlineStr">
        <is>
          <t>Polymerase-Ketten-Reaktion|
polymerase chain reaction|
Polymerase-Kettenreaktion|
PCR</t>
        </is>
      </c>
      <c r="Q163" s="2" t="inlineStr">
        <is>
          <t>3|
3|
2|
2</t>
        </is>
      </c>
      <c r="R163" s="2" t="inlineStr">
        <is>
          <t xml:space="preserve">|
|
|
</t>
        </is>
      </c>
      <c r="S163" t="inlineStr">
        <is>
          <t/>
        </is>
      </c>
      <c r="T163" s="2" t="inlineStr">
        <is>
          <t>αλυσιδωτή αντίδραση της πολυμεράσης|
PCR</t>
        </is>
      </c>
      <c r="U163" s="2" t="inlineStr">
        <is>
          <t>3|
4</t>
        </is>
      </c>
      <c r="V163" s="2" t="inlineStr">
        <is>
          <t xml:space="preserve">|
</t>
        </is>
      </c>
      <c r="W163" t="inlineStr">
        <is>
          <t/>
        </is>
      </c>
      <c r="X163" s="2" t="inlineStr">
        <is>
          <t>PCR|
polymerase chain reaction</t>
        </is>
      </c>
      <c r="Y163" s="2" t="inlineStr">
        <is>
          <t>3|
3</t>
        </is>
      </c>
      <c r="Z163" s="2" t="inlineStr">
        <is>
          <t xml:space="preserve">|
</t>
        </is>
      </c>
      <c r="AA163" t="inlineStr">
        <is>
          <t>&lt;div&gt;
laboratory technique used by molecular
biologists to amplify a particular DNA sequence to
generate millions or billions of copies&lt;/div&gt;</t>
        </is>
      </c>
      <c r="AB163" s="2" t="inlineStr">
        <is>
          <t>RCP|
reacción en cadena de la polimerasa</t>
        </is>
      </c>
      <c r="AC163" s="2" t="inlineStr">
        <is>
          <t>3|
3</t>
        </is>
      </c>
      <c r="AD163" s="2" t="inlineStr">
        <is>
          <t xml:space="preserve">|
</t>
        </is>
      </c>
      <c r="AE163" t="inlineStr">
        <is>
          <t>Procedimiento que permite la amplificación exponencial de una secuencia de ADN &lt;i&gt;in vitro&lt;/i&gt;, mediante ciclos sucesivos de apareamiento de oligonucleótidos específicos y de elongación con la ayuda de una ADN-polimerasa</t>
        </is>
      </c>
      <c r="AF163" s="2" t="inlineStr">
        <is>
          <t>polümeraasi ahelreaktsioon|
PCR</t>
        </is>
      </c>
      <c r="AG163" s="2" t="inlineStr">
        <is>
          <t>3|
3</t>
        </is>
      </c>
      <c r="AH163" s="2" t="inlineStr">
        <is>
          <t xml:space="preserve">|
</t>
        </is>
      </c>
      <c r="AI163" t="inlineStr">
        <is>
          <t>kindla DNA-järjestuse amplifikatsioon in vitro tingimustes, mis toimub paljukordse denaturatsiooni, oligonukleotiidsete praimerite hübridatsiooni ja polünukleotiidi sünteesi tsüklite tulemusel</t>
        </is>
      </c>
      <c r="AJ163" s="2" t="inlineStr">
        <is>
          <t>PCR|
polymeraasiketjureaktio</t>
        </is>
      </c>
      <c r="AK163" s="2" t="inlineStr">
        <is>
          <t>3|
3</t>
        </is>
      </c>
      <c r="AL163" s="2" t="inlineStr">
        <is>
          <t xml:space="preserve">|
</t>
        </is>
      </c>
      <c r="AM163" t="inlineStr">
        <is>
          <t>menetelmä, jolla voidaan nopeasti monistaa haluttu DNA-jakso hyvin pienestä lähtöainemäärästä</t>
        </is>
      </c>
      <c r="AN163" s="2" t="inlineStr">
        <is>
          <t>amplification en chaîne par polymérase|
PCR|
technique de PCR|
technique d'amplification enzymatique|
amplification PCR|
réaction en chaînes de la polymérase</t>
        </is>
      </c>
      <c r="AO163" s="2" t="inlineStr">
        <is>
          <t>3|
3|
3|
3|
3|
3</t>
        </is>
      </c>
      <c r="AP163" s="2" t="inlineStr">
        <is>
          <t xml:space="preserve">|
|
|
|
|
</t>
        </is>
      </c>
      <c r="AQ163" t="inlineStr">
        <is>
          <t>procédé d'amplification moléculaire exponentielle in vitro d'une séquence définie d'ADN, faisant intervenir des cycles successifs d'appariements d'oligonucléotides spécifiques et d'élongation à l'aide d'une polymérase</t>
        </is>
      </c>
      <c r="AR163" s="2" t="inlineStr">
        <is>
          <t>imoibriú slabhrúil polaiméaráise</t>
        </is>
      </c>
      <c r="AS163" s="2" t="inlineStr">
        <is>
          <t>3</t>
        </is>
      </c>
      <c r="AT163" s="2" t="inlineStr">
        <is>
          <t/>
        </is>
      </c>
      <c r="AU163" t="inlineStr">
        <is>
          <t/>
        </is>
      </c>
      <c r="AV163" t="inlineStr">
        <is>
          <t/>
        </is>
      </c>
      <c r="AW163" t="inlineStr">
        <is>
          <t/>
        </is>
      </c>
      <c r="AX163" t="inlineStr">
        <is>
          <t/>
        </is>
      </c>
      <c r="AY163" t="inlineStr">
        <is>
          <t/>
        </is>
      </c>
      <c r="AZ163" s="2" t="inlineStr">
        <is>
          <t>PCR|
polimeráz láncreakció</t>
        </is>
      </c>
      <c r="BA163" s="2" t="inlineStr">
        <is>
          <t>3|
4</t>
        </is>
      </c>
      <c r="BB163" s="2" t="inlineStr">
        <is>
          <t xml:space="preserve">|
</t>
        </is>
      </c>
      <c r="BC163" t="inlineStr">
        <is>
          <t>olyan genetikai módszer, melynek segítségével ismert szekvenciájú géndarabok felszaporítása végezhető el</t>
        </is>
      </c>
      <c r="BD163" s="2" t="inlineStr">
        <is>
          <t>reazione a catena della polimerasi|
PCR</t>
        </is>
      </c>
      <c r="BE163" s="2" t="inlineStr">
        <is>
          <t>3|
3</t>
        </is>
      </c>
      <c r="BF163" s="2" t="inlineStr">
        <is>
          <t xml:space="preserve">|
</t>
        </is>
      </c>
      <c r="BG163" t="inlineStr">
        <is>
          <t>tecnica che consente di ottenere rapidamente milioni di molecole identiche di DNA a partire da quantità estremamente ridotte dell’acido nucleico</t>
        </is>
      </c>
      <c r="BH163" s="2" t="inlineStr">
        <is>
          <t>polimerazinė grandininė reakcija|
PGR|
polimerazės grandininė reakcija</t>
        </is>
      </c>
      <c r="BI163" s="2" t="inlineStr">
        <is>
          <t>3|
3|
4</t>
        </is>
      </c>
      <c r="BJ163" s="2" t="inlineStr">
        <is>
          <t>|
|
preferred</t>
        </is>
      </c>
      <c r="BK163" t="inlineStr">
        <is>
          <t>deoksiribonukleorūgšties (DNR) fragmentų padauginimo metodas naudojant &lt;i&gt;in vitro&lt;/i&gt; termostabilią DNR polimerazę ir kartojant temperatūrinį ciklą</t>
        </is>
      </c>
      <c r="BL163" s="2" t="inlineStr">
        <is>
          <t>polimerāzes ķēdes reakcija</t>
        </is>
      </c>
      <c r="BM163" s="2" t="inlineStr">
        <is>
          <t>3</t>
        </is>
      </c>
      <c r="BN163" s="2" t="inlineStr">
        <is>
          <t/>
        </is>
      </c>
      <c r="BO163" t="inlineStr">
        <is>
          <t>molekulāra metode, ko izmanto DNS sekvenču pavairošanai in vitro, sadalot DNS divās ķēdēs, tās inkubējot ar oligonukleotīdu praimeriem un DNS polimerāzi.</t>
        </is>
      </c>
      <c r="BP163" s="2" t="inlineStr">
        <is>
          <t>PCR|
reazzjoni katina bil-polimerażi</t>
        </is>
      </c>
      <c r="BQ163" s="2" t="inlineStr">
        <is>
          <t>3|
3</t>
        </is>
      </c>
      <c r="BR163" s="2" t="inlineStr">
        <is>
          <t xml:space="preserve">|
</t>
        </is>
      </c>
      <c r="BS163" t="inlineStr">
        <is>
          <t>teknoloġija fil-bijoloġija molekulari użata biex tamplifika kopja waħda jew ftit kopji ta' biċċa DNA ħafna drabi biex tiġġenera minn eluf sa miljuni ta' kopji ta' sekwenza tad-DNA partikolari</t>
        </is>
      </c>
      <c r="BT163" s="2" t="inlineStr">
        <is>
          <t>PCR-reactie|
PCR-amplificatie|
PCR|
polymerasekettingreactie</t>
        </is>
      </c>
      <c r="BU163" s="2" t="inlineStr">
        <is>
          <t>3|
3|
3|
3</t>
        </is>
      </c>
      <c r="BV163" s="2" t="inlineStr">
        <is>
          <t xml:space="preserve">|
|
|
</t>
        </is>
      </c>
      <c r="BW163" t="inlineStr">
        <is>
          <t>uiterst nauwkeurige analysetechniek waarbij heel selectief kleine DNA-fragmenten, soms zelfs één enkele molecule, kunnen worden vermenigvuldigd ; PCR is een amplificatietechniek waarmee het mogelijk is kleine stukjes DNA razendsnel te kopiëren. Deze techniek wordt ook gebruikt in de forensische wetenschap.</t>
        </is>
      </c>
      <c r="BX163" s="2" t="inlineStr">
        <is>
          <t>łańcuchowa reakcja polimerazy|
PCR</t>
        </is>
      </c>
      <c r="BY163" s="2" t="inlineStr">
        <is>
          <t>3|
3</t>
        </is>
      </c>
      <c r="BZ163" s="2" t="inlineStr">
        <is>
          <t xml:space="preserve">|
</t>
        </is>
      </c>
      <c r="CA163" t="inlineStr">
        <is>
          <t>metoda powszechnie stosowana w biologii i medycynie molekularnej polegająca na powielaniu określonej sekwencji DNA w niewielkiej probówce</t>
        </is>
      </c>
      <c r="CB163" s="2" t="inlineStr">
        <is>
          <t>RPC|
reação em cadeia da polimerase</t>
        </is>
      </c>
      <c r="CC163" s="2" t="inlineStr">
        <is>
          <t>3|
3</t>
        </is>
      </c>
      <c r="CD163" s="2" t="inlineStr">
        <is>
          <t xml:space="preserve">|
</t>
        </is>
      </c>
      <c r="CE163" t="inlineStr">
        <is>
          <t>Amplificação enzimática &lt;i&gt;in vitro&lt;/i&gt; de um fragmento de ADN.</t>
        </is>
      </c>
      <c r="CF163" s="2" t="inlineStr">
        <is>
          <t>reacția de polimerizare în lanț|
PCR|
reacția în lanț a polimerazei</t>
        </is>
      </c>
      <c r="CG163" s="2" t="inlineStr">
        <is>
          <t>3|
3|
3</t>
        </is>
      </c>
      <c r="CH163" s="2" t="inlineStr">
        <is>
          <t xml:space="preserve">|
|
</t>
        </is>
      </c>
      <c r="CI163" t="inlineStr">
        <is>
          <t/>
        </is>
      </c>
      <c r="CJ163" s="2" t="inlineStr">
        <is>
          <t>polymerázová reťazová reakcia</t>
        </is>
      </c>
      <c r="CK163" s="2" t="inlineStr">
        <is>
          <t>3</t>
        </is>
      </c>
      <c r="CL163" s="2" t="inlineStr">
        <is>
          <t/>
        </is>
      </c>
      <c r="CM163" t="inlineStr">
        <is>
          <t>základná metóda molekulárnej biológie, ktorá slúži na amplifikáciu molekúl DNA v laboratórnych podmienkach využívajúc enzým DNA-polymerázu a synteticky pripravené oligonukleotidy</t>
        </is>
      </c>
      <c r="CN163" s="2" t="inlineStr">
        <is>
          <t>polimerazna verižna reakcija|
verižna reakcija s polimerazo|
verižna polimerizacija|
PCR</t>
        </is>
      </c>
      <c r="CO163" s="2" t="inlineStr">
        <is>
          <t>3|
3|
3|
3</t>
        </is>
      </c>
      <c r="CP163" s="2" t="inlineStr">
        <is>
          <t xml:space="preserve">preferred|
|
|
</t>
        </is>
      </c>
      <c r="CQ163" t="inlineStr">
        <is>
          <t>postopek, s katerim katerokoli genomsko sekvenco DNK obogatimo in nato kloniramo</t>
        </is>
      </c>
      <c r="CR163" s="2" t="inlineStr">
        <is>
          <t>PCR|
polymeraskedjereaktion</t>
        </is>
      </c>
      <c r="CS163" s="2" t="inlineStr">
        <is>
          <t>3|
3</t>
        </is>
      </c>
      <c r="CT163" s="2" t="inlineStr">
        <is>
          <t xml:space="preserve">|
</t>
        </is>
      </c>
      <c r="CU163" t="inlineStr">
        <is>
          <t>genetisk metod som gör det möjligt att inom några timmar göra ett stort antal kopior av ett önskat DNA-segment</t>
        </is>
      </c>
    </row>
    <row r="164">
      <c r="A164" s="1" t="str">
        <f>HYPERLINK("https://iate.europa.eu/entry/result/3592932/all", "3592932")</f>
        <v>3592932</v>
      </c>
      <c r="B164" t="inlineStr">
        <is>
          <t>SOCIAL QUESTIONS</t>
        </is>
      </c>
      <c r="C164" t="inlineStr">
        <is>
          <t>SOCIAL QUESTIONS|health|pharmaceutical industry|pharmaceutical product|vaccine</t>
        </is>
      </c>
      <c r="D164" t="inlineStr">
        <is>
          <t/>
        </is>
      </c>
      <c r="E164" t="inlineStr">
        <is>
          <t/>
        </is>
      </c>
      <c r="F164" t="inlineStr">
        <is>
          <t/>
        </is>
      </c>
      <c r="G164" t="inlineStr">
        <is>
          <t/>
        </is>
      </c>
      <c r="H164" t="inlineStr">
        <is>
          <t/>
        </is>
      </c>
      <c r="I164" t="inlineStr">
        <is>
          <t/>
        </is>
      </c>
      <c r="J164" t="inlineStr">
        <is>
          <t/>
        </is>
      </c>
      <c r="K164" t="inlineStr">
        <is>
          <t/>
        </is>
      </c>
      <c r="L164" t="inlineStr">
        <is>
          <t/>
        </is>
      </c>
      <c r="M164" t="inlineStr">
        <is>
          <t/>
        </is>
      </c>
      <c r="N164" t="inlineStr">
        <is>
          <t/>
        </is>
      </c>
      <c r="O164" t="inlineStr">
        <is>
          <t/>
        </is>
      </c>
      <c r="P164" t="inlineStr">
        <is>
          <t/>
        </is>
      </c>
      <c r="Q164" t="inlineStr">
        <is>
          <t/>
        </is>
      </c>
      <c r="R164" t="inlineStr">
        <is>
          <t/>
        </is>
      </c>
      <c r="S164" t="inlineStr">
        <is>
          <t/>
        </is>
      </c>
      <c r="T164" t="inlineStr">
        <is>
          <t/>
        </is>
      </c>
      <c r="U164" t="inlineStr">
        <is>
          <t/>
        </is>
      </c>
      <c r="V164" t="inlineStr">
        <is>
          <t/>
        </is>
      </c>
      <c r="W164" t="inlineStr">
        <is>
          <t/>
        </is>
      </c>
      <c r="X164" s="2" t="inlineStr">
        <is>
          <t>prime-boost strategy|
prime-boost vaccination strategy|
prime-boost vaccine strategy|
prime-boost immunization strategy</t>
        </is>
      </c>
      <c r="Y164" s="2" t="inlineStr">
        <is>
          <t>3|
3|
3|
3</t>
        </is>
      </c>
      <c r="Z164" s="2" t="inlineStr">
        <is>
          <t xml:space="preserve">|
preferred|
|
</t>
        </is>
      </c>
      <c r="AA164" t="inlineStr">
        <is>
          <t>vaccination scheme preferring a two-dose vaccine over a single-dose one</t>
        </is>
      </c>
      <c r="AB164" t="inlineStr">
        <is>
          <t/>
        </is>
      </c>
      <c r="AC164" t="inlineStr">
        <is>
          <t/>
        </is>
      </c>
      <c r="AD164" t="inlineStr">
        <is>
          <t/>
        </is>
      </c>
      <c r="AE164" t="inlineStr">
        <is>
          <t/>
        </is>
      </c>
      <c r="AF164" t="inlineStr">
        <is>
          <t/>
        </is>
      </c>
      <c r="AG164" t="inlineStr">
        <is>
          <t/>
        </is>
      </c>
      <c r="AH164" t="inlineStr">
        <is>
          <t/>
        </is>
      </c>
      <c r="AI164" t="inlineStr">
        <is>
          <t/>
        </is>
      </c>
      <c r="AJ164" t="inlineStr">
        <is>
          <t/>
        </is>
      </c>
      <c r="AK164" t="inlineStr">
        <is>
          <t/>
        </is>
      </c>
      <c r="AL164" t="inlineStr">
        <is>
          <t/>
        </is>
      </c>
      <c r="AM164" t="inlineStr">
        <is>
          <t/>
        </is>
      </c>
      <c r="AN164" t="inlineStr">
        <is>
          <t/>
        </is>
      </c>
      <c r="AO164" t="inlineStr">
        <is>
          <t/>
        </is>
      </c>
      <c r="AP164" t="inlineStr">
        <is>
          <t/>
        </is>
      </c>
      <c r="AQ164" t="inlineStr">
        <is>
          <t/>
        </is>
      </c>
      <c r="AR164" t="inlineStr">
        <is>
          <t/>
        </is>
      </c>
      <c r="AS164" t="inlineStr">
        <is>
          <t/>
        </is>
      </c>
      <c r="AT164" t="inlineStr">
        <is>
          <t/>
        </is>
      </c>
      <c r="AU164" t="inlineStr">
        <is>
          <t/>
        </is>
      </c>
      <c r="AV164" t="inlineStr">
        <is>
          <t/>
        </is>
      </c>
      <c r="AW164" t="inlineStr">
        <is>
          <t/>
        </is>
      </c>
      <c r="AX164" t="inlineStr">
        <is>
          <t/>
        </is>
      </c>
      <c r="AY164" t="inlineStr">
        <is>
          <t/>
        </is>
      </c>
      <c r="AZ164" t="inlineStr">
        <is>
          <t/>
        </is>
      </c>
      <c r="BA164" t="inlineStr">
        <is>
          <t/>
        </is>
      </c>
      <c r="BB164" t="inlineStr">
        <is>
          <t/>
        </is>
      </c>
      <c r="BC164" t="inlineStr">
        <is>
          <t/>
        </is>
      </c>
      <c r="BD164" t="inlineStr">
        <is>
          <t/>
        </is>
      </c>
      <c r="BE164" t="inlineStr">
        <is>
          <t/>
        </is>
      </c>
      <c r="BF164" t="inlineStr">
        <is>
          <t/>
        </is>
      </c>
      <c r="BG164" t="inlineStr">
        <is>
          <t/>
        </is>
      </c>
      <c r="BH164" s="2" t="inlineStr">
        <is>
          <t>pirminės ir stiprinamosios vakcinacijos strategija</t>
        </is>
      </c>
      <c r="BI164" s="2" t="inlineStr">
        <is>
          <t>2</t>
        </is>
      </c>
      <c r="BJ164" s="2" t="inlineStr">
        <is>
          <t/>
        </is>
      </c>
      <c r="BK164" t="inlineStr">
        <is>
          <t/>
        </is>
      </c>
      <c r="BL164" s="2" t="inlineStr">
        <is>
          <t>atkārtotas vakcinācijas stratēģija</t>
        </is>
      </c>
      <c r="BM164" s="2" t="inlineStr">
        <is>
          <t>2</t>
        </is>
      </c>
      <c r="BN164" s="2" t="inlineStr">
        <is>
          <t/>
        </is>
      </c>
      <c r="BO164" t="inlineStr">
        <is>
          <t/>
        </is>
      </c>
      <c r="BP164" s="2" t="inlineStr">
        <is>
          <t>strateġija ta' immunizzazzjoni f'żewġ dożi|
strateġija ta' vaċċinazzjoni f'żewġ dożi</t>
        </is>
      </c>
      <c r="BQ164" s="2" t="inlineStr">
        <is>
          <t>3|
3</t>
        </is>
      </c>
      <c r="BR164" s="2" t="inlineStr">
        <is>
          <t xml:space="preserve">|
</t>
        </is>
      </c>
      <c r="BS164" t="inlineStr">
        <is>
          <t>skema ta' vaċċinazzjoni li tippreferi vaċċin f'żewġ dożi minn vaċċin f'doża waħda</t>
        </is>
      </c>
      <c r="BT164" t="inlineStr">
        <is>
          <t/>
        </is>
      </c>
      <c r="BU164" t="inlineStr">
        <is>
          <t/>
        </is>
      </c>
      <c r="BV164" t="inlineStr">
        <is>
          <t/>
        </is>
      </c>
      <c r="BW164" t="inlineStr">
        <is>
          <t/>
        </is>
      </c>
      <c r="BX164" s="2" t="inlineStr">
        <is>
          <t>dwudawkowy schemat szczepienia</t>
        </is>
      </c>
      <c r="BY164" s="2" t="inlineStr">
        <is>
          <t>3</t>
        </is>
      </c>
      <c r="BZ164" s="2" t="inlineStr">
        <is>
          <t/>
        </is>
      </c>
      <c r="CA164" t="inlineStr">
        <is>
          <t>schemat szczepienia obejmujący dwie dawki</t>
        </is>
      </c>
      <c r="CB164" s="2" t="inlineStr">
        <is>
          <t>estratégia de vacinação em duas doses</t>
        </is>
      </c>
      <c r="CC164" s="2" t="inlineStr">
        <is>
          <t>3</t>
        </is>
      </c>
      <c r="CD164" s="2" t="inlineStr">
        <is>
          <t/>
        </is>
      </c>
      <c r="CE164" t="inlineStr">
        <is>
          <t>Esquema de vacinação que dá preferência a uma vacina de duas doses em detrimento de uma de dose única.</t>
        </is>
      </c>
      <c r="CF164" t="inlineStr">
        <is>
          <t/>
        </is>
      </c>
      <c r="CG164" t="inlineStr">
        <is>
          <t/>
        </is>
      </c>
      <c r="CH164" t="inlineStr">
        <is>
          <t/>
        </is>
      </c>
      <c r="CI164" t="inlineStr">
        <is>
          <t/>
        </is>
      </c>
      <c r="CJ164" t="inlineStr">
        <is>
          <t/>
        </is>
      </c>
      <c r="CK164" t="inlineStr">
        <is>
          <t/>
        </is>
      </c>
      <c r="CL164" t="inlineStr">
        <is>
          <t/>
        </is>
      </c>
      <c r="CM164" t="inlineStr">
        <is>
          <t/>
        </is>
      </c>
      <c r="CN164" s="2" t="inlineStr">
        <is>
          <t>strategija cepljenja z osnovnim in poživitvenim odmerkom</t>
        </is>
      </c>
      <c r="CO164" s="2" t="inlineStr">
        <is>
          <t>3</t>
        </is>
      </c>
      <c r="CP164" s="2" t="inlineStr">
        <is>
          <t/>
        </is>
      </c>
      <c r="CQ164" t="inlineStr">
        <is>
          <t/>
        </is>
      </c>
      <c r="CR164" t="inlineStr">
        <is>
          <t/>
        </is>
      </c>
      <c r="CS164" t="inlineStr">
        <is>
          <t/>
        </is>
      </c>
      <c r="CT164" t="inlineStr">
        <is>
          <t/>
        </is>
      </c>
      <c r="CU164" t="inlineStr">
        <is>
          <t/>
        </is>
      </c>
    </row>
    <row r="165">
      <c r="A165" s="1" t="str">
        <f>HYPERLINK("https://iate.europa.eu/entry/result/3576285/all", "3576285")</f>
        <v>3576285</v>
      </c>
      <c r="B165" t="inlineStr">
        <is>
          <t>EUROPEAN UNION</t>
        </is>
      </c>
      <c r="C165" t="inlineStr">
        <is>
          <t>EUROPEAN UNION|EU institutions and European civil service|EU institution|European Commission;EUROPEAN UNION|EU institutions and European civil service|operation of the Institutions</t>
        </is>
      </c>
      <c r="D165" s="2" t="inlineStr">
        <is>
          <t>експертна група на Комисията</t>
        </is>
      </c>
      <c r="E165" s="2" t="inlineStr">
        <is>
          <t>1</t>
        </is>
      </c>
      <c r="F165" s="2" t="inlineStr">
        <is>
          <t/>
        </is>
      </c>
      <c r="G165" t="inlineStr">
        <is>
          <t/>
        </is>
      </c>
      <c r="H165" s="2" t="inlineStr">
        <is>
          <t>expertní skupina|
expertní skupina Komise</t>
        </is>
      </c>
      <c r="I165" s="2" t="inlineStr">
        <is>
          <t>3|
3</t>
        </is>
      </c>
      <c r="J165" s="2" t="inlineStr">
        <is>
          <t xml:space="preserve">|
</t>
        </is>
      </c>
      <c r="K165" t="inlineStr">
        <is>
          <t>formální nebo neformální poradní subjekt, skládající se ze zástupců veřejného a/nebo soukromého sektoru, který zřídila Evropská komise nebo její útvary, aby jim poskytoval poradenství a odborné poznatky</t>
        </is>
      </c>
      <c r="L165" s="2" t="inlineStr">
        <is>
          <t>Kommissionens ekspertgruppe|
ekspertgruppe|
ekspertgruppe i Kommissionen</t>
        </is>
      </c>
      <c r="M165" s="2" t="inlineStr">
        <is>
          <t>3|
3|
3</t>
        </is>
      </c>
      <c r="N165" s="2" t="inlineStr">
        <is>
          <t xml:space="preserve">|
|
</t>
        </is>
      </c>
      <c r="O165" t="inlineStr">
        <is>
          <t>formelt eller uformelt rådgivende organ, der består
af medlemmer fra den offentlige og/eller private sektor, og som er oprettet af
Kommissionen eller dens tjenestegrene med det formål at bistå med rådgivning og
ekspertise</t>
        </is>
      </c>
      <c r="P165" s="2" t="inlineStr">
        <is>
          <t>Expertengruppe der Kommission</t>
        </is>
      </c>
      <c r="Q165" s="2" t="inlineStr">
        <is>
          <t>3</t>
        </is>
      </c>
      <c r="R165" s="2" t="inlineStr">
        <is>
          <t/>
        </is>
      </c>
      <c r="S165" t="inlineStr">
        <is>
          <t>informelles oder offizielles beratendes Gremium, das zur Abgabe von Empfehlungen und zur Vermittlung von Fachwissen von der Kommission oder ihren Dienststellen eingesetzt wird, sich aus Vertretern des öffentlichen und/oder privaten Sektors zusammensetzt und mehr als einmal zusammentritt</t>
        </is>
      </c>
      <c r="T165" s="2" t="inlineStr">
        <is>
          <t>ομάδα εμπειρογνωμόνων της Ευρωπαϊκής Επιτροπής|
ομάδα εμπειρογνωμόνων της Επιτροπής</t>
        </is>
      </c>
      <c r="U165" s="2" t="inlineStr">
        <is>
          <t>3|
3</t>
        </is>
      </c>
      <c r="V165" s="2" t="inlineStr">
        <is>
          <t xml:space="preserve">|
</t>
        </is>
      </c>
      <c r="W165" t="inlineStr">
        <is>
          <t>επίσημο ή ανεπίσημο συμβουλευτικό σώμα το οποίο αποτελείται από μέλη που προέρχονται από τον δημόσιο και/ή ιδιωτικό τομέα και συγκροτείται από την Ευρωπαϊκή Επιτροπή ή τις υπηρεσίες της για να τους παρέχει συμβουλές και εμπειρογνωσία</t>
        </is>
      </c>
      <c r="X165" s="2" t="inlineStr">
        <is>
          <t>expert group|
Commission expert group</t>
        </is>
      </c>
      <c r="Y165" s="2" t="inlineStr">
        <is>
          <t>3|
3</t>
        </is>
      </c>
      <c r="Z165" s="2" t="inlineStr">
        <is>
          <t xml:space="preserve">|
</t>
        </is>
      </c>
      <c r="AA165" t="inlineStr">
        <is>
          <t>informal or formal consultative body, which is composed of public and/or private sector members, set up by the Commission or its departments to provide them with advice and expertise</t>
        </is>
      </c>
      <c r="AB165" s="2" t="inlineStr">
        <is>
          <t>grupo de expertos de la Comisión</t>
        </is>
      </c>
      <c r="AC165" s="2" t="inlineStr">
        <is>
          <t>1</t>
        </is>
      </c>
      <c r="AD165" s="2" t="inlineStr">
        <is>
          <t/>
        </is>
      </c>
      <c r="AE165" t="inlineStr">
        <is>
          <t/>
        </is>
      </c>
      <c r="AF165" t="inlineStr">
        <is>
          <t/>
        </is>
      </c>
      <c r="AG165" t="inlineStr">
        <is>
          <t/>
        </is>
      </c>
      <c r="AH165" t="inlineStr">
        <is>
          <t/>
        </is>
      </c>
      <c r="AI165" t="inlineStr">
        <is>
          <t/>
        </is>
      </c>
      <c r="AJ165" s="2" t="inlineStr">
        <is>
          <t>komission asiantuntijaryhmä|
asiantuntijaryhmä</t>
        </is>
      </c>
      <c r="AK165" s="2" t="inlineStr">
        <is>
          <t>3|
3</t>
        </is>
      </c>
      <c r="AL165" s="2" t="inlineStr">
        <is>
          <t xml:space="preserve">|
</t>
        </is>
      </c>
      <c r="AM165" t="inlineStr">
        <is>
          <t>epävirallinen tai virallinen neuvoa-antava elin, jonka komissio tai jokin sen pääosastoista on perustanut, johon kuuluu julkisen ja/tai yksityisen sektorin edustajia ja joka kokoontuu useammin kuin kerran</t>
        </is>
      </c>
      <c r="AN165" s="2" t="inlineStr">
        <is>
          <t>groupe d’experts de la Commission</t>
        </is>
      </c>
      <c r="AO165" s="2" t="inlineStr">
        <is>
          <t>3</t>
        </is>
      </c>
      <c r="AP165" s="2" t="inlineStr">
        <is>
          <t/>
        </is>
      </c>
      <c r="AQ165" t="inlineStr">
        <is>
          <t>organe consultatif formel ou informel, composé de représentants du secteur public et/ou privé se réunissant plusieurs fois, institué par la Commission ou ses services afin de leur fournir conseils et expertise</t>
        </is>
      </c>
      <c r="AR165" t="inlineStr">
        <is>
          <t/>
        </is>
      </c>
      <c r="AS165" t="inlineStr">
        <is>
          <t/>
        </is>
      </c>
      <c r="AT165" t="inlineStr">
        <is>
          <t/>
        </is>
      </c>
      <c r="AU165" t="inlineStr">
        <is>
          <t/>
        </is>
      </c>
      <c r="AV165" t="inlineStr">
        <is>
          <t/>
        </is>
      </c>
      <c r="AW165" t="inlineStr">
        <is>
          <t/>
        </is>
      </c>
      <c r="AX165" t="inlineStr">
        <is>
          <t/>
        </is>
      </c>
      <c r="AY165" t="inlineStr">
        <is>
          <t/>
        </is>
      </c>
      <c r="AZ165" t="inlineStr">
        <is>
          <t/>
        </is>
      </c>
      <c r="BA165" t="inlineStr">
        <is>
          <t/>
        </is>
      </c>
      <c r="BB165" t="inlineStr">
        <is>
          <t/>
        </is>
      </c>
      <c r="BC165" t="inlineStr">
        <is>
          <t/>
        </is>
      </c>
      <c r="BD165" s="2" t="inlineStr">
        <is>
          <t>gruppo di esperti|
gruppo di esperti della Commissione</t>
        </is>
      </c>
      <c r="BE165" s="2" t="inlineStr">
        <is>
          <t>3|
3</t>
        </is>
      </c>
      <c r="BF165" s="2" t="inlineStr">
        <is>
          <t xml:space="preserve">|
</t>
        </is>
      </c>
      <c r="BG165" t="inlineStr">
        <is>
          <t>organo consultivo istituito dalla Commissione o dai suoi servizi per ottenere consulenze e conoscenze specialistiche e composto da membri del settore pubblico e/o privato, che si riunisce più di una volta allo scopo di raccogliere i pareri delle diverse parti interessate e che può essere di tipo ufficiale (istituito da una decisione della Commissione) o informale &lt;b&gt;(&lt;/b&gt;istituito da un servizio della Commissione che ha ottenuto il consenso del commissario e vicepresidente responsabile e del Segretariato generale)</t>
        </is>
      </c>
      <c r="BH165" t="inlineStr">
        <is>
          <t/>
        </is>
      </c>
      <c r="BI165" t="inlineStr">
        <is>
          <t/>
        </is>
      </c>
      <c r="BJ165" t="inlineStr">
        <is>
          <t/>
        </is>
      </c>
      <c r="BK165" t="inlineStr">
        <is>
          <t/>
        </is>
      </c>
      <c r="BL165" s="2" t="inlineStr">
        <is>
          <t>Komisijas ekspertu grupa</t>
        </is>
      </c>
      <c r="BM165" s="2" t="inlineStr">
        <is>
          <t>3</t>
        </is>
      </c>
      <c r="BN165" s="2" t="inlineStr">
        <is>
          <t/>
        </is>
      </c>
      <c r="BO165" t="inlineStr">
        <is>
          <t>oficiāla vai neoficiāla konsultatīva struktūra, kuras dalībnieki ir publiskā vai privātā sektora
pārstāvji un kuru izveidojusi Komisija vai tās dienesti, lai saņemtu padomus un atzinumus</t>
        </is>
      </c>
      <c r="BP165" t="inlineStr">
        <is>
          <t/>
        </is>
      </c>
      <c r="BQ165" t="inlineStr">
        <is>
          <t/>
        </is>
      </c>
      <c r="BR165" t="inlineStr">
        <is>
          <t/>
        </is>
      </c>
      <c r="BS165" t="inlineStr">
        <is>
          <t/>
        </is>
      </c>
      <c r="BT165" s="2" t="inlineStr">
        <is>
          <t>deskundigengroep van de Commissie|
deskundigengroep</t>
        </is>
      </c>
      <c r="BU165" s="2" t="inlineStr">
        <is>
          <t>3|
3</t>
        </is>
      </c>
      <c r="BV165" s="2" t="inlineStr">
        <is>
          <t xml:space="preserve">|
</t>
        </is>
      </c>
      <c r="BW165" t="inlineStr">
        <is>
          <t>adviesorgaan met leden uit de openbare en/of particuliere sector, opgericht door de Commissie of een van haar departementen om advies en expertise te leveren</t>
        </is>
      </c>
      <c r="BX165" s="2" t="inlineStr">
        <is>
          <t>grupa ekspertów|
grupa ekspertów Komisji</t>
        </is>
      </c>
      <c r="BY165" s="2" t="inlineStr">
        <is>
          <t>3|
3</t>
        </is>
      </c>
      <c r="BZ165" s="2" t="inlineStr">
        <is>
          <t xml:space="preserve">|
</t>
        </is>
      </c>
      <c r="CA165" t="inlineStr">
        <is>
          <t/>
        </is>
      </c>
      <c r="CB165" s="2" t="inlineStr">
        <is>
          <t>grupo de peritos da Comissão</t>
        </is>
      </c>
      <c r="CC165" s="2" t="inlineStr">
        <is>
          <t>3</t>
        </is>
      </c>
      <c r="CD165" s="2" t="inlineStr">
        <is>
          <t/>
        </is>
      </c>
      <c r="CE165" t="inlineStr">
        <is>
          <t/>
        </is>
      </c>
      <c r="CF165" t="inlineStr">
        <is>
          <t/>
        </is>
      </c>
      <c r="CG165" t="inlineStr">
        <is>
          <t/>
        </is>
      </c>
      <c r="CH165" t="inlineStr">
        <is>
          <t/>
        </is>
      </c>
      <c r="CI165" t="inlineStr">
        <is>
          <t/>
        </is>
      </c>
      <c r="CJ165" t="inlineStr">
        <is>
          <t/>
        </is>
      </c>
      <c r="CK165" t="inlineStr">
        <is>
          <t/>
        </is>
      </c>
      <c r="CL165" t="inlineStr">
        <is>
          <t/>
        </is>
      </c>
      <c r="CM165" t="inlineStr">
        <is>
          <t/>
        </is>
      </c>
      <c r="CN165" t="inlineStr">
        <is>
          <t/>
        </is>
      </c>
      <c r="CO165" t="inlineStr">
        <is>
          <t/>
        </is>
      </c>
      <c r="CP165" t="inlineStr">
        <is>
          <t/>
        </is>
      </c>
      <c r="CQ165" t="inlineStr">
        <is>
          <t/>
        </is>
      </c>
      <c r="CR165" s="2" t="inlineStr">
        <is>
          <t>kommissionens expertgrupp|
expertgrupp</t>
        </is>
      </c>
      <c r="CS165" s="2" t="inlineStr">
        <is>
          <t>3|
3</t>
        </is>
      </c>
      <c r="CT165" s="2" t="inlineStr">
        <is>
          <t xml:space="preserve">|
</t>
        </is>
      </c>
      <c r="CU165" t="inlineStr">
        <is>
          <t>formellt eller informellt rådgivande organ som är tillsatt av kommissionen eller någon kommissionsavdelning för att förse dem med råd och sakkunskap består av medlemmar från den offentliga och/eller privata sektorn</t>
        </is>
      </c>
    </row>
    <row r="166">
      <c r="A166" s="1" t="str">
        <f>HYPERLINK("https://iate.europa.eu/entry/result/896984/all", "896984")</f>
        <v>896984</v>
      </c>
      <c r="B166" t="inlineStr">
        <is>
          <t>SOCIAL QUESTIONS;PRODUCTION, TECHNOLOGY AND RESEARCH</t>
        </is>
      </c>
      <c r="C166" t="inlineStr">
        <is>
          <t>SOCIAL QUESTIONS|health|pharmaceutical industry;PRODUCTION, TECHNOLOGY AND RESEARCH|technology and technical regulations</t>
        </is>
      </c>
      <c r="D166" s="2" t="inlineStr">
        <is>
          <t>изделие за самотестуване</t>
        </is>
      </c>
      <c r="E166" s="2" t="inlineStr">
        <is>
          <t>3</t>
        </is>
      </c>
      <c r="F166" s="2" t="inlineStr">
        <is>
          <t/>
        </is>
      </c>
      <c r="G166" t="inlineStr">
        <is>
          <t>ин витро диагностично медицинско изделие, предназначено от производителя да се ползва от лица без медицинска квалификация в домашна обстановка</t>
        </is>
      </c>
      <c r="H166" s="2" t="inlineStr">
        <is>
          <t>prostředek pro sebetestování|
samotestovací sada</t>
        </is>
      </c>
      <c r="I166" s="2" t="inlineStr">
        <is>
          <t>3|
3</t>
        </is>
      </c>
      <c r="J166" s="2" t="inlineStr">
        <is>
          <t xml:space="preserve">|
</t>
        </is>
      </c>
      <c r="K166" t="inlineStr">
        <is>
          <t>prostředek, který je výrobcem určen k použití laickou osobou, včetně prostředků používaných pro testovací služby nabízené laické veřejnosti prostřednictvím služeb informační společnosti</t>
        </is>
      </c>
      <c r="L166" s="2" t="inlineStr">
        <is>
          <t>udstyr til selvtestning</t>
        </is>
      </c>
      <c r="M166" s="2" t="inlineStr">
        <is>
          <t>3</t>
        </is>
      </c>
      <c r="N166" s="2" t="inlineStr">
        <is>
          <t/>
        </is>
      </c>
      <c r="O166" t="inlineStr">
        <is>
          <t>ethvert udstyr, som af fabrikanten er bestemt til at kunne anvendes af lægmand</t>
        </is>
      </c>
      <c r="P166" s="2" t="inlineStr">
        <is>
          <t>Produkt zur Eigenanwendung</t>
        </is>
      </c>
      <c r="Q166" s="2" t="inlineStr">
        <is>
          <t>3</t>
        </is>
      </c>
      <c r="R166" s="2" t="inlineStr">
        <is>
          <t/>
        </is>
      </c>
      <c r="S166" t="inlineStr">
        <is>
          <t>jedes Produkt, das nach der vom Hersteller festgelegten Zweckbestimmung von Laien in der häuslichen Umgebung angewendet werden kann</t>
        </is>
      </c>
      <c r="T166" s="2" t="inlineStr">
        <is>
          <t>αυτοδιαγνωστικό ιατροτεχνολογικό προϊόν|
ιατροτεχνολογικό προϊόν για αυτοδιάγνωση|
τεχνολογικό προϊόν για αυτοδιάγνωση</t>
        </is>
      </c>
      <c r="U166" s="2" t="inlineStr">
        <is>
          <t>3|
3|
3</t>
        </is>
      </c>
      <c r="V166" s="2" t="inlineStr">
        <is>
          <t xml:space="preserve">|
|
</t>
        </is>
      </c>
      <c r="W166" t="inlineStr">
        <is>
          <t>τεχνολογικό προϊόν που
προορίζεται από τον κατασκευαστή να χρησιμοποιηθεί από &lt;a href="https://iate.europa.eu/entry/result/909445/el" target="_blank"&gt;μη ειδικούς&lt;/a&gt;,
συμπεριλαμβανομένων των ιατροτεχνολογικών προϊόντων που χρησιμοποιούνται για τη
δοκιμή υπηρεσιών που παρέχονται σε μη ειδικούς μέσω υπηρεσιών της κοινωνίας της
πληροφορίας</t>
        </is>
      </c>
      <c r="X166" s="2" t="inlineStr">
        <is>
          <t>device for self-testing|
self-test kit</t>
        </is>
      </c>
      <c r="Y166" s="2" t="inlineStr">
        <is>
          <t>3|
3</t>
        </is>
      </c>
      <c r="Z166" s="2" t="inlineStr">
        <is>
          <t xml:space="preserve">preferred|
</t>
        </is>
      </c>
      <c r="AA166" t="inlineStr">
        <is>
          <t>any [&lt;i&gt;in vitro&lt;/i&gt; diagnostic medical] device intended by the manufacturer to be used by lay persons, including devices used for testing services offered to lay persons by means of information society services</t>
        </is>
      </c>
      <c r="AB166" s="2" t="inlineStr">
        <is>
          <t>producto para autodiagnóstico</t>
        </is>
      </c>
      <c r="AC166" s="2" t="inlineStr">
        <is>
          <t>3</t>
        </is>
      </c>
      <c r="AD166" s="2" t="inlineStr">
        <is>
          <t/>
        </is>
      </c>
      <c r="AE166" t="inlineStr">
        <is>
          <t>Producto destinado por el fabricante a ser utilizado por profanos, con inclusión de los productos utilizados para los servicios de autodiagnóstico que se ofrecen a profanos por vía electrónica.</t>
        </is>
      </c>
      <c r="AF166" s="2" t="inlineStr">
        <is>
          <t>enesetestimise meditsiiniseade</t>
        </is>
      </c>
      <c r="AG166" s="2" t="inlineStr">
        <is>
          <t>3</t>
        </is>
      </c>
      <c r="AH166" s="2" t="inlineStr">
        <is>
          <t/>
        </is>
      </c>
      <c r="AI166" t="inlineStr">
        <is>
          <t>seade, mille tootja on ette näinud kasutamiseks tavakasutajate poolt, kaasa arvatud testimisteenused, mida pakutakse tavakasutajatele infoühiskonna teenuste vahendusel</t>
        </is>
      </c>
      <c r="AJ166" s="2" t="inlineStr">
        <is>
          <t>itse suoritettavaan testaukseen tarkoitettu laite</t>
        </is>
      </c>
      <c r="AK166" s="2" t="inlineStr">
        <is>
          <t>3</t>
        </is>
      </c>
      <c r="AL166" s="2" t="inlineStr">
        <is>
          <t/>
        </is>
      </c>
      <c r="AM166" t="inlineStr">
        <is>
          <t>laite, jonka valmistaja on tarkoittanut maallikoiden käytettäväksi, mukaan lukien tietoyhteiskunnan palvelujen avulla maallikoille tarkoitetut testauspalveluja varten käytetyt laitteet</t>
        </is>
      </c>
      <c r="AN166" s="2" t="inlineStr">
        <is>
          <t>dispositif d'autodiagnostic</t>
        </is>
      </c>
      <c r="AO166" s="2" t="inlineStr">
        <is>
          <t>3</t>
        </is>
      </c>
      <c r="AP166" s="2" t="inlineStr">
        <is>
          <t/>
        </is>
      </c>
      <c r="AQ166" t="inlineStr">
        <is>
          <t>tout dispositif que le fabricant destine à être utilisé par des &lt;a href="https://iate.europa.eu/entry/result/909445/fr" target="_blank"&gt;profanes&lt;/a&gt;, y compris des dispositifs utilisés pour des services de diagnostic fournis à des profanes au moyen de services de la société de l'information</t>
        </is>
      </c>
      <c r="AR166" s="2" t="inlineStr">
        <is>
          <t>feiste le haghaidh féintástála</t>
        </is>
      </c>
      <c r="AS166" s="2" t="inlineStr">
        <is>
          <t>3</t>
        </is>
      </c>
      <c r="AT166" s="2" t="inlineStr">
        <is>
          <t/>
        </is>
      </c>
      <c r="AU166" t="inlineStr">
        <is>
          <t>aon fheiste atá beartaithe ag an monaróir lena húsáid ag tuataí, lena n-áirítear feistí lena n-úsáid chun seirbhísí a thairgtear do thuataí a thástáil trí bhíthin sheirbhísí na sochaí faisnéise</t>
        </is>
      </c>
      <c r="AV166" t="inlineStr">
        <is>
          <t/>
        </is>
      </c>
      <c r="AW166" t="inlineStr">
        <is>
          <t/>
        </is>
      </c>
      <c r="AX166" t="inlineStr">
        <is>
          <t/>
        </is>
      </c>
      <c r="AY166" t="inlineStr">
        <is>
          <t/>
        </is>
      </c>
      <c r="AZ166" s="2" t="inlineStr">
        <is>
          <t>önellenőrzésre szolgáló eszköz</t>
        </is>
      </c>
      <c r="BA166" s="2" t="inlineStr">
        <is>
          <t>3</t>
        </is>
      </c>
      <c r="BB166" s="2" t="inlineStr">
        <is>
          <t/>
        </is>
      </c>
      <c r="BC166" t="inlineStr">
        <is>
          <t>minden olyan eszköz, amelyet egy gyártó laikus személyek általi használatra szán, ideértve azokat az eszközöket is, amelyeket laikus személyek részére az információs társadalom valamely szolgáltatása útján kínált vizsgálati szolgáltatásokhoz használnak</t>
        </is>
      </c>
      <c r="BD166" s="2" t="inlineStr">
        <is>
          <t>dispositivo per test autodiagnostico</t>
        </is>
      </c>
      <c r="BE166" s="2" t="inlineStr">
        <is>
          <t>2</t>
        </is>
      </c>
      <c r="BF166" s="2" t="inlineStr">
        <is>
          <t/>
        </is>
      </c>
      <c r="BG166" t="inlineStr">
        <is>
          <t>qualsiasi dispositivo [medico-diagnostico in vitro] destinato dal fabbricante a essere utilizzato da utilizzatori profani, inclusi i dispositivi utilizzati per servizi di test offerti a utilizzatori profani mediante servizi della società dell'informazione</t>
        </is>
      </c>
      <c r="BH166" s="2" t="inlineStr">
        <is>
          <t>savikontrolei skirta medicinos priemonė|
savikontrolės priemonė</t>
        </is>
      </c>
      <c r="BI166" s="2" t="inlineStr">
        <is>
          <t>3|
3</t>
        </is>
      </c>
      <c r="BJ166" s="2" t="inlineStr">
        <is>
          <t xml:space="preserve">|
</t>
        </is>
      </c>
      <c r="BK166" t="inlineStr">
        <is>
          <t>priemonė, gamintojo numatyta naudoti nespecialistams, įskaitant priemones, naudojamas nespecialistams siūlomoms tyrimų paslaugoms, teikiamoms naudojantis informacinės visuomenės paslaugomis</t>
        </is>
      </c>
      <c r="BL166" s="2" t="inlineStr">
        <is>
          <t>paštestēšanas komplekts|
paštestēšanas ierīce</t>
        </is>
      </c>
      <c r="BM166" s="2" t="inlineStr">
        <is>
          <t>3|
3</t>
        </is>
      </c>
      <c r="BN166" s="2" t="inlineStr">
        <is>
          <t xml:space="preserve">|
</t>
        </is>
      </c>
      <c r="BO166" t="inlineStr">
        <is>
          <t>jebkura ierīce, kuru ražotājs paredzējis kā tādu, ko var izmantot neprofesionāļi</t>
        </is>
      </c>
      <c r="BP166" s="2" t="inlineStr">
        <is>
          <t>kit għall-awtottestjar|
apparat għall-awtottestjar</t>
        </is>
      </c>
      <c r="BQ166" s="2" t="inlineStr">
        <is>
          <t>2|
3</t>
        </is>
      </c>
      <c r="BR166" s="2" t="inlineStr">
        <is>
          <t xml:space="preserve">|
</t>
        </is>
      </c>
      <c r="BS166" t="inlineStr">
        <is>
          <t>apparat maħsub mill-manifattur biex jintuża minn persuni mhux esperti, inkluż apparati użati għal servizzi ta' ttestjar offruti lil persuni mhux esperti permezz ta' servizzi tas-soċjetà tal-informazzjoni</t>
        </is>
      </c>
      <c r="BT166" s="2" t="inlineStr">
        <is>
          <t>voor zelftesten bestemd hulpmiddel</t>
        </is>
      </c>
      <c r="BU166" s="2" t="inlineStr">
        <is>
          <t>2</t>
        </is>
      </c>
      <c r="BV166" s="2" t="inlineStr">
        <is>
          <t/>
        </is>
      </c>
      <c r="BW166" t="inlineStr">
        <is>
          <t>"elk hulpmiddel dat door de fabrikant bestemd is om door leken in een thuissituatie te kunnen worden gebruikt" (definitie in doc. 9158/96).</t>
        </is>
      </c>
      <c r="BX166" s="2" t="inlineStr">
        <is>
          <t>wyrób do samodiagnostyki|
wyrób do samokontroli|
zestaw testu do samokontroli</t>
        </is>
      </c>
      <c r="BY166" s="2" t="inlineStr">
        <is>
          <t>2|
3|
3</t>
        </is>
      </c>
      <c r="BZ166" s="2" t="inlineStr">
        <is>
          <t xml:space="preserve">|
|
</t>
        </is>
      </c>
      <c r="CA166" t="inlineStr">
        <is>
          <t>wyrób przeznaczony przez producenta do używania przez laików, w tym wyroby używane do usług kontroli oferowane laikom za pośrednictwem usług społeczeństwa informacyjnego</t>
        </is>
      </c>
      <c r="CB166" s="2" t="inlineStr">
        <is>
          <t>dispositivo de autoteste|
dispositivo de autodiagnóstico</t>
        </is>
      </c>
      <c r="CC166" s="2" t="inlineStr">
        <is>
          <t>3|
3</t>
        </is>
      </c>
      <c r="CD166" s="2" t="inlineStr">
        <is>
          <t xml:space="preserve">|
</t>
        </is>
      </c>
      <c r="CE166" t="inlineStr">
        <is>
          <t>Qualquer dispositivo destinado pelo fabricante a ser utilizado por leigos, geralmente em ambiente doméstico.</t>
        </is>
      </c>
      <c r="CF166" s="2" t="inlineStr">
        <is>
          <t>dispozitiv pentru autotestare</t>
        </is>
      </c>
      <c r="CG166" s="2" t="inlineStr">
        <is>
          <t>3</t>
        </is>
      </c>
      <c r="CH166" s="2" t="inlineStr">
        <is>
          <t/>
        </is>
      </c>
      <c r="CI166" t="inlineStr">
        <is>
          <t>orice dispozitiv destinat de producător pentru a fi utilizat de nespecialiști la domiciliu</t>
        </is>
      </c>
      <c r="CJ166" s="2" t="inlineStr">
        <is>
          <t>zdravotnícka pomôcka na samotestovanie|
pomôcka na samotestovanie</t>
        </is>
      </c>
      <c r="CK166" s="2" t="inlineStr">
        <is>
          <t>3|
3</t>
        </is>
      </c>
      <c r="CL166" s="2" t="inlineStr">
        <is>
          <t xml:space="preserve">|
</t>
        </is>
      </c>
      <c r="CM166" t="inlineStr">
        <is>
          <t>akákoľvek pomôcka, pri ktorej výrobca určil, že ju majú používať laické osoby, vrátane pomôcok na testovanie ponúkaných laickým osobám prostredníctvom služieb informačnej spoločnosti</t>
        </is>
      </c>
      <c r="CN166" s="2" t="inlineStr">
        <is>
          <t>pripomoček za samotestiranje</t>
        </is>
      </c>
      <c r="CO166" s="2" t="inlineStr">
        <is>
          <t>3</t>
        </is>
      </c>
      <c r="CP166" s="2" t="inlineStr">
        <is>
          <t/>
        </is>
      </c>
      <c r="CQ166" t="inlineStr">
        <is>
          <t>vsak pripomoček, ki ga je proizvajalec namenil nestrokovnjakom za uporabo na domu</t>
        </is>
      </c>
      <c r="CR166" s="2" t="inlineStr">
        <is>
          <t>självtestkit|
produkt för självtestning</t>
        </is>
      </c>
      <c r="CS166" s="2" t="inlineStr">
        <is>
          <t>3|
3</t>
        </is>
      </c>
      <c r="CT166" s="2" t="inlineStr">
        <is>
          <t xml:space="preserve">|
</t>
        </is>
      </c>
      <c r="CU166" t="inlineStr">
        <is>
          <t>Produkt som av tillverkaren är avsedd att användas av lekmän, inbegripet produkter som används för tester som erbjuds lekmän via informationssamhällets tjänster.</t>
        </is>
      </c>
    </row>
    <row r="167">
      <c r="A167" s="1" t="str">
        <f>HYPERLINK("https://iate.europa.eu/entry/result/1134301/all", "1134301")</f>
        <v>1134301</v>
      </c>
      <c r="B167" t="inlineStr">
        <is>
          <t>PRODUCTION, TECHNOLOGY AND RESEARCH;LAW</t>
        </is>
      </c>
      <c r="C167" t="inlineStr">
        <is>
          <t>PRODUCTION, TECHNOLOGY AND RESEARCH|technology and technical regulations;LAW</t>
        </is>
      </c>
      <c r="D167" t="inlineStr">
        <is>
          <t/>
        </is>
      </c>
      <c r="E167" t="inlineStr">
        <is>
          <t/>
        </is>
      </c>
      <c r="F167" t="inlineStr">
        <is>
          <t/>
        </is>
      </c>
      <c r="G167" t="inlineStr">
        <is>
          <t/>
        </is>
      </c>
      <c r="H167" t="inlineStr">
        <is>
          <t/>
        </is>
      </c>
      <c r="I167" t="inlineStr">
        <is>
          <t/>
        </is>
      </c>
      <c r="J167" t="inlineStr">
        <is>
          <t/>
        </is>
      </c>
      <c r="K167" t="inlineStr">
        <is>
          <t/>
        </is>
      </c>
      <c r="L167" s="2" t="inlineStr">
        <is>
          <t>gyldigheden af et legitimationsdokument</t>
        </is>
      </c>
      <c r="M167" s="2" t="inlineStr">
        <is>
          <t>3</t>
        </is>
      </c>
      <c r="N167" s="2" t="inlineStr">
        <is>
          <t/>
        </is>
      </c>
      <c r="O167" t="inlineStr">
        <is>
          <t/>
        </is>
      </c>
      <c r="P167" s="2" t="inlineStr">
        <is>
          <t>Gültigkeit des Ausweises</t>
        </is>
      </c>
      <c r="Q167" s="2" t="inlineStr">
        <is>
          <t>3</t>
        </is>
      </c>
      <c r="R167" s="2" t="inlineStr">
        <is>
          <t/>
        </is>
      </c>
      <c r="S167" t="inlineStr">
        <is>
          <t/>
        </is>
      </c>
      <c r="T167" s="2" t="inlineStr">
        <is>
          <t>ισχύς του αποδεικτικού νομιμοποιήσεως</t>
        </is>
      </c>
      <c r="U167" s="2" t="inlineStr">
        <is>
          <t>3</t>
        </is>
      </c>
      <c r="V167" s="2" t="inlineStr">
        <is>
          <t/>
        </is>
      </c>
      <c r="W167" t="inlineStr">
        <is>
          <t/>
        </is>
      </c>
      <c r="X167" s="2" t="inlineStr">
        <is>
          <t>validity of the certificate</t>
        </is>
      </c>
      <c r="Y167" s="2" t="inlineStr">
        <is>
          <t>3</t>
        </is>
      </c>
      <c r="Z167" s="2" t="inlineStr">
        <is>
          <t/>
        </is>
      </c>
      <c r="AA167" t="inlineStr">
        <is>
          <t/>
        </is>
      </c>
      <c r="AB167" s="2" t="inlineStr">
        <is>
          <t>validez del documento de acreditación</t>
        </is>
      </c>
      <c r="AC167" s="2" t="inlineStr">
        <is>
          <t>3</t>
        </is>
      </c>
      <c r="AD167" s="2" t="inlineStr">
        <is>
          <t/>
        </is>
      </c>
      <c r="AE167" t="inlineStr">
        <is>
          <t/>
        </is>
      </c>
      <c r="AF167" t="inlineStr">
        <is>
          <t/>
        </is>
      </c>
      <c r="AG167" t="inlineStr">
        <is>
          <t/>
        </is>
      </c>
      <c r="AH167" t="inlineStr">
        <is>
          <t/>
        </is>
      </c>
      <c r="AI167" t="inlineStr">
        <is>
          <t/>
        </is>
      </c>
      <c r="AJ167" t="inlineStr">
        <is>
          <t/>
        </is>
      </c>
      <c r="AK167" t="inlineStr">
        <is>
          <t/>
        </is>
      </c>
      <c r="AL167" t="inlineStr">
        <is>
          <t/>
        </is>
      </c>
      <c r="AM167" t="inlineStr">
        <is>
          <t/>
        </is>
      </c>
      <c r="AN167" s="2" t="inlineStr">
        <is>
          <t>validité de la pièce de légitimation</t>
        </is>
      </c>
      <c r="AO167" s="2" t="inlineStr">
        <is>
          <t>3</t>
        </is>
      </c>
      <c r="AP167" s="2" t="inlineStr">
        <is>
          <t/>
        </is>
      </c>
      <c r="AQ167" t="inlineStr">
        <is>
          <t/>
        </is>
      </c>
      <c r="AR167" t="inlineStr">
        <is>
          <t/>
        </is>
      </c>
      <c r="AS167" t="inlineStr">
        <is>
          <t/>
        </is>
      </c>
      <c r="AT167" t="inlineStr">
        <is>
          <t/>
        </is>
      </c>
      <c r="AU167" t="inlineStr">
        <is>
          <t/>
        </is>
      </c>
      <c r="AV167" t="inlineStr">
        <is>
          <t/>
        </is>
      </c>
      <c r="AW167" t="inlineStr">
        <is>
          <t/>
        </is>
      </c>
      <c r="AX167" t="inlineStr">
        <is>
          <t/>
        </is>
      </c>
      <c r="AY167" t="inlineStr">
        <is>
          <t/>
        </is>
      </c>
      <c r="AZ167" t="inlineStr">
        <is>
          <t/>
        </is>
      </c>
      <c r="BA167" t="inlineStr">
        <is>
          <t/>
        </is>
      </c>
      <c r="BB167" t="inlineStr">
        <is>
          <t/>
        </is>
      </c>
      <c r="BC167" t="inlineStr">
        <is>
          <t/>
        </is>
      </c>
      <c r="BD167" s="2" t="inlineStr">
        <is>
          <t>validità dell'attestazione</t>
        </is>
      </c>
      <c r="BE167" s="2" t="inlineStr">
        <is>
          <t>3</t>
        </is>
      </c>
      <c r="BF167" s="2" t="inlineStr">
        <is>
          <t/>
        </is>
      </c>
      <c r="BG167" t="inlineStr">
        <is>
          <t/>
        </is>
      </c>
      <c r="BH167" t="inlineStr">
        <is>
          <t/>
        </is>
      </c>
      <c r="BI167" t="inlineStr">
        <is>
          <t/>
        </is>
      </c>
      <c r="BJ167" t="inlineStr">
        <is>
          <t/>
        </is>
      </c>
      <c r="BK167" t="inlineStr">
        <is>
          <t/>
        </is>
      </c>
      <c r="BL167" t="inlineStr">
        <is>
          <t/>
        </is>
      </c>
      <c r="BM167" t="inlineStr">
        <is>
          <t/>
        </is>
      </c>
      <c r="BN167" t="inlineStr">
        <is>
          <t/>
        </is>
      </c>
      <c r="BO167" t="inlineStr">
        <is>
          <t/>
        </is>
      </c>
      <c r="BP167" t="inlineStr">
        <is>
          <t/>
        </is>
      </c>
      <c r="BQ167" t="inlineStr">
        <is>
          <t/>
        </is>
      </c>
      <c r="BR167" t="inlineStr">
        <is>
          <t/>
        </is>
      </c>
      <c r="BS167" t="inlineStr">
        <is>
          <t/>
        </is>
      </c>
      <c r="BT167" s="2" t="inlineStr">
        <is>
          <t>geldigheid van het legitimatiebewijs</t>
        </is>
      </c>
      <c r="BU167" s="2" t="inlineStr">
        <is>
          <t>3</t>
        </is>
      </c>
      <c r="BV167" s="2" t="inlineStr">
        <is>
          <t/>
        </is>
      </c>
      <c r="BW167" t="inlineStr">
        <is>
          <t/>
        </is>
      </c>
      <c r="BX167" t="inlineStr">
        <is>
          <t/>
        </is>
      </c>
      <c r="BY167" t="inlineStr">
        <is>
          <t/>
        </is>
      </c>
      <c r="BZ167" t="inlineStr">
        <is>
          <t/>
        </is>
      </c>
      <c r="CA167" t="inlineStr">
        <is>
          <t/>
        </is>
      </c>
      <c r="CB167" s="2" t="inlineStr">
        <is>
          <t>validade da certidão</t>
        </is>
      </c>
      <c r="CC167" s="2" t="inlineStr">
        <is>
          <t>3</t>
        </is>
      </c>
      <c r="CD167" s="2" t="inlineStr">
        <is>
          <t/>
        </is>
      </c>
      <c r="CE167" t="inlineStr">
        <is>
          <t/>
        </is>
      </c>
      <c r="CF167" t="inlineStr">
        <is>
          <t/>
        </is>
      </c>
      <c r="CG167" t="inlineStr">
        <is>
          <t/>
        </is>
      </c>
      <c r="CH167" t="inlineStr">
        <is>
          <t/>
        </is>
      </c>
      <c r="CI167" t="inlineStr">
        <is>
          <t/>
        </is>
      </c>
      <c r="CJ167" t="inlineStr">
        <is>
          <t/>
        </is>
      </c>
      <c r="CK167" t="inlineStr">
        <is>
          <t/>
        </is>
      </c>
      <c r="CL167" t="inlineStr">
        <is>
          <t/>
        </is>
      </c>
      <c r="CM167" t="inlineStr">
        <is>
          <t/>
        </is>
      </c>
      <c r="CN167" s="2" t="inlineStr">
        <is>
          <t>veljavnost tega certifikata</t>
        </is>
      </c>
      <c r="CO167" s="2" t="inlineStr">
        <is>
          <t>1</t>
        </is>
      </c>
      <c r="CP167" s="2" t="inlineStr">
        <is>
          <t/>
        </is>
      </c>
      <c r="CQ167" t="inlineStr">
        <is>
          <t/>
        </is>
      </c>
      <c r="CR167" t="inlineStr">
        <is>
          <t/>
        </is>
      </c>
      <c r="CS167" t="inlineStr">
        <is>
          <t/>
        </is>
      </c>
      <c r="CT167" t="inlineStr">
        <is>
          <t/>
        </is>
      </c>
      <c r="CU167" t="inlineStr">
        <is>
          <t/>
        </is>
      </c>
    </row>
    <row r="168">
      <c r="A168" s="1" t="str">
        <f>HYPERLINK("https://iate.europa.eu/entry/result/886217/all", "886217")</f>
        <v>886217</v>
      </c>
      <c r="B168" t="inlineStr">
        <is>
          <t>SOCIAL QUESTIONS;EUROPEAN UNION</t>
        </is>
      </c>
      <c r="C168" t="inlineStr">
        <is>
          <t>SOCIAL QUESTIONS|migration;EUROPEAN UNION|European construction|European Union</t>
        </is>
      </c>
      <c r="D168" s="2" t="inlineStr">
        <is>
          <t>фалшив документ</t>
        </is>
      </c>
      <c r="E168" s="2" t="inlineStr">
        <is>
          <t>4</t>
        </is>
      </c>
      <c r="F168" s="2" t="inlineStr">
        <is>
          <t/>
        </is>
      </c>
      <c r="G168" t="inlineStr">
        <is>
          <t>Общ термин, използван за описание на следните видове документи: фалшифициран документ, подправен документ и псевдодокумент.</t>
        </is>
      </c>
      <c r="H168" s="2" t="inlineStr">
        <is>
          <t>falešný doklad</t>
        </is>
      </c>
      <c r="I168" s="2" t="inlineStr">
        <is>
          <t>3</t>
        </is>
      </c>
      <c r="J168" s="2" t="inlineStr">
        <is>
          <t/>
        </is>
      </c>
      <c r="K168" t="inlineStr">
        <is>
          <t>obecný termín zahrnující padělané doklady [ &lt;a href="/entry/result/752224/all" id="ENTRY_TO_ENTRY_CONVERTER" target="_blank"&gt;IATE:752224&lt;/a&gt; ], pozměněné doklady [ &lt;a href="/entry/result/3557310/all" id="ENTRY_TO_ENTRY_CONVERTER" target="_blank"&gt;IATE:3557310&lt;/a&gt; ] a pseudoklady [ &lt;a href="/entry/result/3542125/all" id="ENTRY_TO_ENTRY_CONVERTER" target="_blank"&gt;IATE:3542125&lt;/a&gt; ]</t>
        </is>
      </c>
      <c r="L168" s="2" t="inlineStr">
        <is>
          <t>falske dokumenter</t>
        </is>
      </c>
      <c r="M168" s="2" t="inlineStr">
        <is>
          <t>3</t>
        </is>
      </c>
      <c r="N168" s="2" t="inlineStr">
        <is>
          <t/>
        </is>
      </c>
      <c r="O168" t="inlineStr">
        <is>
          <t>Generisk term, der dækker falsk ( &lt;a href="/entry/result/752224/all" id="ENTRY_TO_ENTRY_CONVERTER" target="_blank"&gt;IATE:752224&lt;/a&gt; ) forfalskning ( &lt;a href="/entry/result/3557310/all" id="ENTRY_TO_ENTRY_CONVERTER" target="_blank"&gt;IATE:3557310&lt;/a&gt; ) og pseudodokument ( &lt;a href="/entry/result/3542125/all" id="ENTRY_TO_ENTRY_CONVERTER" target="_blank"&gt;IATE:3542125&lt;/a&gt; )</t>
        </is>
      </c>
      <c r="P168" s="2" t="inlineStr">
        <is>
          <t>gefälschtes Dokument|
Fälschung|
Falsifikat</t>
        </is>
      </c>
      <c r="Q168" s="2" t="inlineStr">
        <is>
          <t>3|
3|
3</t>
        </is>
      </c>
      <c r="R168" s="2" t="inlineStr">
        <is>
          <t xml:space="preserve">|
|
</t>
        </is>
      </c>
      <c r="S168" t="inlineStr">
        <is>
          <t>Dokument, das von einer nicht autorisierten Person abgeändert oder gänzlich angefertigt wurde</t>
        </is>
      </c>
      <c r="T168" s="2" t="inlineStr">
        <is>
          <t>πλαστό έγγραφο</t>
        </is>
      </c>
      <c r="U168" s="2" t="inlineStr">
        <is>
          <t>4</t>
        </is>
      </c>
      <c r="V168" s="2" t="inlineStr">
        <is>
          <t/>
        </is>
      </c>
      <c r="W168" t="inlineStr">
        <is>
          <t>Έγγραφο το οποίο έχει αλλοιωθεί ή εξ ολοκλήρου κατασκευαστεί από μη εξουσιοδοτημένο πρόσωπο. 
&lt;br&gt;Στον γενικό όρο 
&lt;i&gt;πλαστά έγγραφα&lt;/i&gt; υπάγονται τα εξ ολοκλήρου πλαστά έγγραφα &lt;a href="/entry/result/752224/all" id="ENTRY_TO_ENTRY_CONVERTER" target="_blank"&gt;IATE:752224&lt;/a&gt; , τα παραποιημένα έγγραφα &lt;a href="/entry/result/3557310/all" id="ENTRY_TO_ENTRY_CONVERTER" target="_blank"&gt;IATE:3557310&lt;/a&gt; και τα ψευδοέγγραφα &lt;a href="/entry/result/3542125/all" id="ENTRY_TO_ENTRY_CONVERTER" target="_blank"&gt;IATE:3542125&lt;/a&gt;</t>
        </is>
      </c>
      <c r="X168" s="2" t="inlineStr">
        <is>
          <t>false document</t>
        </is>
      </c>
      <c r="Y168" s="2" t="inlineStr">
        <is>
          <t>3</t>
        </is>
      </c>
      <c r="Z168" s="2" t="inlineStr">
        <is>
          <t/>
        </is>
      </c>
      <c r="AA168" t="inlineStr">
        <is>
          <t>document that has been altered or entirely manufactured by an unauthorised person</t>
        </is>
      </c>
      <c r="AB168" s="2" t="inlineStr">
        <is>
          <t>documento falso</t>
        </is>
      </c>
      <c r="AC168" s="2" t="inlineStr">
        <is>
          <t>3</t>
        </is>
      </c>
      <c r="AD168" s="2" t="inlineStr">
        <is>
          <t/>
        </is>
      </c>
      <c r="AE168" t="inlineStr">
        <is>
          <t>Término genérico que engloba tres tipos de documentos: la falsificación total &lt;a href="/entry/result/752224/all" id="ENTRY_TO_ENTRY_CONVERTER" target="_blank"&gt;IATE:752224&lt;/a&gt;, el documento falsificado &lt;a href="/entry/result/887905/all" id="ENTRY_TO_ENTRY_CONVERTER" target="_blank"&gt;IATE:887905&lt;/a&gt; y el documento ficticio &lt;a href="/entry/result/3542125/all" id="ENTRY_TO_ENTRY_CONVERTER" target="_blank"&gt;IATE:3542125&lt;/a&gt; .</t>
        </is>
      </c>
      <c r="AF168" s="2" t="inlineStr">
        <is>
          <t>võltsitud dokument</t>
        </is>
      </c>
      <c r="AG168" s="2" t="inlineStr">
        <is>
          <t>3</t>
        </is>
      </c>
      <c r="AH168" s="2" t="inlineStr">
        <is>
          <t/>
        </is>
      </c>
      <c r="AI168" t="inlineStr">
        <is>
          <t>üldtermin, mis hõlmab 
&lt;i&gt;täielikke võltsinguid&lt;/i&gt; [ &lt;a href="/entry/result/752224/all" id="ENTRY_TO_ENTRY_CONVERTER" target="_blank"&gt;IATE:752224&lt;/a&gt; ], 
&lt;i&gt;osalisi võltsinguid&lt;/i&gt; [ &lt;a href="/entry/result/3557310/all" id="ENTRY_TO_ENTRY_CONVERTER" target="_blank"&gt;IATE:3557310&lt;/a&gt; ] ja 
&lt;i&gt;pseudodokumente&lt;/i&gt; [ &lt;a href="/entry/result/3542125/all" id="ENTRY_TO_ENTRY_CONVERTER" target="_blank"&gt;IATE:3542125&lt;/a&gt; ]</t>
        </is>
      </c>
      <c r="AJ168" s="2" t="inlineStr">
        <is>
          <t>väärä asiakirja|
väärennetty asiakirja</t>
        </is>
      </c>
      <c r="AK168" s="2" t="inlineStr">
        <is>
          <t>3|
3</t>
        </is>
      </c>
      <c r="AL168" s="2" t="inlineStr">
        <is>
          <t xml:space="preserve">|
</t>
        </is>
      </c>
      <c r="AM168" t="inlineStr">
        <is>
          <t>&lt;i&gt;väärä&lt;/i&gt; asiakirja, joka on omiaan antamaan erehdyttävän kuvan alkuperästään tai antajansa henkilöllisyydestä, 
&lt;i&gt;tai&lt;/i&gt; 
&lt;br&gt; 
&lt;i&gt;väärennetty&lt;/i&gt; asiakirja, jonka sisältöä on oikeudettomasti muutettu jonkin merkityksellisen tiedon osalta</t>
        </is>
      </c>
      <c r="AN168" s="2" t="inlineStr">
        <is>
          <t>faux document|
faux</t>
        </is>
      </c>
      <c r="AO168" s="2" t="inlineStr">
        <is>
          <t>3|
3</t>
        </is>
      </c>
      <c r="AP168" s="2" t="inlineStr">
        <is>
          <t xml:space="preserve">|
</t>
        </is>
      </c>
      <c r="AQ168" t="inlineStr">
        <is>
          <t>document altéré ou intégralement réalisé par une personne non autorisée</t>
        </is>
      </c>
      <c r="AR168" s="2" t="inlineStr">
        <is>
          <t>doiciméad bréagach</t>
        </is>
      </c>
      <c r="AS168" s="2" t="inlineStr">
        <is>
          <t>3</t>
        </is>
      </c>
      <c r="AT168" s="2" t="inlineStr">
        <is>
          <t/>
        </is>
      </c>
      <c r="AU168" t="inlineStr">
        <is>
          <t/>
        </is>
      </c>
      <c r="AV168" s="2" t="inlineStr">
        <is>
          <t>lažna isprava</t>
        </is>
      </c>
      <c r="AW168" s="2" t="inlineStr">
        <is>
          <t>3</t>
        </is>
      </c>
      <c r="AX168" s="2" t="inlineStr">
        <is>
          <t/>
        </is>
      </c>
      <c r="AY168" t="inlineStr">
        <is>
          <t/>
        </is>
      </c>
      <c r="AZ168" s="2" t="inlineStr">
        <is>
          <t>hamis okmány</t>
        </is>
      </c>
      <c r="BA168" s="2" t="inlineStr">
        <is>
          <t>4</t>
        </is>
      </c>
      <c r="BB168" s="2" t="inlineStr">
        <is>
          <t/>
        </is>
      </c>
      <c r="BC168" t="inlineStr">
        <is>
          <t>A hamisított [ &lt;a href="/entry/result/3557310/all" id="ENTRY_TO_ENTRY_CONVERTER" target="_blank"&gt;IATE:3557310&lt;/a&gt; ], utánzott [ &lt;a href="/entry/result/752224/all" id="ENTRY_TO_ENTRY_CONVERTER" target="_blank"&gt;IATE:752224&lt;/a&gt; ] és fiktív okmányok [ &lt;a href="/entry/result/3542125/all" id="ENTRY_TO_ENTRY_CONVERTER" target="_blank"&gt;IATE:3542125&lt;/a&gt; ], valamint a lopott biankó okmányok összefoglaló neve.</t>
        </is>
      </c>
      <c r="BD168" s="2" t="inlineStr">
        <is>
          <t>documento falso</t>
        </is>
      </c>
      <c r="BE168" s="2" t="inlineStr">
        <is>
          <t>2</t>
        </is>
      </c>
      <c r="BF168" s="2" t="inlineStr">
        <is>
          <t/>
        </is>
      </c>
      <c r="BG168" t="inlineStr">
        <is>
          <t>termine generico che copre quattro tipi di frode, ovvero la falsificazione [ &lt;a href="/entry/result/821269/all" id="ENTRY_TO_ENTRY_CONVERTER" target="_blank"&gt;IATE:821269&lt;/a&gt; ] , la contraffazione [ &lt;a href="/entry/result/752224/all" id="ENTRY_TO_ENTRY_CONVERTER" target="_blank"&gt;IATE:752224&lt;/a&gt; ], lo pseudo-documento [ &lt;a href="/entry/result/3542125/all" id="ENTRY_TO_ENTRY_CONVERTER" target="_blank"&gt;IATE:3542125&lt;/a&gt; ] e il documento rubato in bianco (e compilato illegalmente).</t>
        </is>
      </c>
      <c r="BH168" s="2" t="inlineStr">
        <is>
          <t>netikras dokumentas</t>
        </is>
      </c>
      <c r="BI168" s="2" t="inlineStr">
        <is>
          <t>3</t>
        </is>
      </c>
      <c r="BJ168" s="2" t="inlineStr">
        <is>
          <t/>
        </is>
      </c>
      <c r="BK168" t="inlineStr">
        <is>
          <t>bendras terminas, apimantis padirbtus dokumentus (&lt;a href="/entry/result/752224/all" id="ENTRY_TO_ENTRY_CONVERTER" target="_blank"&gt;IATE:752224&lt;/a&gt; ), suklastotus dokumentus (&lt;a href="/entry/result/3557310/all" id="ENTRY_TO_ENTRY_CONVERTER" target="_blank"&gt;IATE:3557310&lt;/a&gt; ) ir pseudodokumentus (&lt;a href="/entry/result/3542125/all" id="ENTRY_TO_ENTRY_CONVERTER" target="_blank"&gt;IATE:3542125&lt;/a&gt; )</t>
        </is>
      </c>
      <c r="BL168" s="2" t="inlineStr">
        <is>
          <t>viltots dokuments</t>
        </is>
      </c>
      <c r="BM168" s="2" t="inlineStr">
        <is>
          <t>3</t>
        </is>
      </c>
      <c r="BN168" s="2" t="inlineStr">
        <is>
          <t/>
        </is>
      </c>
      <c r="BO168" t="inlineStr">
        <is>
          <t>dokuments, kurā nepiederoša persona ir pilnībā izgatavojusi no jauna vai tajā ir izdarījusi izmaiņas</t>
        </is>
      </c>
      <c r="BP168" s="2" t="inlineStr">
        <is>
          <t>dokument falz</t>
        </is>
      </c>
      <c r="BQ168" s="2" t="inlineStr">
        <is>
          <t>3</t>
        </is>
      </c>
      <c r="BR168" s="2" t="inlineStr">
        <is>
          <t/>
        </is>
      </c>
      <c r="BS168" t="inlineStr">
        <is>
          <t>dokument li jkun inbidel jew ġie kompletament manifatturat minn persunamhux awtorizzata</t>
        </is>
      </c>
      <c r="BT168" s="2" t="inlineStr">
        <is>
          <t>vals document</t>
        </is>
      </c>
      <c r="BU168" s="2" t="inlineStr">
        <is>
          <t>3</t>
        </is>
      </c>
      <c r="BV168" s="2" t="inlineStr">
        <is>
          <t/>
        </is>
      </c>
      <c r="BW168" t="inlineStr">
        <is>
          <t>algemene term voor "volledig valse" c.q. "namaak"-documenten [&lt;a href="/entry/result/752224/all" id="ENTRY_TO_ENTRY_CONVERTER" target="_blank"&gt;IATE:752224&lt;/a&gt; ], "vervalsingen" [&lt;a href="/entry/result/3557310/all" id="ENTRY_TO_ENTRY_CONVERTER" target="_blank"&gt;IATE:3557310&lt;/a&gt; ] en "pseudodocumenten" [&lt;a href="/entry/result/3542125/all" id="ENTRY_TO_ENTRY_CONVERTER" target="_blank"&gt;IATE:3542125&lt;/a&gt; ]</t>
        </is>
      </c>
      <c r="BX168" s="2" t="inlineStr">
        <is>
          <t>dokument fałszywy</t>
        </is>
      </c>
      <c r="BY168" s="2" t="inlineStr">
        <is>
          <t>3</t>
        </is>
      </c>
      <c r="BZ168" s="2" t="inlineStr">
        <is>
          <t/>
        </is>
      </c>
      <c r="CA168" t="inlineStr">
        <is>
          <t>ogólny termin obejmujący następujące rodzajów dokumentów: 
&lt;br&gt; 
&lt;p&gt;- dokument podrobiony [ &lt;a href="/entry/result/752224/all" id="ENTRY_TO_ENTRY_CONVERTER" target="_blank"&gt;IATE:752224&lt;/a&gt; ] &lt;br&gt;&lt;/p&gt; 
&lt;p&gt;- dokument przerobiony [ &lt;a href="/entry/result/3557310/all" id="ENTRY_TO_ENTRY_CONVERTER" target="_blank"&gt;IATE:3557310&lt;/a&gt; ]&lt;br&gt;&lt;/p&gt; 
&lt;p&gt;- dokument fikcyjny [ &lt;a href="/entry/result/3542125/all" id="ENTRY_TO_ENTRY_CONVERTER" target="_blank"&gt;IATE:3542125&lt;/a&gt; ]&lt;/p&gt;</t>
        </is>
      </c>
      <c r="CB168" s="2" t="inlineStr">
        <is>
          <t>documento falso</t>
        </is>
      </c>
      <c r="CC168" s="2" t="inlineStr">
        <is>
          <t>3</t>
        </is>
      </c>
      <c r="CD168" s="2" t="inlineStr">
        <is>
          <t/>
        </is>
      </c>
      <c r="CE168" t="inlineStr">
        <is>
          <t>Documento alterado ou inteiramente produzido por uma pessoa não autorizada.</t>
        </is>
      </c>
      <c r="CF168" s="2" t="inlineStr">
        <is>
          <t>document fals</t>
        </is>
      </c>
      <c r="CG168" s="2" t="inlineStr">
        <is>
          <t>3</t>
        </is>
      </c>
      <c r="CH168" s="2" t="inlineStr">
        <is>
          <t/>
        </is>
      </c>
      <c r="CI168" t="inlineStr">
        <is>
          <t>termen generic care desemnează documentele falsificate, contrafăcute, nerecunoscute și documentele albe furate (personalizate în mod fraudulos)</t>
        </is>
      </c>
      <c r="CJ168" s="2" t="inlineStr">
        <is>
          <t>falošný doklad</t>
        </is>
      </c>
      <c r="CK168" s="2" t="inlineStr">
        <is>
          <t>3</t>
        </is>
      </c>
      <c r="CL168" s="2" t="inlineStr">
        <is>
          <t/>
        </is>
      </c>
      <c r="CM168" t="inlineStr">
        <is>
          <t>doklad, ktorý neoprávnená osoba (falšovateľ) pozmenila alebo v celom rozsahu vyrobila</t>
        </is>
      </c>
      <c r="CN168" s="2" t="inlineStr">
        <is>
          <t>lažna listina</t>
        </is>
      </c>
      <c r="CO168" s="2" t="inlineStr">
        <is>
          <t>3</t>
        </is>
      </c>
      <c r="CP168" s="2" t="inlineStr">
        <is>
          <t/>
        </is>
      </c>
      <c r="CQ168" t="inlineStr">
        <is>
          <t>listina, ki jo je spremenila ali v celoti izdelala nepooblaščena oseba (ponarejevalec)</t>
        </is>
      </c>
      <c r="CR168" s="2" t="inlineStr">
        <is>
          <t>falskt dokument|
falsk handling</t>
        </is>
      </c>
      <c r="CS168" s="2" t="inlineStr">
        <is>
          <t>3|
3</t>
        </is>
      </c>
      <c r="CT168" s="2" t="inlineStr">
        <is>
          <t xml:space="preserve">|
</t>
        </is>
      </c>
      <c r="CU168" t="inlineStr">
        <is>
          <t/>
        </is>
      </c>
    </row>
    <row r="169">
      <c r="A169" s="1" t="str">
        <f>HYPERLINK("https://iate.europa.eu/entry/result/3557310/all", "3557310")</f>
        <v>3557310</v>
      </c>
      <c r="B169" t="inlineStr">
        <is>
          <t>EDUCATION AND COMMUNICATIONS;LAW</t>
        </is>
      </c>
      <c r="C169" t="inlineStr">
        <is>
          <t>EDUCATION AND COMMUNICATIONS|documentation|document;LAW|criminal law|offence</t>
        </is>
      </c>
      <c r="D169" s="2" t="inlineStr">
        <is>
          <t>подправен документ</t>
        </is>
      </c>
      <c r="E169" s="2" t="inlineStr">
        <is>
          <t>3</t>
        </is>
      </c>
      <c r="F169" s="2" t="inlineStr">
        <is>
          <t/>
        </is>
      </c>
      <c r="G169" t="inlineStr">
        <is>
          <t>вид фалшив документ 
&lt;sup&gt;1&lt;/sup&gt;, при който е използвана автентична празна бланка, персонализирана от фалшификатор, или върху законно издаден документ са нанесени неоторизирани изменения. 
&lt;p&gt;&lt;sup&gt;1&lt;/sup&gt; [ &lt;a href="/entry/result/886217/all" id="ENTRY_TO_ENTRY_CONVERTER" target="_blank"&gt;IATE:886217&lt;/a&gt; ]&lt;/p&gt;</t>
        </is>
      </c>
      <c r="H169" s="2" t="inlineStr">
        <is>
          <t>padělaný dokument|
padělek</t>
        </is>
      </c>
      <c r="I169" s="2" t="inlineStr">
        <is>
          <t>3|
3</t>
        </is>
      </c>
      <c r="J169" s="2" t="inlineStr">
        <is>
          <t xml:space="preserve">|
</t>
        </is>
      </c>
      <c r="K169" t="inlineStr">
        <is>
          <t>dokument, který byl padělán</t>
        </is>
      </c>
      <c r="L169" s="2" t="inlineStr">
        <is>
          <t>forfalsket dokument|
forfalskning|
falsk dokument</t>
        </is>
      </c>
      <c r="M169" s="2" t="inlineStr">
        <is>
          <t>3|
3|
3</t>
        </is>
      </c>
      <c r="N169" s="2" t="inlineStr">
        <is>
          <t xml:space="preserve">|
|
</t>
        </is>
      </c>
      <c r="O169" t="inlineStr">
        <is>
          <t>dokument, som er forfalsket</t>
        </is>
      </c>
      <c r="P169" s="2" t="inlineStr">
        <is>
          <t>Verfälschung|
gefälschte Urkunde</t>
        </is>
      </c>
      <c r="Q169" s="2" t="inlineStr">
        <is>
          <t>3|
3</t>
        </is>
      </c>
      <c r="R169" s="2" t="inlineStr">
        <is>
          <t xml:space="preserve">|
</t>
        </is>
      </c>
      <c r="S169" t="inlineStr">
        <is>
          <t>rechtmäßig ausgestelltes, vormals echtes Dokument, das von einer nicht autorisierten Person gefälscht (abgeändert) wurde</t>
        </is>
      </c>
      <c r="T169" s="2" t="inlineStr">
        <is>
          <t>παραποιημένο έγγραφο</t>
        </is>
      </c>
      <c r="U169" s="2" t="inlineStr">
        <is>
          <t>4</t>
        </is>
      </c>
      <c r="V169" s="2" t="inlineStr">
        <is>
          <t/>
        </is>
      </c>
      <c r="W169" t="inlineStr">
        <is>
          <t>Στον γενικό όρο 
&lt;i&gt;πλαστά έγγραφα&lt;/i&gt; &lt;a href="/entry/result/886217/all" id="ENTRY_TO_ENTRY_CONVERTER" target="_blank"&gt;IATE:886217&lt;/a&gt; υπάγονται τα εξ ολοκλήρου πλαστά έγγραφα &lt;a href="/entry/result/752224/all" id="ENTRY_TO_ENTRY_CONVERTER" target="_blank"&gt;IATE:752224&lt;/a&gt; , τα παραποιημένα έγγραφα &lt;a href="/entry/result/3557310/all" id="ENTRY_TO_ENTRY_CONVERTER" target="_blank"&gt;IATE:3557310&lt;/a&gt; και τα ψευδοέγγραφα &lt;a href="/entry/result/3542125/all" id="ENTRY_TO_ENTRY_CONVERTER" target="_blank"&gt;IATE:3542125&lt;/a&gt;</t>
        </is>
      </c>
      <c r="X169" s="2" t="inlineStr">
        <is>
          <t>forgery|
forged document</t>
        </is>
      </c>
      <c r="Y169" s="2" t="inlineStr">
        <is>
          <t>3|
3</t>
        </is>
      </c>
      <c r="Z169" s="2" t="inlineStr">
        <is>
          <t xml:space="preserve">|
</t>
        </is>
      </c>
      <c r="AA169" t="inlineStr">
        <is>
          <t>lawfully issued, previously genuine, authentic document that has been falsified (altered) by an unauthorised person</t>
        </is>
      </c>
      <c r="AB169" s="2" t="inlineStr">
        <is>
          <t>falsificación|
documento falso</t>
        </is>
      </c>
      <c r="AC169" s="2" t="inlineStr">
        <is>
          <t>3|
3</t>
        </is>
      </c>
      <c r="AD169" s="2" t="inlineStr">
        <is>
          <t xml:space="preserve">|
</t>
        </is>
      </c>
      <c r="AE169" t="inlineStr">
        <is>
          <t/>
        </is>
      </c>
      <c r="AF169" s="2" t="inlineStr">
        <is>
          <t>osaline võtsing</t>
        </is>
      </c>
      <c r="AG169" s="2" t="inlineStr">
        <is>
          <t>3</t>
        </is>
      </c>
      <c r="AH169" s="2" t="inlineStr">
        <is>
          <t/>
        </is>
      </c>
      <c r="AI169" t="inlineStr">
        <is>
          <t>seaduslikult väljastatud algselt ehtne dokument, mida on võltsinud (muutnud) selleks volitamata isik</t>
        </is>
      </c>
      <c r="AJ169" s="2" t="inlineStr">
        <is>
          <t>väärennetty asiakirja|
väärennös|
osittain väärennetty asiakirja</t>
        </is>
      </c>
      <c r="AK169" s="2" t="inlineStr">
        <is>
          <t>3|
3|
2</t>
        </is>
      </c>
      <c r="AL169" s="2" t="inlineStr">
        <is>
          <t xml:space="preserve">|
|
</t>
        </is>
      </c>
      <c r="AM169" t="inlineStr">
        <is>
          <t>väärentämisen tuloksena tuotettu asiakirja</t>
        </is>
      </c>
      <c r="AN169" s="2" t="inlineStr">
        <is>
          <t>document falsifié|
falsification</t>
        </is>
      </c>
      <c r="AO169" s="2" t="inlineStr">
        <is>
          <t>3|
3</t>
        </is>
      </c>
      <c r="AP169" s="2" t="inlineStr">
        <is>
          <t xml:space="preserve">|
</t>
        </is>
      </c>
      <c r="AQ169" t="inlineStr">
        <is>
          <t>document délivré dans les règles, authentique à l'origine mais qui a été falsifié (altéré) par une personne non autorisée</t>
        </is>
      </c>
      <c r="AR169" s="2" t="inlineStr">
        <is>
          <t>doiciméad brionnaithe</t>
        </is>
      </c>
      <c r="AS169" s="2" t="inlineStr">
        <is>
          <t>3</t>
        </is>
      </c>
      <c r="AT169" s="2" t="inlineStr">
        <is>
          <t/>
        </is>
      </c>
      <c r="AU169" t="inlineStr">
        <is>
          <t/>
        </is>
      </c>
      <c r="AV169" t="inlineStr">
        <is>
          <t/>
        </is>
      </c>
      <c r="AW169" t="inlineStr">
        <is>
          <t/>
        </is>
      </c>
      <c r="AX169" t="inlineStr">
        <is>
          <t/>
        </is>
      </c>
      <c r="AY169" t="inlineStr">
        <is>
          <t/>
        </is>
      </c>
      <c r="AZ169" s="2" t="inlineStr">
        <is>
          <t>hamis dokumentum|
hamisított okmány</t>
        </is>
      </c>
      <c r="BA169" s="2" t="inlineStr">
        <is>
          <t>4|
4</t>
        </is>
      </c>
      <c r="BB169" s="2" t="inlineStr">
        <is>
          <t>|
preferred</t>
        </is>
      </c>
      <c r="BC169" t="inlineStr">
        <is>
          <t>meghamisított tartalmú okmány, okirat</t>
        </is>
      </c>
      <c r="BD169" s="2" t="inlineStr">
        <is>
          <t>documento falsificato|
documento falso</t>
        </is>
      </c>
      <c r="BE169" s="2" t="inlineStr">
        <is>
          <t>3|
3</t>
        </is>
      </c>
      <c r="BF169" s="2" t="inlineStr">
        <is>
          <t xml:space="preserve">|
</t>
        </is>
      </c>
      <c r="BG169" t="inlineStr">
        <is>
          <t>documento oggetto di 
&lt;i&gt;falsificazione&lt;/i&gt; [ &lt;a href="/entry/result/821269/all" id="ENTRY_TO_ENTRY_CONVERTER" target="_blank"&gt;IATE:821269&lt;/a&gt; ]</t>
        </is>
      </c>
      <c r="BH169" s="2" t="inlineStr">
        <is>
          <t>suklastotas dokumentas|
klastotė</t>
        </is>
      </c>
      <c r="BI169" s="2" t="inlineStr">
        <is>
          <t>4|
3</t>
        </is>
      </c>
      <c r="BJ169" s="2" t="inlineStr">
        <is>
          <t xml:space="preserve">|
</t>
        </is>
      </c>
      <c r="BK169" t="inlineStr">
        <is>
          <t>teisėtai išduotas autentiškas dokumentas (kuris anksčiau buvo tikras), kurį suklastojo (pakeitė) neįgaliotas asmuo</t>
        </is>
      </c>
      <c r="BL169" s="2" t="inlineStr">
        <is>
          <t>viltojums|
daļējs viltojums</t>
        </is>
      </c>
      <c r="BM169" s="2" t="inlineStr">
        <is>
          <t>3|
3</t>
        </is>
      </c>
      <c r="BN169" s="2" t="inlineStr">
        <is>
          <t xml:space="preserve">|
</t>
        </is>
      </c>
      <c r="BO169" t="inlineStr">
        <is>
          <t>likumīgi izdots, iepriekš īsts, autentisks dokuments, kuru nepiederoša persona (viltotājs) ir viltojusi (grozījusi)</t>
        </is>
      </c>
      <c r="BP169" s="2" t="inlineStr">
        <is>
          <t>dokument falsifikat|
falsifikazzjoni</t>
        </is>
      </c>
      <c r="BQ169" s="2" t="inlineStr">
        <is>
          <t>3|
3</t>
        </is>
      </c>
      <c r="BR169" s="2" t="inlineStr">
        <is>
          <t xml:space="preserve">|
</t>
        </is>
      </c>
      <c r="BS169" t="inlineStr">
        <is>
          <t>dokument awtentiku ġenwin li preċedentament ikun inħareġ b'mod legali, u li jiġi ffalsifikat (immodifikat) minn persuna mhux awtorizzata</t>
        </is>
      </c>
      <c r="BT169" s="2" t="inlineStr">
        <is>
          <t>vervalsing</t>
        </is>
      </c>
      <c r="BU169" s="2" t="inlineStr">
        <is>
          <t>3</t>
        </is>
      </c>
      <c r="BV169" s="2" t="inlineStr">
        <is>
          <t/>
        </is>
      </c>
      <c r="BW169" t="inlineStr">
        <is>
          <t>voorwerp of document dat de schijn van authenticiteit heeft terwijl dit niet het geval is</t>
        </is>
      </c>
      <c r="BX169" s="2" t="inlineStr">
        <is>
          <t>dokument przerobiony</t>
        </is>
      </c>
      <c r="BY169" s="2" t="inlineStr">
        <is>
          <t>3</t>
        </is>
      </c>
      <c r="BZ169" s="2" t="inlineStr">
        <is>
          <t/>
        </is>
      </c>
      <c r="CA169" t="inlineStr">
        <is>
          <t>oficjalnie wydany i poczatkowo autentyczny dokument, który został sfałszowany przez nieuprawnioną do tego osobę</t>
        </is>
      </c>
      <c r="CB169" s="2" t="inlineStr">
        <is>
          <t>falsificação</t>
        </is>
      </c>
      <c r="CC169" s="2" t="inlineStr">
        <is>
          <t>3</t>
        </is>
      </c>
      <c r="CD169" s="2" t="inlineStr">
        <is>
          <t/>
        </is>
      </c>
      <c r="CE169" t="inlineStr">
        <is>
          <t/>
        </is>
      </c>
      <c r="CF169" s="2" t="inlineStr">
        <is>
          <t>document falsificat|
înscris falsificat</t>
        </is>
      </c>
      <c r="CG169" s="2" t="inlineStr">
        <is>
          <t>3|
3</t>
        </is>
      </c>
      <c r="CH169" s="2" t="inlineStr">
        <is>
          <t xml:space="preserve">|
</t>
        </is>
      </c>
      <c r="CI169" t="inlineStr">
        <is>
          <t/>
        </is>
      </c>
      <c r="CJ169" s="2" t="inlineStr">
        <is>
          <t>pozmenený doklad</t>
        </is>
      </c>
      <c r="CK169" s="2" t="inlineStr">
        <is>
          <t>3</t>
        </is>
      </c>
      <c r="CL169" s="2" t="inlineStr">
        <is>
          <t/>
        </is>
      </c>
      <c r="CM169" t="inlineStr">
        <is>
          <t>právoplatne vydaný, pôvodne pravý doklad, ktorý neoprávnená osoba (falšovateľ) sfalšovala (pozmenila)</t>
        </is>
      </c>
      <c r="CN169" s="2" t="inlineStr">
        <is>
          <t>prenarejena listina|
ponaredek|
prenaredek</t>
        </is>
      </c>
      <c r="CO169" s="2" t="inlineStr">
        <is>
          <t>3|
3|
3</t>
        </is>
      </c>
      <c r="CP169" s="2" t="inlineStr">
        <is>
          <t xml:space="preserve">|
|
</t>
        </is>
      </c>
      <c r="CQ169" t="inlineStr">
        <is>
          <t>zakonito izdana, prvotno pristna, prava listina, ki jo je ponaredila (spremenila) nepooblaščena oseba (ponarejevalec)</t>
        </is>
      </c>
      <c r="CR169" s="2" t="inlineStr">
        <is>
          <t>förfalskning</t>
        </is>
      </c>
      <c r="CS169" s="2" t="inlineStr">
        <is>
          <t>3</t>
        </is>
      </c>
      <c r="CT169" s="2" t="inlineStr">
        <is>
          <t/>
        </is>
      </c>
      <c r="CU169" t="inlineStr">
        <is>
          <t/>
        </is>
      </c>
    </row>
    <row r="170">
      <c r="A170" s="1" t="str">
        <f>HYPERLINK("https://iate.europa.eu/entry/result/930612/all", "930612")</f>
        <v>930612</v>
      </c>
      <c r="B170" t="inlineStr">
        <is>
          <t>EUROPEAN UNION</t>
        </is>
      </c>
      <c r="C170" t="inlineStr">
        <is>
          <t>EUROPEAN UNION|European Union law</t>
        </is>
      </c>
      <c r="D170" s="2" t="inlineStr">
        <is>
          <t>делегиран акт</t>
        </is>
      </c>
      <c r="E170" s="2" t="inlineStr">
        <is>
          <t>3</t>
        </is>
      </c>
      <c r="F170" s="2" t="inlineStr">
        <is>
          <t/>
        </is>
      </c>
      <c r="G170" t="inlineStr">
        <is>
          <t>незаконодателен акт от общ характер, който се приема от Комисията по силата на делегираните й от законодателен акт правомощия и който допълва или изменя определени несъществени елементи от законодателния акт</t>
        </is>
      </c>
      <c r="H170" s="2" t="inlineStr">
        <is>
          <t>akt v přenesené pravomoci</t>
        </is>
      </c>
      <c r="I170" s="2" t="inlineStr">
        <is>
          <t>3</t>
        </is>
      </c>
      <c r="J170" s="2" t="inlineStr">
        <is>
          <t/>
        </is>
      </c>
      <c r="K170" t="inlineStr">
        <is>
          <t>nelegislativní akt s obecnou působností přijatý Evropskou komisí na základě přenesené pravomoci, kterým se doplňují nebo mění některé prvky legislativního aktu, které nejsou podstatné</t>
        </is>
      </c>
      <c r="L170" s="2" t="inlineStr">
        <is>
          <t>delegeret retsakt</t>
        </is>
      </c>
      <c r="M170" s="2" t="inlineStr">
        <is>
          <t>4</t>
        </is>
      </c>
      <c r="N170" s="2" t="inlineStr">
        <is>
          <t/>
        </is>
      </c>
      <c r="O170" t="inlineStr">
        <is>
          <t>en almengyldig, ikkelovgivningsmæssig retsakt, som Kommissionen vedtager efter delegeret beføjelse i en lovgivningsmæssig retsakt, og som udbygger eller ændrer visse ikkevæsentlige elementer i den lovgivningsmæssige retsakt</t>
        </is>
      </c>
      <c r="P170" s="2" t="inlineStr">
        <is>
          <t>delegierter Rechtsakt</t>
        </is>
      </c>
      <c r="Q170" s="2" t="inlineStr">
        <is>
          <t>3</t>
        </is>
      </c>
      <c r="R170" s="2" t="inlineStr">
        <is>
          <t/>
        </is>
      </c>
      <c r="S170" t="inlineStr">
        <is>
          <t>Rechtsakt ohne Gesetzgebungscharakter mit allgemeiner Geltung zur Ergänzung oder Änderung bestimmter nicht wesentlicher Vorschriften eines Gesetzgebungsaktes</t>
        </is>
      </c>
      <c r="T170" s="2" t="inlineStr">
        <is>
          <t>πράξη κατ' εξουσιοδότηση</t>
        </is>
      </c>
      <c r="U170" s="2" t="inlineStr">
        <is>
          <t>4</t>
        </is>
      </c>
      <c r="V170" s="2" t="inlineStr">
        <is>
          <t/>
        </is>
      </c>
      <c r="W170" t="inlineStr">
        <is>
          <t>Πρόκειται για πράξεις που αναπτύσσουν λεπτομερώς ή που τροποποιούν ορισμένα στοιχεία μιας νομοθετικής πράξης στο πλαίσιο εξουσιοδότησης που καθορίζεται από το νομοθέτη. Πρόκειται για περιπτώσεις κατά τις οποίες ο νομοθέτης κρίνει ότι τα βασικά στοιχεία ενός τομέα, όπως ορίζονται από αυτόν, απαιτούν νομοθετική ανάπτυξη η οποία μπορεί να ανατεθεί κατ' εξουσιοδότηση, η δε εν λόγω εξουσιοδότηση υπόκειται σε όρια και σε μηχανισμό ελέγχου που καθορίζονται από τον ίδιο τον νομοθέτη στη νομοθετική πράξη.</t>
        </is>
      </c>
      <c r="X170" s="2" t="inlineStr">
        <is>
          <t>delegated act|
delegated regulation</t>
        </is>
      </c>
      <c r="Y170" s="2" t="inlineStr">
        <is>
          <t>4|
1</t>
        </is>
      </c>
      <c r="Z170" s="2" t="inlineStr">
        <is>
          <t xml:space="preserve">|
</t>
        </is>
      </c>
      <c r="AA170" t="inlineStr">
        <is>
          <t>a non-legislative act of general application adopted by the Commission, using powers delegated to it by a legislative act, and supplementing or amending certain non-essential elements of the legislative act</t>
        </is>
      </c>
      <c r="AB170" s="2" t="inlineStr">
        <is>
          <t>acto delegado</t>
        </is>
      </c>
      <c r="AC170" s="2" t="inlineStr">
        <is>
          <t>4</t>
        </is>
      </c>
      <c r="AD170" s="2" t="inlineStr">
        <is>
          <t/>
        </is>
      </c>
      <c r="AE170" t="inlineStr">
        <is>
          <t>Acto no legislativo adoptado por la Comisión dentro del marco de delegación de poderes definido en el acto legislativo, que desarrolla un acto legislativo determinado o que modifica algunos elementos del acto legislativo.</t>
        </is>
      </c>
      <c r="AF170" s="2" t="inlineStr">
        <is>
          <t>delegeeritud õigusakt</t>
        </is>
      </c>
      <c r="AG170" s="2" t="inlineStr">
        <is>
          <t>3</t>
        </is>
      </c>
      <c r="AH170" s="2" t="inlineStr">
        <is>
          <t/>
        </is>
      </c>
      <c r="AI170" t="inlineStr">
        <is>
          <t>üldkohaldatav muu kui seadusandlik akt, mis täiendab või muudab seadusandliku akti teatavaid mitteolemuslikke osi ning mille komisjon võtab vastu temale seadusandlikus aktis delegeeritud volituste alusel</t>
        </is>
      </c>
      <c r="AJ170" s="2" t="inlineStr">
        <is>
          <t>delegoitu säädös</t>
        </is>
      </c>
      <c r="AK170" s="2" t="inlineStr">
        <is>
          <t>3</t>
        </is>
      </c>
      <c r="AL170" s="2" t="inlineStr">
        <is>
          <t/>
        </is>
      </c>
      <c r="AM170" t="inlineStr">
        <is>
          <t>säädösvallan siirron nojalla annettu/annettava soveltamisalaltaan yleinen säädös, joilla täydennetään tai muutetaan lainsäätämisjärjestyksessä hyväksytyn säädöksen tiettyjä, muita kuin sen keskeisiä osia</t>
        </is>
      </c>
      <c r="AN170" s="2" t="inlineStr">
        <is>
          <t>acte délégué</t>
        </is>
      </c>
      <c r="AO170" s="2" t="inlineStr">
        <is>
          <t>4</t>
        </is>
      </c>
      <c r="AP170" s="2" t="inlineStr">
        <is>
          <t/>
        </is>
      </c>
      <c r="AQ170" t="inlineStr">
        <is>
          <t>acte non législatif de portée générale adopté par la Commission, qui complète ou modifie certains éléments non essentiels d'un acte législatif</t>
        </is>
      </c>
      <c r="AR170" s="2" t="inlineStr">
        <is>
          <t>gníomh arna tharmligean|
ionstraim arna tarmligean|
gníomh tarmligthe</t>
        </is>
      </c>
      <c r="AS170" s="2" t="inlineStr">
        <is>
          <t>3|
3|
4</t>
        </is>
      </c>
      <c r="AT170" s="2" t="inlineStr">
        <is>
          <t xml:space="preserve">|
|
</t>
        </is>
      </c>
      <c r="AU170" t="inlineStr">
        <is>
          <t/>
        </is>
      </c>
      <c r="AV170" s="2" t="inlineStr">
        <is>
          <t>delegirani akt</t>
        </is>
      </c>
      <c r="AW170" s="2" t="inlineStr">
        <is>
          <t>4</t>
        </is>
      </c>
      <c r="AX170" s="2" t="inlineStr">
        <is>
          <t/>
        </is>
      </c>
      <c r="AY170" t="inlineStr">
        <is>
          <t>nezakonodavni akt opće primjene koji temeljem ovlaštenja u zakonodavnome aktu usvaja Komisija radi dopunjavanja ili mijenjanja određenih nebitnih odredaba toga zakonodavnog akta</t>
        </is>
      </c>
      <c r="AZ170" s="2" t="inlineStr">
        <is>
          <t>felhatalmazáson alapuló jogi aktus</t>
        </is>
      </c>
      <c r="BA170" s="2" t="inlineStr">
        <is>
          <t>4</t>
        </is>
      </c>
      <c r="BB170" s="2" t="inlineStr">
        <is>
          <t/>
        </is>
      </c>
      <c r="BC170" t="inlineStr">
        <is>
          <t>Olyan általános hatályú nem jogalkotási aktus, amelyet a Bizottság fogad el a részére adott felhatalmazás alapján, és amely jogalkotási aktusok egyes nem alapvető rendelkezéseit egészíti ki, illetve módosítja.</t>
        </is>
      </c>
      <c r="BD170" s="2" t="inlineStr">
        <is>
          <t>atto delegato</t>
        </is>
      </c>
      <c r="BE170" s="2" t="inlineStr">
        <is>
          <t>3</t>
        </is>
      </c>
      <c r="BF170" s="2" t="inlineStr">
        <is>
          <t/>
        </is>
      </c>
      <c r="BG170" t="inlineStr">
        <is>
          <t>atto non legislativo [ &lt;a href="/entry/result/930407/all" id="ENTRY_TO_ENTRY_CONVERTER" target="_blank"&gt;IATE:930407&lt;/a&gt; ] di portata generale adottato dalla Commissione, che integra o modifica determinati elementi non essenziali di un atto legislativo [ &lt;a href="/entry/result/930455/all" id="ENTRY_TO_ENTRY_CONVERTER" target="_blank"&gt;IATE:930455&lt;/a&gt; ]</t>
        </is>
      </c>
      <c r="BH170" s="2" t="inlineStr">
        <is>
          <t>deleguotasis aktas</t>
        </is>
      </c>
      <c r="BI170" s="2" t="inlineStr">
        <is>
          <t>3</t>
        </is>
      </c>
      <c r="BJ170" s="2" t="inlineStr">
        <is>
          <t/>
        </is>
      </c>
      <c r="BK170" t="inlineStr">
        <is>
          <t/>
        </is>
      </c>
      <c r="BL170" s="2" t="inlineStr">
        <is>
          <t>deleģētais akts</t>
        </is>
      </c>
      <c r="BM170" s="2" t="inlineStr">
        <is>
          <t>4</t>
        </is>
      </c>
      <c r="BN170" s="2" t="inlineStr">
        <is>
          <t/>
        </is>
      </c>
      <c r="BO170" t="inlineStr">
        <is>
          <t>vispārēji piemērojams neleģislatīvs akts, kuru Komisija pieņem, lai papildinātu vai grozītu dažus nebūtiskus leģislatīvu aktu elementus</t>
        </is>
      </c>
      <c r="BP170" s="2" t="inlineStr">
        <is>
          <t>att delegat</t>
        </is>
      </c>
      <c r="BQ170" s="2" t="inlineStr">
        <is>
          <t>3</t>
        </is>
      </c>
      <c r="BR170" s="2" t="inlineStr">
        <is>
          <t/>
        </is>
      </c>
      <c r="BS170" t="inlineStr">
        <is>
          <t>att mhux leġislattiv ta' applikazzjoni ġenerali adottat mill-Kummissjoni, bl-użu ta' setgħat iddelegati lilha minn att leġislattiv, u li jissupplimenta jew jemenda ċerti elementi mhux essenzjali tal-att leġislattiv</t>
        </is>
      </c>
      <c r="BT170" s="2" t="inlineStr">
        <is>
          <t>gedelegeerde handeling</t>
        </is>
      </c>
      <c r="BU170" s="2" t="inlineStr">
        <is>
          <t>4</t>
        </is>
      </c>
      <c r="BV170" s="2" t="inlineStr">
        <is>
          <t/>
        </is>
      </c>
      <c r="BW170" t="inlineStr">
        <is>
          <t>door de Commissie vastgestelde "niet-wetgevingshandeling", &lt;a href="/entry/result/930407/all" id="ENTRY_TO_ENTRY_CONVERTER" target="_blank"&gt;IATE:930407&lt;/a&gt; , van algemene strekking ter aanvulling of wijziging van bepaalde niet-essentiële onderdelen van een "wetgevingshandeling", &lt;a href="/entry/result/930455/all" id="ENTRY_TO_ENTRY_CONVERTER" target="_blank"&gt;IATE:930455&lt;/a&gt;</t>
        </is>
      </c>
      <c r="BX170" s="2" t="inlineStr">
        <is>
          <t>akt delegowany</t>
        </is>
      </c>
      <c r="BY170" s="2" t="inlineStr">
        <is>
          <t>4</t>
        </is>
      </c>
      <c r="BZ170" s="2" t="inlineStr">
        <is>
          <t/>
        </is>
      </c>
      <c r="CA170" t="inlineStr">
        <is>
          <t>akt o charakterze nieustawodawczym [ &lt;a href="/entry/result/930407/all" id="ENTRY_TO_ENTRY_CONVERTER" target="_blank"&gt;IATE:930407&lt;/a&gt; ] o zasięgu ogólnym przyjmowany przez Komisję, która korzysta z uprawnień przekazanych jej w akcie ustawodawczym; akt delegowany uzupełnia lub zmienia niektóre, inne niż istotne, elementy aktu ustawodawczego</t>
        </is>
      </c>
      <c r="CB170" s="2" t="inlineStr">
        <is>
          <t>ato delegado</t>
        </is>
      </c>
      <c r="CC170" s="2" t="inlineStr">
        <is>
          <t>4</t>
        </is>
      </c>
      <c r="CD170" s="2" t="inlineStr">
        <is>
          <t/>
        </is>
      </c>
      <c r="CE170" t="inlineStr">
        <is>
          <t>No quadro do direito da União, ato não legislativo &lt;a href="/entry/result/930407/all" id="ENTRY_TO_ENTRY_CONVERTER" target="_blank"&gt;IATE:930407&lt;/a&gt; de alcance geral, adotado pela Comissão, que completa ou altera certos elementos não essenciais de um ato legislativo &lt;a href="/entry/result/891015/all" id="ENTRY_TO_ENTRY_CONVERTER" target="_blank"&gt;IATE:891015&lt;/a&gt; .&lt;br&gt;Trata-se de um novo tipo de ato previsto no artigo 290.º do Tratado sobre o Funcionamento da União Europeia, subsidiário de um ato legislativo. A este cabe determinar da necessidade ou não da delegação na Comissão do poder de adoptar um ato delegado, bem como definir explicitamente os limites e as condições a que fica sujeita a delegação de poderes. Os elementos essenciais de cada domínio não podem ser objeto de um ato delegado, sendo reservados ao ato legislativo.</t>
        </is>
      </c>
      <c r="CF170" s="2" t="inlineStr">
        <is>
          <t>act delegat</t>
        </is>
      </c>
      <c r="CG170" s="2" t="inlineStr">
        <is>
          <t>4</t>
        </is>
      </c>
      <c r="CH170" s="2" t="inlineStr">
        <is>
          <t/>
        </is>
      </c>
      <c r="CI170" t="inlineStr">
        <is>
          <t>Act fără caracter legislativ care detaliază sau modifică anumite elemente ale unui act legislativ în cadrul unui mandat definit de legiuitor.</t>
        </is>
      </c>
      <c r="CJ170" s="2" t="inlineStr">
        <is>
          <t>delegovaný akt</t>
        </is>
      </c>
      <c r="CK170" s="2" t="inlineStr">
        <is>
          <t>4</t>
        </is>
      </c>
      <c r="CL170" s="2" t="inlineStr">
        <is>
          <t/>
        </is>
      </c>
      <c r="CM170" t="inlineStr">
        <is>
          <t>všeobecne záväzný nelegislatívny akt ( &lt;a href="/entry/result/930407/all" id="ENTRY_TO_ENTRY_CONVERTER" target="_blank"&gt;IATE:930407&lt;/a&gt; ), ktorý má Komisia právomoc prijať, keď sa táto právomoc na ňu deleguje legislatívnym aktom ( &lt;a href="/entry/result/891015/all" id="ENTRY_TO_ENTRY_CONVERTER" target="_blank"&gt;IATE:891015&lt;/a&gt; ), a ktorým sa dopĺňajú alebo menia určité nepodstatné prvky legislatívneho aktu</t>
        </is>
      </c>
      <c r="CN170" s="2" t="inlineStr">
        <is>
          <t>delegirani akt</t>
        </is>
      </c>
      <c r="CO170" s="2" t="inlineStr">
        <is>
          <t>3</t>
        </is>
      </c>
      <c r="CP170" s="2" t="inlineStr">
        <is>
          <t/>
        </is>
      </c>
      <c r="CQ170" t="inlineStr">
        <is>
          <t>Nezakonodajni akt, ki ga sprejme Komisija, potem ko je nanjo preneseno ustrezno pooblastilo, in ki se splošno uporablja in dopolnjuje ali spreminja nekatere nebistvene elemente zakonodajnega akta.</t>
        </is>
      </c>
      <c r="CR170" s="2" t="inlineStr">
        <is>
          <t>delegerad akt</t>
        </is>
      </c>
      <c r="CS170" s="2" t="inlineStr">
        <is>
          <t>3</t>
        </is>
      </c>
      <c r="CT170" s="2" t="inlineStr">
        <is>
          <t/>
        </is>
      </c>
      <c r="CU170" t="inlineStr">
        <is>
          <t/>
        </is>
      </c>
    </row>
    <row r="171">
      <c r="A171" s="1" t="str">
        <f>HYPERLINK("https://iate.europa.eu/entry/result/3545441/all", "3545441")</f>
        <v>3545441</v>
      </c>
      <c r="B171" t="inlineStr">
        <is>
          <t>SOCIAL QUESTIONS</t>
        </is>
      </c>
      <c r="C171" t="inlineStr">
        <is>
          <t>SOCIAL QUESTIONS|health|medical science;SOCIAL QUESTIONS|health|health policy|organisation of health care|medical device</t>
        </is>
      </c>
      <c r="D171" s="2" t="inlineStr">
        <is>
          <t>тестване на място</t>
        </is>
      </c>
      <c r="E171" s="2" t="inlineStr">
        <is>
          <t>2</t>
        </is>
      </c>
      <c r="F171" s="2" t="inlineStr">
        <is>
          <t/>
        </is>
      </c>
      <c r="G171" t="inlineStr">
        <is>
          <t>Тестване в извънлабораторна среда, обикновено в близост до пациента или при него.</t>
        </is>
      </c>
      <c r="H171" s="2" t="inlineStr">
        <is>
          <t>vyšetření u pacienta|
VUP|
vyšetření v blízkosti pacienta nebo přímo u pacienta</t>
        </is>
      </c>
      <c r="I171" s="2" t="inlineStr">
        <is>
          <t>3|
3|
3</t>
        </is>
      </c>
      <c r="J171" s="2" t="inlineStr">
        <is>
          <t xml:space="preserve">|
|
</t>
        </is>
      </c>
      <c r="K171" t="inlineStr">
        <is>
          <t>vyšetření, které se provádí v blízkosti pacienta nebo přímo u pacienta, s výsledkem vedoucím k možné změně péče o pacienta</t>
        </is>
      </c>
      <c r="L171" s="2" t="inlineStr">
        <is>
          <t>patientnære laboratorieanalyser|
near patient testing|
point-of-care testing|
POCT</t>
        </is>
      </c>
      <c r="M171" s="2" t="inlineStr">
        <is>
          <t>3|
3|
3|
3</t>
        </is>
      </c>
      <c r="N171" s="2" t="inlineStr">
        <is>
          <t xml:space="preserve">|
|
|
</t>
        </is>
      </c>
      <c r="O171" t="inlineStr">
        <is>
          <t>laboratorieundersøgelser udført af sygehusenes laboratorieafdelinger og ambulatorier, i hjemmet, hos praktiserende læge eller f.eks. på større arbejdspladser</t>
        </is>
      </c>
      <c r="P171" s="2" t="inlineStr">
        <is>
          <t>patientennaher Test|
Point-of-Care-Test</t>
        </is>
      </c>
      <c r="Q171" s="2" t="inlineStr">
        <is>
          <t>3|
3</t>
        </is>
      </c>
      <c r="R171" s="2" t="inlineStr">
        <is>
          <t xml:space="preserve">|
</t>
        </is>
      </c>
      <c r="S171" t="inlineStr">
        <is>
          <t>Test beim Patienten oder in der Nähe des Patienten</t>
        </is>
      </c>
      <c r="T171" s="2" t="inlineStr">
        <is>
          <t>δοκιμή κοντά στον ασθενή</t>
        </is>
      </c>
      <c r="U171" s="2" t="inlineStr">
        <is>
          <t>3</t>
        </is>
      </c>
      <c r="V171" s="2" t="inlineStr">
        <is>
          <t/>
        </is>
      </c>
      <c r="W171" t="inlineStr">
        <is>
          <t/>
        </is>
      </c>
      <c r="X171" s="2" t="inlineStr">
        <is>
          <t>NPT|
bedside testing|
near-patient testing|
device for near-patient testing|
POCT|
point-of-care testing</t>
        </is>
      </c>
      <c r="Y171" s="2" t="inlineStr">
        <is>
          <t>3|
3|
3|
1|
3|
3</t>
        </is>
      </c>
      <c r="Z171" s="2" t="inlineStr">
        <is>
          <t xml:space="preserve">|
|
|
|
|
</t>
        </is>
      </c>
      <c r="AA171" t="inlineStr">
        <is>
          <t>&lt;div&gt;analytical procedures performed for patients by healthcare professionals at the time of 
consultation outside of the conventional laboratory 
and the results of which are available instantly
to enable immediate and informed decisions about patient care&lt;br&gt;&lt;/div&gt;</t>
        </is>
      </c>
      <c r="AB171" s="2" t="inlineStr">
        <is>
          <t>pruebas realizadas cerca del paciente|
análisis de cabecera</t>
        </is>
      </c>
      <c r="AC171" s="2" t="inlineStr">
        <is>
          <t>3|
3</t>
        </is>
      </c>
      <c r="AD171" s="2" t="inlineStr">
        <is>
          <t xml:space="preserve">|
</t>
        </is>
      </c>
      <c r="AE171" t="inlineStr">
        <is>
          <t>Pruebas analíticas realizadas fuera del laboratorio, en el (o cerca del) lugar donde se encuentra el paciente, de forma rápida y sencilla, para tomar decisiones de diagnóstico in situ sin el traslado de muestras y resultados hasta y desde un laboratorio.</t>
        </is>
      </c>
      <c r="AF171" s="2" t="inlineStr">
        <is>
          <t>laboriväline testimine|
patsiendi vahetus läheduses testimine</t>
        </is>
      </c>
      <c r="AG171" s="2" t="inlineStr">
        <is>
          <t>3|
3</t>
        </is>
      </c>
      <c r="AH171" s="2" t="inlineStr">
        <is>
          <t xml:space="preserve">|
</t>
        </is>
      </c>
      <c r="AI171" t="inlineStr">
        <is>
          <t>testimine väljaspool laborikeskkonda, tavaliselt patsiendi lähedal või kõrval</t>
        </is>
      </c>
      <c r="AJ171" s="2" t="inlineStr">
        <is>
          <t>vieritestaus</t>
        </is>
      </c>
      <c r="AK171" s="2" t="inlineStr">
        <is>
          <t>3</t>
        </is>
      </c>
      <c r="AL171" s="2" t="inlineStr">
        <is>
          <t/>
        </is>
      </c>
      <c r="AM171" t="inlineStr">
        <is>
          <t>"sellaista diagnostiikkaan tai hoidon seurantaan tarkoitettua laboratorioalan tutkimusta, joka tehdään varsinaisen laboratorion ulkopuolella esimerkiksi hoitoyksikössä."</t>
        </is>
      </c>
      <c r="AN171" s="2" t="inlineStr">
        <is>
          <t>analyse sur le lieu d'intervention|
analyse hors laboratoire|
analyse délocalisée</t>
        </is>
      </c>
      <c r="AO171" s="2" t="inlineStr">
        <is>
          <t>3|
3|
3</t>
        </is>
      </c>
      <c r="AP171" s="2" t="inlineStr">
        <is>
          <t xml:space="preserve">|
|
</t>
        </is>
      </c>
      <c r="AQ171" t="inlineStr">
        <is>
          <t>analyses effectuées auprès d'un patient par des professionnels de santé, en dehors d'un laboratoire, dans divers lieux tels que le domicile du patient, le cabinet du médecin ou une chambre d'hôpital</t>
        </is>
      </c>
      <c r="AR171" s="2" t="inlineStr">
        <is>
          <t>tástáil ag an láthair chúraim</t>
        </is>
      </c>
      <c r="AS171" s="2" t="inlineStr">
        <is>
          <t>3</t>
        </is>
      </c>
      <c r="AT171" s="2" t="inlineStr">
        <is>
          <t/>
        </is>
      </c>
      <c r="AU171" t="inlineStr">
        <is>
          <t/>
        </is>
      </c>
      <c r="AV171" s="2" t="inlineStr">
        <is>
          <t>testiranje na mjestu skrbi|
testiranje u blizini pacijenta</t>
        </is>
      </c>
      <c r="AW171" s="2" t="inlineStr">
        <is>
          <t>3|
3</t>
        </is>
      </c>
      <c r="AX171" s="2" t="inlineStr">
        <is>
          <t xml:space="preserve">|
</t>
        </is>
      </c>
      <c r="AY171" t="inlineStr">
        <is>
          <t>testiranje koje se provodi u blizini pacijenta i izvan centraliziranih laboratorijskih objekata za testiranje</t>
        </is>
      </c>
      <c r="AZ171" s="2" t="inlineStr">
        <is>
          <t>POCT|
betegközeli laboratóriumi diagnosztika|
ellátás helyén történő szűrővizsgálat|
POCT-vizsgálat</t>
        </is>
      </c>
      <c r="BA171" s="2" t="inlineStr">
        <is>
          <t>3|
3|
3|
3</t>
        </is>
      </c>
      <c r="BB171" s="2" t="inlineStr">
        <is>
          <t xml:space="preserve">|
|
|
</t>
        </is>
      </c>
      <c r="BC171" t="inlineStr">
        <is>
          <t>egészségügyi szakemberek által, hagyományos laboratóriumon kívül végzett vizsgálat</t>
        </is>
      </c>
      <c r="BD171" s="2" t="inlineStr">
        <is>
          <t>POCT|
analisi decentrate|
analisi al letto del paziente</t>
        </is>
      </c>
      <c r="BE171" s="2" t="inlineStr">
        <is>
          <t>3|
3|
3</t>
        </is>
      </c>
      <c r="BF171" s="2" t="inlineStr">
        <is>
          <t xml:space="preserve">|
|
</t>
        </is>
      </c>
      <c r="BG171" t="inlineStr">
        <is>
          <t>analisi effettuate al di fuori di un laboratorio da personale sanitario
di norma vicino al paziente e i cui risultati sono disponibili in tempi brevi per
consentire decisioni rapide e informate sulle cure da erogare al paziente</t>
        </is>
      </c>
      <c r="BH171" s="2" t="inlineStr">
        <is>
          <t>tyrimas paciento buvimo vietoje|
tyrimas prie paciento lovos</t>
        </is>
      </c>
      <c r="BI171" s="2" t="inlineStr">
        <is>
          <t>3|
3</t>
        </is>
      </c>
      <c r="BJ171" s="2" t="inlineStr">
        <is>
          <t>|
admitted</t>
        </is>
      </c>
      <c r="BK171" t="inlineStr">
        <is>
          <t>tyrimas, kuris atliekamas ir kurio rezultatai pateikiami už laboratorijos ribų paciento buvimo vietoje</t>
        </is>
      </c>
      <c r="BL171" s="2" t="inlineStr">
        <is>
          <t>pacienttuva testēšana</t>
        </is>
      </c>
      <c r="BM171" s="2" t="inlineStr">
        <is>
          <t>2</t>
        </is>
      </c>
      <c r="BN171" s="2" t="inlineStr">
        <is>
          <t/>
        </is>
      </c>
      <c r="BO171" t="inlineStr">
        <is>
          <t/>
        </is>
      </c>
      <c r="BP171" s="2" t="inlineStr">
        <is>
          <t>ittestjar qrib il-pazjent</t>
        </is>
      </c>
      <c r="BQ171" s="2" t="inlineStr">
        <is>
          <t>3</t>
        </is>
      </c>
      <c r="BR171" s="2" t="inlineStr">
        <is>
          <t/>
        </is>
      </c>
      <c r="BS171" t="inlineStr">
        <is>
          <t>ittestjar barra mill-ambjent tal-laboratorju, ġeneralment qrib, jew maġenb, il-pazjent</t>
        </is>
      </c>
      <c r="BT171" s="2" t="inlineStr">
        <is>
          <t>decentrale test</t>
        </is>
      </c>
      <c r="BU171" s="2" t="inlineStr">
        <is>
          <t>3</t>
        </is>
      </c>
      <c r="BV171" s="2" t="inlineStr">
        <is>
          <t/>
        </is>
      </c>
      <c r="BW171" t="inlineStr">
        <is>
          <t>laboratoriumonderzoek buiten het centrale laboratorium</t>
        </is>
      </c>
      <c r="BX171" s="2" t="inlineStr">
        <is>
          <t>badania przyłóżkowe</t>
        </is>
      </c>
      <c r="BY171" s="2" t="inlineStr">
        <is>
          <t>3</t>
        </is>
      </c>
      <c r="BZ171" s="2" t="inlineStr">
        <is>
          <t/>
        </is>
      </c>
      <c r="CA171" t="inlineStr">
        <is>
          <t>badanie laboratoryjne wykonywane przy łóżku pacjenta lub w punkcie przyjęć, poza laboratorium medycznym</t>
        </is>
      </c>
      <c r="CB171" s="2" t="inlineStr">
        <is>
          <t>teste descentralizado|
teste à cabeceira|
teste na presença do doente</t>
        </is>
      </c>
      <c r="CC171" s="2" t="inlineStr">
        <is>
          <t>3|
3|
3</t>
        </is>
      </c>
      <c r="CD171" s="2" t="inlineStr">
        <is>
          <t xml:space="preserve">|
|
</t>
        </is>
      </c>
      <c r="CE171" t="inlineStr">
        <is>
          <t>Análise realizada num ambiente não laboratorial, geralmente perto ou ao lado do doente.</t>
        </is>
      </c>
      <c r="CF171" s="2" t="inlineStr">
        <is>
          <t>POCT|
investigații la locul acordării asistenței medicale</t>
        </is>
      </c>
      <c r="CG171" s="2" t="inlineStr">
        <is>
          <t>3|
3</t>
        </is>
      </c>
      <c r="CH171" s="2" t="inlineStr">
        <is>
          <t xml:space="preserve">|
</t>
        </is>
      </c>
      <c r="CI171" t="inlineStr">
        <is>
          <t>grup de tehnologii (instrumente, sisteme sau teste) care nu necesită personal specializat în exploatare și nici spații dedicate (laborator), utilizate în scop de screening, diagnostic, tratament, în interiorul și în afara unităților sanitare, la locul acordării asistenței medicale</t>
        </is>
      </c>
      <c r="CJ171" s="2" t="inlineStr">
        <is>
          <t>terénne testovanie pacienta|
delokalizovaná diagnostika</t>
        </is>
      </c>
      <c r="CK171" s="2" t="inlineStr">
        <is>
          <t>3|
3</t>
        </is>
      </c>
      <c r="CL171" s="2" t="inlineStr">
        <is>
          <t xml:space="preserve">|
</t>
        </is>
      </c>
      <c r="CM171" t="inlineStr">
        <is>
          <t>výkon testovania zdravotníckym pracovníkom mimo laboratórneho prostredia, spravidla v blízkosti pacienta alebo pri ňom</t>
        </is>
      </c>
      <c r="CN171" s="2" t="inlineStr">
        <is>
          <t>testiranje ob pacientu|
preskušanje ob pacientu</t>
        </is>
      </c>
      <c r="CO171" s="2" t="inlineStr">
        <is>
          <t>3|
3</t>
        </is>
      </c>
      <c r="CP171" s="2" t="inlineStr">
        <is>
          <t xml:space="preserve">|
</t>
        </is>
      </c>
      <c r="CQ171" t="inlineStr">
        <is>
          <t>Analiza, ki jo izvaja medicinsko usposobljeno osebje zunaj bolnišnice.</t>
        </is>
      </c>
      <c r="CR171" s="2" t="inlineStr">
        <is>
          <t>patientnära testning</t>
        </is>
      </c>
      <c r="CS171" s="2" t="inlineStr">
        <is>
          <t>3</t>
        </is>
      </c>
      <c r="CT171" s="2" t="inlineStr">
        <is>
          <t/>
        </is>
      </c>
      <c r="CU171" t="inlineStr">
        <is>
          <t>testning utanför en laboratoriemiljö, i allmänhet nära eller bredvid patienten</t>
        </is>
      </c>
    </row>
    <row r="172">
      <c r="A172" s="1" t="str">
        <f>HYPERLINK("https://iate.europa.eu/entry/result/3539571/all", "3539571")</f>
        <v>3539571</v>
      </c>
      <c r="B172" t="inlineStr">
        <is>
          <t>SCIENCE</t>
        </is>
      </c>
      <c r="C172" t="inlineStr">
        <is>
          <t>SCIENCE|natural and applied sciences|life sciences</t>
        </is>
      </c>
      <c r="D172" t="inlineStr">
        <is>
          <t/>
        </is>
      </c>
      <c r="E172" t="inlineStr">
        <is>
          <t/>
        </is>
      </c>
      <c r="F172" t="inlineStr">
        <is>
          <t/>
        </is>
      </c>
      <c r="G172" t="inlineStr">
        <is>
          <t/>
        </is>
      </c>
      <c r="H172" t="inlineStr">
        <is>
          <t/>
        </is>
      </c>
      <c r="I172" t="inlineStr">
        <is>
          <t/>
        </is>
      </c>
      <c r="J172" t="inlineStr">
        <is>
          <t/>
        </is>
      </c>
      <c r="K172" t="inlineStr">
        <is>
          <t/>
        </is>
      </c>
      <c r="L172" t="inlineStr">
        <is>
          <t/>
        </is>
      </c>
      <c r="M172" t="inlineStr">
        <is>
          <t/>
        </is>
      </c>
      <c r="N172" t="inlineStr">
        <is>
          <t/>
        </is>
      </c>
      <c r="O172" t="inlineStr">
        <is>
          <t/>
        </is>
      </c>
      <c r="P172" t="inlineStr">
        <is>
          <t/>
        </is>
      </c>
      <c r="Q172" t="inlineStr">
        <is>
          <t/>
        </is>
      </c>
      <c r="R172" t="inlineStr">
        <is>
          <t/>
        </is>
      </c>
      <c r="S172" t="inlineStr">
        <is>
          <t/>
        </is>
      </c>
      <c r="T172" t="inlineStr">
        <is>
          <t/>
        </is>
      </c>
      <c r="U172" t="inlineStr">
        <is>
          <t/>
        </is>
      </c>
      <c r="V172" t="inlineStr">
        <is>
          <t/>
        </is>
      </c>
      <c r="W172" t="inlineStr">
        <is>
          <t/>
        </is>
      </c>
      <c r="X172" s="2" t="inlineStr">
        <is>
          <t>NATs|
nucleic acid test|
nucleic acid testing|
NAT</t>
        </is>
      </c>
      <c r="Y172" s="2" t="inlineStr">
        <is>
          <t>1|
3|
1|
3</t>
        </is>
      </c>
      <c r="Z172" s="2" t="inlineStr">
        <is>
          <t xml:space="preserve">|
|
|
</t>
        </is>
      </c>
      <c r="AA172" t="inlineStr">
        <is>
          <t>any biochemical technique that directly detects the genetic material of the infecting organism or virus</t>
        </is>
      </c>
      <c r="AB172" t="inlineStr">
        <is>
          <t/>
        </is>
      </c>
      <c r="AC172" t="inlineStr">
        <is>
          <t/>
        </is>
      </c>
      <c r="AD172" t="inlineStr">
        <is>
          <t/>
        </is>
      </c>
      <c r="AE172" t="inlineStr">
        <is>
          <t/>
        </is>
      </c>
      <c r="AF172" t="inlineStr">
        <is>
          <t/>
        </is>
      </c>
      <c r="AG172" t="inlineStr">
        <is>
          <t/>
        </is>
      </c>
      <c r="AH172" t="inlineStr">
        <is>
          <t/>
        </is>
      </c>
      <c r="AI172" t="inlineStr">
        <is>
          <t/>
        </is>
      </c>
      <c r="AJ172" t="inlineStr">
        <is>
          <t/>
        </is>
      </c>
      <c r="AK172" t="inlineStr">
        <is>
          <t/>
        </is>
      </c>
      <c r="AL172" t="inlineStr">
        <is>
          <t/>
        </is>
      </c>
      <c r="AM172" t="inlineStr">
        <is>
          <t/>
        </is>
      </c>
      <c r="AN172" t="inlineStr">
        <is>
          <t/>
        </is>
      </c>
      <c r="AO172" t="inlineStr">
        <is>
          <t/>
        </is>
      </c>
      <c r="AP172" t="inlineStr">
        <is>
          <t/>
        </is>
      </c>
      <c r="AQ172" t="inlineStr">
        <is>
          <t/>
        </is>
      </c>
      <c r="AR172" s="2" t="inlineStr">
        <is>
          <t>tástáil aigéid núicléasaigh|
NAT</t>
        </is>
      </c>
      <c r="AS172" s="2" t="inlineStr">
        <is>
          <t>3|
3</t>
        </is>
      </c>
      <c r="AT172" s="2" t="inlineStr">
        <is>
          <t xml:space="preserve">|
</t>
        </is>
      </c>
      <c r="AU172" t="inlineStr">
        <is>
          <t/>
        </is>
      </c>
      <c r="AV172" t="inlineStr">
        <is>
          <t/>
        </is>
      </c>
      <c r="AW172" t="inlineStr">
        <is>
          <t/>
        </is>
      </c>
      <c r="AX172" t="inlineStr">
        <is>
          <t/>
        </is>
      </c>
      <c r="AY172" t="inlineStr">
        <is>
          <t/>
        </is>
      </c>
      <c r="AZ172" t="inlineStr">
        <is>
          <t/>
        </is>
      </c>
      <c r="BA172" t="inlineStr">
        <is>
          <t/>
        </is>
      </c>
      <c r="BB172" t="inlineStr">
        <is>
          <t/>
        </is>
      </c>
      <c r="BC172" t="inlineStr">
        <is>
          <t/>
        </is>
      </c>
      <c r="BD172" s="2" t="inlineStr">
        <is>
          <t>test basato sugli acidi nucleici|
test NAT</t>
        </is>
      </c>
      <c r="BE172" s="2" t="inlineStr">
        <is>
          <t>2|
2</t>
        </is>
      </c>
      <c r="BF172" s="2" t="inlineStr">
        <is>
          <t xml:space="preserve">|
</t>
        </is>
      </c>
      <c r="BG172" t="inlineStr">
        <is>
          <t>insieme di tecniche di biologia molecolare con le
quali è possibile moltiplicare (amplificare) frammenti anche estremamente piccoli di materiale genetico (DNA o
RNA), in modo tale da poterlo identificare e quantificare</t>
        </is>
      </c>
      <c r="BH172" s="2" t="inlineStr">
        <is>
          <t>nukleorūgščių tyrimas</t>
        </is>
      </c>
      <c r="BI172" s="2" t="inlineStr">
        <is>
          <t>3</t>
        </is>
      </c>
      <c r="BJ172" s="2" t="inlineStr">
        <is>
          <t/>
        </is>
      </c>
      <c r="BK172" t="inlineStr">
        <is>
          <t/>
        </is>
      </c>
      <c r="BL172" t="inlineStr">
        <is>
          <t/>
        </is>
      </c>
      <c r="BM172" t="inlineStr">
        <is>
          <t/>
        </is>
      </c>
      <c r="BN172" t="inlineStr">
        <is>
          <t/>
        </is>
      </c>
      <c r="BO172" t="inlineStr">
        <is>
          <t/>
        </is>
      </c>
      <c r="BP172" t="inlineStr">
        <is>
          <t/>
        </is>
      </c>
      <c r="BQ172" t="inlineStr">
        <is>
          <t/>
        </is>
      </c>
      <c r="BR172" t="inlineStr">
        <is>
          <t/>
        </is>
      </c>
      <c r="BS172" t="inlineStr">
        <is>
          <t/>
        </is>
      </c>
      <c r="BT172" t="inlineStr">
        <is>
          <t/>
        </is>
      </c>
      <c r="BU172" t="inlineStr">
        <is>
          <t/>
        </is>
      </c>
      <c r="BV172" t="inlineStr">
        <is>
          <t/>
        </is>
      </c>
      <c r="BW172" t="inlineStr">
        <is>
          <t/>
        </is>
      </c>
      <c r="BX172" s="2" t="inlineStr">
        <is>
          <t>analiza kwasów nukleinowych</t>
        </is>
      </c>
      <c r="BY172" s="2" t="inlineStr">
        <is>
          <t>3</t>
        </is>
      </c>
      <c r="BZ172" s="2" t="inlineStr">
        <is>
          <t/>
        </is>
      </c>
      <c r="CA172" t="inlineStr">
        <is>
          <t/>
        </is>
      </c>
      <c r="CB172" s="2" t="inlineStr">
        <is>
          <t>TAN|
teste de ácidos nucleicos</t>
        </is>
      </c>
      <c r="CC172" s="2" t="inlineStr">
        <is>
          <t>3|
3</t>
        </is>
      </c>
      <c r="CD172" s="2" t="inlineStr">
        <is>
          <t xml:space="preserve">|
</t>
        </is>
      </c>
      <c r="CE172" t="inlineStr">
        <is>
          <t/>
        </is>
      </c>
      <c r="CF172" t="inlineStr">
        <is>
          <t/>
        </is>
      </c>
      <c r="CG172" t="inlineStr">
        <is>
          <t/>
        </is>
      </c>
      <c r="CH172" t="inlineStr">
        <is>
          <t/>
        </is>
      </c>
      <c r="CI172" t="inlineStr">
        <is>
          <t/>
        </is>
      </c>
      <c r="CJ172" t="inlineStr">
        <is>
          <t/>
        </is>
      </c>
      <c r="CK172" t="inlineStr">
        <is>
          <t/>
        </is>
      </c>
      <c r="CL172" t="inlineStr">
        <is>
          <t/>
        </is>
      </c>
      <c r="CM172" t="inlineStr">
        <is>
          <t/>
        </is>
      </c>
      <c r="CN172" s="2" t="inlineStr">
        <is>
          <t>test za dokaz prisotnosti nukleinske kisline</t>
        </is>
      </c>
      <c r="CO172" s="2" t="inlineStr">
        <is>
          <t>3</t>
        </is>
      </c>
      <c r="CP172" s="2" t="inlineStr">
        <is>
          <t/>
        </is>
      </c>
      <c r="CQ172" t="inlineStr">
        <is>
          <t/>
        </is>
      </c>
      <c r="CR172" t="inlineStr">
        <is>
          <t/>
        </is>
      </c>
      <c r="CS172" t="inlineStr">
        <is>
          <t/>
        </is>
      </c>
      <c r="CT172" t="inlineStr">
        <is>
          <t/>
        </is>
      </c>
      <c r="CU172" t="inlineStr">
        <is>
          <t/>
        </is>
      </c>
    </row>
    <row r="173">
      <c r="A173" s="1" t="str">
        <f>HYPERLINK("https://iate.europa.eu/entry/result/3570285/all", "3570285")</f>
        <v>3570285</v>
      </c>
      <c r="B173" t="inlineStr">
        <is>
          <t>SOCIAL QUESTIONS</t>
        </is>
      </c>
      <c r="C173" t="inlineStr">
        <is>
          <t>SOCIAL QUESTIONS|health|medical science;SOCIAL QUESTIONS|health|health policy|organisation of health care|medical device</t>
        </is>
      </c>
      <c r="D173" t="inlineStr">
        <is>
          <t/>
        </is>
      </c>
      <c r="E173" t="inlineStr">
        <is>
          <t/>
        </is>
      </c>
      <c r="F173" t="inlineStr">
        <is>
          <t/>
        </is>
      </c>
      <c r="G173" t="inlineStr">
        <is>
          <t/>
        </is>
      </c>
      <c r="H173" s="2" t="inlineStr">
        <is>
          <t>test na protilátky|
test na detekci protilátek|
protilátkový test</t>
        </is>
      </c>
      <c r="I173" s="2" t="inlineStr">
        <is>
          <t>3|
3|
2</t>
        </is>
      </c>
      <c r="J173" s="2" t="inlineStr">
        <is>
          <t>|
|
admitted</t>
        </is>
      </c>
      <c r="K173" t="inlineStr">
        <is>
          <t/>
        </is>
      </c>
      <c r="L173" s="2" t="inlineStr">
        <is>
          <t>antistoftest</t>
        </is>
      </c>
      <c r="M173" s="2" t="inlineStr">
        <is>
          <t>3</t>
        </is>
      </c>
      <c r="N173" s="2" t="inlineStr">
        <is>
          <t/>
        </is>
      </c>
      <c r="O173" t="inlineStr">
        <is>
          <t>test, der vha. en blodprøve kan påvise antistoffer i blodet</t>
        </is>
      </c>
      <c r="P173" s="2" t="inlineStr">
        <is>
          <t>Antikörpertest</t>
        </is>
      </c>
      <c r="Q173" s="2" t="inlineStr">
        <is>
          <t>3</t>
        </is>
      </c>
      <c r="R173" s="2" t="inlineStr">
        <is>
          <t/>
        </is>
      </c>
      <c r="S173" t="inlineStr">
        <is>
          <t>immunologisches Testverfahren zum Nachweis von speziellen Antikörpern im Blut</t>
        </is>
      </c>
      <c r="T173" s="2" t="inlineStr">
        <is>
          <t>τεστ αντισωμάτων|
δοκιμασία αντισωμάτων</t>
        </is>
      </c>
      <c r="U173" s="2" t="inlineStr">
        <is>
          <t>3|
3</t>
        </is>
      </c>
      <c r="V173" s="2" t="inlineStr">
        <is>
          <t xml:space="preserve">|
</t>
        </is>
      </c>
      <c r="W173" t="inlineStr">
        <is>
          <t/>
        </is>
      </c>
      <c r="X173" s="2" t="inlineStr">
        <is>
          <t>antibody test</t>
        </is>
      </c>
      <c r="Y173" s="2" t="inlineStr">
        <is>
          <t>3</t>
        </is>
      </c>
      <c r="Z173" s="2" t="inlineStr">
        <is>
          <t/>
        </is>
      </c>
      <c r="AA173" t="inlineStr">
        <is>
          <t>test
that detects certain antibodies against a pathogen in order to diagnose current
or past infection or that detects antimitochondrial antibodies and/or
antinuclear antibodies in order to diagnose an auto-immune disease</t>
        </is>
      </c>
      <c r="AB173" t="inlineStr">
        <is>
          <t/>
        </is>
      </c>
      <c r="AC173" t="inlineStr">
        <is>
          <t/>
        </is>
      </c>
      <c r="AD173" t="inlineStr">
        <is>
          <t/>
        </is>
      </c>
      <c r="AE173" t="inlineStr">
        <is>
          <t/>
        </is>
      </c>
      <c r="AF173" t="inlineStr">
        <is>
          <t/>
        </is>
      </c>
      <c r="AG173" t="inlineStr">
        <is>
          <t/>
        </is>
      </c>
      <c r="AH173" t="inlineStr">
        <is>
          <t/>
        </is>
      </c>
      <c r="AI173" t="inlineStr">
        <is>
          <t/>
        </is>
      </c>
      <c r="AJ173" s="2" t="inlineStr">
        <is>
          <t>vasta-ainetesti</t>
        </is>
      </c>
      <c r="AK173" s="2" t="inlineStr">
        <is>
          <t>3</t>
        </is>
      </c>
      <c r="AL173" s="2" t="inlineStr">
        <is>
          <t/>
        </is>
      </c>
      <c r="AM173" t="inlineStr">
        <is>
          <t/>
        </is>
      </c>
      <c r="AN173" s="2" t="inlineStr">
        <is>
          <t>test de détection des anticorps|
test de dépistage des anticorps|
test sérologique</t>
        </is>
      </c>
      <c r="AO173" s="2" t="inlineStr">
        <is>
          <t>3|
3|
3</t>
        </is>
      </c>
      <c r="AP173" s="2" t="inlineStr">
        <is>
          <t xml:space="preserve">|
|
</t>
        </is>
      </c>
      <c r="AQ173" t="inlineStr">
        <is>
          <t>test recherchant des anticorps spécifiques à un agent infectieux (virus, bactéries) ou à des protéines étrangères dans un échantillon de sérum sanguin afin d'établir si une personne a déjà été infectée</t>
        </is>
      </c>
      <c r="AR173" s="2" t="inlineStr">
        <is>
          <t>tástáil antasubstainte</t>
        </is>
      </c>
      <c r="AS173" s="2" t="inlineStr">
        <is>
          <t>3</t>
        </is>
      </c>
      <c r="AT173" s="2" t="inlineStr">
        <is>
          <t/>
        </is>
      </c>
      <c r="AU173" t="inlineStr">
        <is>
          <t/>
        </is>
      </c>
      <c r="AV173" t="inlineStr">
        <is>
          <t/>
        </is>
      </c>
      <c r="AW173" t="inlineStr">
        <is>
          <t/>
        </is>
      </c>
      <c r="AX173" t="inlineStr">
        <is>
          <t/>
        </is>
      </c>
      <c r="AY173" t="inlineStr">
        <is>
          <t/>
        </is>
      </c>
      <c r="AZ173" s="2" t="inlineStr">
        <is>
          <t>antitest teszt|
antitest vizsgálat</t>
        </is>
      </c>
      <c r="BA173" s="2" t="inlineStr">
        <is>
          <t>3|
3</t>
        </is>
      </c>
      <c r="BB173" s="2" t="inlineStr">
        <is>
          <t xml:space="preserve">|
</t>
        </is>
      </c>
      <c r="BC173" t="inlineStr">
        <is>
          <t>patogén ellen termelt specifikus antitestek kimutatása</t>
        </is>
      </c>
      <c r="BD173" s="2" t="inlineStr">
        <is>
          <t>test anticorpale|
test degli anticorpi</t>
        </is>
      </c>
      <c r="BE173" s="2" t="inlineStr">
        <is>
          <t>3|
3</t>
        </is>
      </c>
      <c r="BF173" s="2" t="inlineStr">
        <is>
          <t xml:space="preserve">|
</t>
        </is>
      </c>
      <c r="BG173" t="inlineStr">
        <is>
          <t>test mirato alla ricerca di anticorpi generati in risposta a un’infezione e/o di anticorpi anti-mitocondriali e anti-nucleo per la diagnosi di malattie autoimmuni</t>
        </is>
      </c>
      <c r="BH173" s="2" t="inlineStr">
        <is>
          <t>antikūnų tyrimas|
antikūnų testas</t>
        </is>
      </c>
      <c r="BI173" s="2" t="inlineStr">
        <is>
          <t>3|
3</t>
        </is>
      </c>
      <c r="BJ173" s="2" t="inlineStr">
        <is>
          <t xml:space="preserve">|
</t>
        </is>
      </c>
      <c r="BK173" t="inlineStr">
        <is>
          <t/>
        </is>
      </c>
      <c r="BL173" t="inlineStr">
        <is>
          <t/>
        </is>
      </c>
      <c r="BM173" t="inlineStr">
        <is>
          <t/>
        </is>
      </c>
      <c r="BN173" t="inlineStr">
        <is>
          <t/>
        </is>
      </c>
      <c r="BO173" t="inlineStr">
        <is>
          <t/>
        </is>
      </c>
      <c r="BP173" s="2" t="inlineStr">
        <is>
          <t>test tal-antikorpi</t>
        </is>
      </c>
      <c r="BQ173" s="2" t="inlineStr">
        <is>
          <t>3</t>
        </is>
      </c>
      <c r="BR173" s="2" t="inlineStr">
        <is>
          <t/>
        </is>
      </c>
      <c r="BS173" t="inlineStr">
        <is>
          <t>test għad-detezzjoni ta' ċerti antikorpi kontra patoġenu sabiex issir dijanjożi ta' infezzjoni attwali jew li seħħet fil-passat jew għad-detezzjoni ta' antikorpi antimitokondrijali u/jew antikorpi antinukleari sabiex issir dijanjożi ta' marda awtoimmuni</t>
        </is>
      </c>
      <c r="BT173" t="inlineStr">
        <is>
          <t/>
        </is>
      </c>
      <c r="BU173" t="inlineStr">
        <is>
          <t/>
        </is>
      </c>
      <c r="BV173" t="inlineStr">
        <is>
          <t/>
        </is>
      </c>
      <c r="BW173" t="inlineStr">
        <is>
          <t/>
        </is>
      </c>
      <c r="BX173" s="2" t="inlineStr">
        <is>
          <t>test na obecność przeciwciał</t>
        </is>
      </c>
      <c r="BY173" s="2" t="inlineStr">
        <is>
          <t>3</t>
        </is>
      </c>
      <c r="BZ173" s="2" t="inlineStr">
        <is>
          <t/>
        </is>
      </c>
      <c r="CA173" t="inlineStr">
        <is>
          <t>badanie wykonywane na próbce krwi pacjenta w celu stwierdzenia obecności przeciwciał lub braku (badanie jakościowe) lub ich stężenia (badanie ilościowe).</t>
        </is>
      </c>
      <c r="CB173" s="2" t="inlineStr">
        <is>
          <t>teste de anticorpos</t>
        </is>
      </c>
      <c r="CC173" s="2" t="inlineStr">
        <is>
          <t>3</t>
        </is>
      </c>
      <c r="CD173" s="2" t="inlineStr">
        <is>
          <t/>
        </is>
      </c>
      <c r="CE173" t="inlineStr">
        <is>
          <t/>
        </is>
      </c>
      <c r="CF173" s="2" t="inlineStr">
        <is>
          <t>test anticorp|
test de detecție a anticorpilor</t>
        </is>
      </c>
      <c r="CG173" s="2" t="inlineStr">
        <is>
          <t>2|
3</t>
        </is>
      </c>
      <c r="CH173" s="2" t="inlineStr">
        <is>
          <t xml:space="preserve">|
</t>
        </is>
      </c>
      <c r="CI173" t="inlineStr">
        <is>
          <t/>
        </is>
      </c>
      <c r="CJ173" t="inlineStr">
        <is>
          <t/>
        </is>
      </c>
      <c r="CK173" t="inlineStr">
        <is>
          <t/>
        </is>
      </c>
      <c r="CL173" t="inlineStr">
        <is>
          <t/>
        </is>
      </c>
      <c r="CM173" t="inlineStr">
        <is>
          <t/>
        </is>
      </c>
      <c r="CN173" s="2" t="inlineStr">
        <is>
          <t>test na protitelesa</t>
        </is>
      </c>
      <c r="CO173" s="2" t="inlineStr">
        <is>
          <t>3</t>
        </is>
      </c>
      <c r="CP173" s="2" t="inlineStr">
        <is>
          <t/>
        </is>
      </c>
      <c r="CQ173" t="inlineStr">
        <is>
          <t/>
        </is>
      </c>
      <c r="CR173" s="2" t="inlineStr">
        <is>
          <t>antikroppstest</t>
        </is>
      </c>
      <c r="CS173" s="2" t="inlineStr">
        <is>
          <t>3</t>
        </is>
      </c>
      <c r="CT173" s="2" t="inlineStr">
        <is>
          <t/>
        </is>
      </c>
      <c r="CU173" t="inlineStr">
        <is>
          <t/>
        </is>
      </c>
    </row>
    <row r="174">
      <c r="A174" s="1" t="str">
        <f>HYPERLINK("https://iate.europa.eu/entry/result/1686891/all", "1686891")</f>
        <v>1686891</v>
      </c>
      <c r="B174" t="inlineStr">
        <is>
          <t>SOCIAL QUESTIONS</t>
        </is>
      </c>
      <c r="C174" t="inlineStr">
        <is>
          <t>SOCIAL QUESTIONS|health|medical science;SOCIAL QUESTIONS|health|medical science|medicine|medical diagnosis</t>
        </is>
      </c>
      <c r="D174" t="inlineStr">
        <is>
          <t/>
        </is>
      </c>
      <c r="E174" t="inlineStr">
        <is>
          <t/>
        </is>
      </c>
      <c r="F174" t="inlineStr">
        <is>
          <t/>
        </is>
      </c>
      <c r="G174" t="inlineStr">
        <is>
          <t/>
        </is>
      </c>
      <c r="H174" t="inlineStr">
        <is>
          <t/>
        </is>
      </c>
      <c r="I174" t="inlineStr">
        <is>
          <t/>
        </is>
      </c>
      <c r="J174" t="inlineStr">
        <is>
          <t/>
        </is>
      </c>
      <c r="K174" t="inlineStr">
        <is>
          <t/>
        </is>
      </c>
      <c r="L174" s="2" t="inlineStr">
        <is>
          <t>rhinopharynx-podning</t>
        </is>
      </c>
      <c r="M174" s="2" t="inlineStr">
        <is>
          <t>3</t>
        </is>
      </c>
      <c r="N174" s="2" t="inlineStr">
        <is>
          <t/>
        </is>
      </c>
      <c r="O174" t="inlineStr">
        <is>
          <t/>
        </is>
      </c>
      <c r="P174" s="2" t="inlineStr">
        <is>
          <t>Nasen-Rachen-Abstrich</t>
        </is>
      </c>
      <c r="Q174" s="2" t="inlineStr">
        <is>
          <t>3</t>
        </is>
      </c>
      <c r="R174" s="2" t="inlineStr">
        <is>
          <t/>
        </is>
      </c>
      <c r="S174" t="inlineStr">
        <is>
          <t/>
        </is>
      </c>
      <c r="T174" s="2" t="inlineStr">
        <is>
          <t>ρινοφαρυγγικό επίχρισμα</t>
        </is>
      </c>
      <c r="U174" s="2" t="inlineStr">
        <is>
          <t>3</t>
        </is>
      </c>
      <c r="V174" s="2" t="inlineStr">
        <is>
          <t/>
        </is>
      </c>
      <c r="W174" t="inlineStr">
        <is>
          <t/>
        </is>
      </c>
      <c r="X174" s="2" t="inlineStr">
        <is>
          <t>nasopharyngeal swab|
NP swab</t>
        </is>
      </c>
      <c r="Y174" s="2" t="inlineStr">
        <is>
          <t>3|
3</t>
        </is>
      </c>
      <c r="Z174" s="2" t="inlineStr">
        <is>
          <t xml:space="preserve">|
</t>
        </is>
      </c>
      <c r="AA174" t="inlineStr">
        <is>
          <t>collection of specimens from the surface of the respiratory mucosa using a swab</t>
        </is>
      </c>
      <c r="AB174" s="2" t="inlineStr">
        <is>
          <t>muestra rinofaríngea</t>
        </is>
      </c>
      <c r="AC174" s="2" t="inlineStr">
        <is>
          <t>3</t>
        </is>
      </c>
      <c r="AD174" s="2" t="inlineStr">
        <is>
          <t/>
        </is>
      </c>
      <c r="AE174" t="inlineStr">
        <is>
          <t/>
        </is>
      </c>
      <c r="AF174" t="inlineStr">
        <is>
          <t/>
        </is>
      </c>
      <c r="AG174" t="inlineStr">
        <is>
          <t/>
        </is>
      </c>
      <c r="AH174" t="inlineStr">
        <is>
          <t/>
        </is>
      </c>
      <c r="AI174" t="inlineStr">
        <is>
          <t/>
        </is>
      </c>
      <c r="AJ174" s="2" t="inlineStr">
        <is>
          <t>nenänielun limanäyte|
nenänielutikkunäyte|
NPS-näyte</t>
        </is>
      </c>
      <c r="AK174" s="2" t="inlineStr">
        <is>
          <t>3|
3|
3</t>
        </is>
      </c>
      <c r="AL174" s="2" t="inlineStr">
        <is>
          <t xml:space="preserve">|
|
</t>
        </is>
      </c>
      <c r="AM174" t="inlineStr">
        <is>
          <t>nenänielueritteestä otettava näyte, jonka ottamiseksi imetään potilaan nenänielusta (4–5 cm:n syvyydeltä nenästä) noin 0,5–2 ml limaa imuun liitetyn kertakäyttöisen keräysastian (ns. mukus-ekstraktorin) imukatetrilla</t>
        </is>
      </c>
      <c r="AN174" s="2" t="inlineStr">
        <is>
          <t>prélèvement naso-pharyngé|
prélèvement de type naso-pharyngé</t>
        </is>
      </c>
      <c r="AO174" s="2" t="inlineStr">
        <is>
          <t>3|
3</t>
        </is>
      </c>
      <c r="AP174" s="2" t="inlineStr">
        <is>
          <t xml:space="preserve">|
</t>
        </is>
      </c>
      <c r="AQ174" t="inlineStr">
        <is>
          <t>examen qui a pour but de prélever les sécrétions au niveau du pharynx ou des fosses nasales afin d'y rechercher d'éventuels bactéries ou virus, responsables d'une affection</t>
        </is>
      </c>
      <c r="AR174" s="2" t="inlineStr">
        <is>
          <t>maipíneacht shrónfharaingeach</t>
        </is>
      </c>
      <c r="AS174" s="2" t="inlineStr">
        <is>
          <t>3</t>
        </is>
      </c>
      <c r="AT174" s="2" t="inlineStr">
        <is>
          <t/>
        </is>
      </c>
      <c r="AU174" t="inlineStr">
        <is>
          <t/>
        </is>
      </c>
      <c r="AV174" t="inlineStr">
        <is>
          <t/>
        </is>
      </c>
      <c r="AW174" t="inlineStr">
        <is>
          <t/>
        </is>
      </c>
      <c r="AX174" t="inlineStr">
        <is>
          <t/>
        </is>
      </c>
      <c r="AY174" t="inlineStr">
        <is>
          <t/>
        </is>
      </c>
      <c r="AZ174" s="2" t="inlineStr">
        <is>
          <t>nasopharingeális tamponminta</t>
        </is>
      </c>
      <c r="BA174" s="2" t="inlineStr">
        <is>
          <t>4</t>
        </is>
      </c>
      <c r="BB174" s="2" t="inlineStr">
        <is>
          <t/>
        </is>
      </c>
      <c r="BC174" t="inlineStr">
        <is>
          <t>az orr és garat nyálkahártyájáról tamponnal vett minta</t>
        </is>
      </c>
      <c r="BD174" s="2" t="inlineStr">
        <is>
          <t>tampone nasofaringeo|
tampone naso-faringeo|
tampone rinofaringeo</t>
        </is>
      </c>
      <c r="BE174" s="2" t="inlineStr">
        <is>
          <t>3|
3|
3</t>
        </is>
      </c>
      <c r="BF174" s="2" t="inlineStr">
        <is>
          <t xml:space="preserve">preferred|
|
</t>
        </is>
      </c>
      <c r="BG174" t="inlineStr">
        <is>
          <t>prelievo di campioni biologici dalla superficie della rinofaringe
posteriore mediante un bastoncino ovattato inserito nella narice</t>
        </is>
      </c>
      <c r="BH174" s="2" t="inlineStr">
        <is>
          <t>tepinėlis iš nosiaryklės|
nosiaryklės tepinėlis</t>
        </is>
      </c>
      <c r="BI174" s="2" t="inlineStr">
        <is>
          <t>3|
3</t>
        </is>
      </c>
      <c r="BJ174" s="2" t="inlineStr">
        <is>
          <t xml:space="preserve">|
</t>
        </is>
      </c>
      <c r="BK174" t="inlineStr">
        <is>
          <t/>
        </is>
      </c>
      <c r="BL174" t="inlineStr">
        <is>
          <t/>
        </is>
      </c>
      <c r="BM174" t="inlineStr">
        <is>
          <t/>
        </is>
      </c>
      <c r="BN174" t="inlineStr">
        <is>
          <t/>
        </is>
      </c>
      <c r="BO174" t="inlineStr">
        <is>
          <t/>
        </is>
      </c>
      <c r="BP174" s="2" t="inlineStr">
        <is>
          <t>swab nażofarinġali</t>
        </is>
      </c>
      <c r="BQ174" s="2" t="inlineStr">
        <is>
          <t>3</t>
        </is>
      </c>
      <c r="BR174" s="2" t="inlineStr">
        <is>
          <t/>
        </is>
      </c>
      <c r="BS174" t="inlineStr">
        <is>
          <t>il-ġbir ta' eżemplari mis-superfiċje tal-mukoża respiratorja bl-użu ta' swab</t>
        </is>
      </c>
      <c r="BT174" s="2" t="inlineStr">
        <is>
          <t>nasofaryngeaal uitstrijkje</t>
        </is>
      </c>
      <c r="BU174" s="2" t="inlineStr">
        <is>
          <t>3</t>
        </is>
      </c>
      <c r="BV174" s="2" t="inlineStr">
        <is>
          <t/>
        </is>
      </c>
      <c r="BW174" t="inlineStr">
        <is>
          <t/>
        </is>
      </c>
      <c r="BX174" s="2" t="inlineStr">
        <is>
          <t>wymaz z nosogardła</t>
        </is>
      </c>
      <c r="BY174" s="2" t="inlineStr">
        <is>
          <t>3</t>
        </is>
      </c>
      <c r="BZ174" s="2" t="inlineStr">
        <is>
          <t/>
        </is>
      </c>
      <c r="CA174" t="inlineStr">
        <is>
          <t>pobranie próbki z górnych dróg oddechowych, uzyskiwany po odchyleniu głowy pacjenta, przez delikatne wsunięcie do nosa dakronowej wymazówki i wykonanie kilku ruchów rotacyjnych</t>
        </is>
      </c>
      <c r="CB174" s="2" t="inlineStr">
        <is>
          <t>exsudado nasofaríngeo</t>
        </is>
      </c>
      <c r="CC174" s="2" t="inlineStr">
        <is>
          <t>3</t>
        </is>
      </c>
      <c r="CD174" s="2" t="inlineStr">
        <is>
          <t/>
        </is>
      </c>
      <c r="CE174" t="inlineStr">
        <is>
          <t>Recolha de amostras para análise, geralmente na zona da garganta e das fossas nasais.</t>
        </is>
      </c>
      <c r="CF174" s="2" t="inlineStr">
        <is>
          <t>exsudat nazofaringian</t>
        </is>
      </c>
      <c r="CG174" s="2" t="inlineStr">
        <is>
          <t>3</t>
        </is>
      </c>
      <c r="CH174" s="2" t="inlineStr">
        <is>
          <t/>
        </is>
      </c>
      <c r="CI174" t="inlineStr">
        <is>
          <t/>
        </is>
      </c>
      <c r="CJ174" t="inlineStr">
        <is>
          <t/>
        </is>
      </c>
      <c r="CK174" t="inlineStr">
        <is>
          <t/>
        </is>
      </c>
      <c r="CL174" t="inlineStr">
        <is>
          <t/>
        </is>
      </c>
      <c r="CM174" t="inlineStr">
        <is>
          <t/>
        </is>
      </c>
      <c r="CN174" s="2" t="inlineStr">
        <is>
          <t>nazofaringealni bris|
nosno-žrelni bris</t>
        </is>
      </c>
      <c r="CO174" s="2" t="inlineStr">
        <is>
          <t>3|
3</t>
        </is>
      </c>
      <c r="CP174" s="2" t="inlineStr">
        <is>
          <t xml:space="preserve">|
</t>
        </is>
      </c>
      <c r="CQ174" t="inlineStr">
        <is>
          <t/>
        </is>
      </c>
      <c r="CR174" s="2" t="inlineStr">
        <is>
          <t>pinnprov från nasofarynx</t>
        </is>
      </c>
      <c r="CS174" s="2" t="inlineStr">
        <is>
          <t>3</t>
        </is>
      </c>
      <c r="CT174" s="2" t="inlineStr">
        <is>
          <t/>
        </is>
      </c>
      <c r="CU174" t="inlineStr">
        <is>
          <t/>
        </is>
      </c>
    </row>
    <row r="175">
      <c r="A175" s="1" t="str">
        <f>HYPERLINK("https://iate.europa.eu/entry/result/72002/all", "72002")</f>
        <v>72002</v>
      </c>
      <c r="B175" t="inlineStr">
        <is>
          <t>LAW</t>
        </is>
      </c>
      <c r="C175" t="inlineStr">
        <is>
          <t>LAW</t>
        </is>
      </c>
      <c r="D175" t="inlineStr">
        <is>
          <t/>
        </is>
      </c>
      <c r="E175" t="inlineStr">
        <is>
          <t/>
        </is>
      </c>
      <c r="F175" t="inlineStr">
        <is>
          <t/>
        </is>
      </c>
      <c r="G175" t="inlineStr">
        <is>
          <t/>
        </is>
      </c>
      <c r="H175" s="2" t="inlineStr">
        <is>
          <t>právo zachovat lékařské tajemství|
právo zachovat mlčenlivost v souvislosti se zdravotními službami</t>
        </is>
      </c>
      <c r="I175" s="2" t="inlineStr">
        <is>
          <t>2|
2</t>
        </is>
      </c>
      <c r="J175" s="2" t="inlineStr">
        <is>
          <t xml:space="preserve">|
</t>
        </is>
      </c>
      <c r="K175" t="inlineStr">
        <is>
          <t>právo zachovávat mlčenlivost v souvislosti se soudním řízením z důvodu zachování lékařského tajemství</t>
        </is>
      </c>
      <c r="L175" s="2" t="inlineStr">
        <is>
          <t>lægens tavshedspligt</t>
        </is>
      </c>
      <c r="M175" s="2" t="inlineStr">
        <is>
          <t>3</t>
        </is>
      </c>
      <c r="N175" s="2" t="inlineStr">
        <is>
          <t/>
        </is>
      </c>
      <c r="O175" t="inlineStr">
        <is>
          <t>retten til ikke at afgive vidneforklaring i retten under henvisning til lægens tavhedsspligt</t>
        </is>
      </c>
      <c r="P175" s="2" t="inlineStr">
        <is>
          <t>ärztliche Verschwiegenheitspflicht|
Arztgeheimnis|
ärztliche Schweigepflicht</t>
        </is>
      </c>
      <c r="Q175" s="2" t="inlineStr">
        <is>
          <t>2|
2|
2</t>
        </is>
      </c>
      <c r="R175" s="2" t="inlineStr">
        <is>
          <t xml:space="preserve">|
|
</t>
        </is>
      </c>
      <c r="S175" t="inlineStr">
        <is>
          <t>rechtliche Verpflichtung von Angehörigen medizinischer Berufe, über das, was ihnen in ihrer Eigenschaft als Arzt anvertraut oder bekannt geworden ist, auch nach dem Tod des Patienten zu schweigen</t>
        </is>
      </c>
      <c r="T175" s="2" t="inlineStr">
        <is>
          <t>ιατρικό προνόμιο</t>
        </is>
      </c>
      <c r="U175" s="2" t="inlineStr">
        <is>
          <t>2</t>
        </is>
      </c>
      <c r="V175" s="2" t="inlineStr">
        <is>
          <t/>
        </is>
      </c>
      <c r="W175" t="inlineStr">
        <is>
          <t/>
        </is>
      </c>
      <c r="X175" s="2" t="inlineStr">
        <is>
          <t>medical privilege|
medical professional privilege</t>
        </is>
      </c>
      <c r="Y175" s="2" t="inlineStr">
        <is>
          <t>3|
3</t>
        </is>
      </c>
      <c r="Z175" s="2" t="inlineStr">
        <is>
          <t xml:space="preserve">|
</t>
        </is>
      </c>
      <c r="AA175" t="inlineStr">
        <is>
          <t>the right to withhold evidence in legal proceedings because of the existence of medical confidentiality</t>
        </is>
      </c>
      <c r="AB175" s="2" t="inlineStr">
        <is>
          <t>secreto profesional del médico|
secreto médico|
prerrogativa de secreto profesional del médico</t>
        </is>
      </c>
      <c r="AC175" s="2" t="inlineStr">
        <is>
          <t>3|
3|
3</t>
        </is>
      </c>
      <c r="AD175" s="2" t="inlineStr">
        <is>
          <t>|
|
proposed</t>
        </is>
      </c>
      <c r="AE175" t="inlineStr">
        <is>
          <t>Privilegio específico de los médicos de no revelar a terceros, por ejemplo en el marco de un procedimiento judicial, lo que saben de una persona a raíz del ejercicio de su actividad profesional.</t>
        </is>
      </c>
      <c r="AF175" t="inlineStr">
        <is>
          <t/>
        </is>
      </c>
      <c r="AG175" t="inlineStr">
        <is>
          <t/>
        </is>
      </c>
      <c r="AH175" t="inlineStr">
        <is>
          <t/>
        </is>
      </c>
      <c r="AI175" t="inlineStr">
        <is>
          <t/>
        </is>
      </c>
      <c r="AJ175" s="2" t="inlineStr">
        <is>
          <t>lääkärin salassapitovelvollisuus</t>
        </is>
      </c>
      <c r="AK175" s="2" t="inlineStr">
        <is>
          <t>3</t>
        </is>
      </c>
      <c r="AL175" s="2" t="inlineStr">
        <is>
          <t/>
        </is>
      </c>
      <c r="AM175" t="inlineStr">
        <is>
          <t>(oikeus ja) velvollisuus säilyttää potilastietojen luottamuksellisuus</t>
        </is>
      </c>
      <c r="AN175" s="2" t="inlineStr">
        <is>
          <t>privilège du secret médical|
secret médical</t>
        </is>
      </c>
      <c r="AO175" s="2" t="inlineStr">
        <is>
          <t>3|
3</t>
        </is>
      </c>
      <c r="AP175" s="2" t="inlineStr">
        <is>
          <t xml:space="preserve">|
</t>
        </is>
      </c>
      <c r="AQ175" t="inlineStr">
        <is>
          <t/>
        </is>
      </c>
      <c r="AR175" s="2" t="inlineStr">
        <is>
          <t>pribhléid liachta</t>
        </is>
      </c>
      <c r="AS175" s="2" t="inlineStr">
        <is>
          <t>2</t>
        </is>
      </c>
      <c r="AT175" s="2" t="inlineStr">
        <is>
          <t/>
        </is>
      </c>
      <c r="AU175" t="inlineStr">
        <is>
          <t/>
        </is>
      </c>
      <c r="AV175" t="inlineStr">
        <is>
          <t/>
        </is>
      </c>
      <c r="AW175" t="inlineStr">
        <is>
          <t/>
        </is>
      </c>
      <c r="AX175" t="inlineStr">
        <is>
          <t/>
        </is>
      </c>
      <c r="AY175" t="inlineStr">
        <is>
          <t/>
        </is>
      </c>
      <c r="AZ175" s="2" t="inlineStr">
        <is>
          <t>orvosi titoktartás</t>
        </is>
      </c>
      <c r="BA175" s="2" t="inlineStr">
        <is>
          <t>3</t>
        </is>
      </c>
      <c r="BB175" s="2" t="inlineStr">
        <is>
          <t/>
        </is>
      </c>
      <c r="BC175" t="inlineStr">
        <is>
          <t>az orvost és az összes többi egészségügyi dolgozót, valamint az egészségügyi szolgáltatóval munkavégzésre irányuló jogviszonyban álló más személyt minden, a beteg egészségi állapotával kapcsolatos, valamint az egészségügyi szolgáltatás nyújtása során tudomására jutott adat és egyéb tény („orvosi titok”) vonatkozásában, időbeli korlátozás nélkül terhelő titoktartási kötelezettség</t>
        </is>
      </c>
      <c r="BD175" s="2" t="inlineStr">
        <is>
          <t>segreto professionale|
segreto professionale medico</t>
        </is>
      </c>
      <c r="BE175" s="2" t="inlineStr">
        <is>
          <t>3|
3</t>
        </is>
      </c>
      <c r="BF175" s="2" t="inlineStr">
        <is>
          <t xml:space="preserve">|
</t>
        </is>
      </c>
      <c r="BG175" t="inlineStr">
        <is>
          <t>custodia, da parte del professionista sanitario, di tutto quanto questi venga a conoscenza del proprio paziente, non palese e non no­to a terzi, nel corso del rapporto instauratosi tra medico e paziente</t>
        </is>
      </c>
      <c r="BH175" s="2" t="inlineStr">
        <is>
          <t>mediko profesinė paslaptis</t>
        </is>
      </c>
      <c r="BI175" s="2" t="inlineStr">
        <is>
          <t>3</t>
        </is>
      </c>
      <c r="BJ175" s="2" t="inlineStr">
        <is>
          <t/>
        </is>
      </c>
      <c r="BK175" t="inlineStr">
        <is>
          <t/>
        </is>
      </c>
      <c r="BL175" t="inlineStr">
        <is>
          <t/>
        </is>
      </c>
      <c r="BM175" t="inlineStr">
        <is>
          <t/>
        </is>
      </c>
      <c r="BN175" t="inlineStr">
        <is>
          <t/>
        </is>
      </c>
      <c r="BO175" t="inlineStr">
        <is>
          <t/>
        </is>
      </c>
      <c r="BP175" s="2" t="inlineStr">
        <is>
          <t>privileġġ tas-sigriet mediku|
privileġġ mediku</t>
        </is>
      </c>
      <c r="BQ175" s="2" t="inlineStr">
        <is>
          <t>3|
3</t>
        </is>
      </c>
      <c r="BR175" s="2" t="inlineStr">
        <is>
          <t xml:space="preserve">|
</t>
        </is>
      </c>
      <c r="BS175" t="inlineStr">
        <is>
          <t>id-dritt li ma tikxifx provi fi proċedimenti legali minħabba li jkun hemm il-kunfidenzjalità medika</t>
        </is>
      </c>
      <c r="BT175" s="2" t="inlineStr">
        <is>
          <t>medisch beroepsgeheim</t>
        </is>
      </c>
      <c r="BU175" s="2" t="inlineStr">
        <is>
          <t>2</t>
        </is>
      </c>
      <c r="BV175" s="2" t="inlineStr">
        <is>
          <t/>
        </is>
      </c>
      <c r="BW175" t="inlineStr">
        <is>
          <t>het verbod dat hulpverleners is opgelegd om over patiënten iets tegen anderen te zeggen.</t>
        </is>
      </c>
      <c r="BX175" t="inlineStr">
        <is>
          <t/>
        </is>
      </c>
      <c r="BY175" t="inlineStr">
        <is>
          <t/>
        </is>
      </c>
      <c r="BZ175" t="inlineStr">
        <is>
          <t/>
        </is>
      </c>
      <c r="CA175" t="inlineStr">
        <is>
          <t/>
        </is>
      </c>
      <c r="CB175" t="inlineStr">
        <is>
          <t/>
        </is>
      </c>
      <c r="CC175" t="inlineStr">
        <is>
          <t/>
        </is>
      </c>
      <c r="CD175" t="inlineStr">
        <is>
          <t/>
        </is>
      </c>
      <c r="CE175" t="inlineStr">
        <is>
          <t/>
        </is>
      </c>
      <c r="CF175" s="2" t="inlineStr">
        <is>
          <t>secret medical|
secret profesional medical</t>
        </is>
      </c>
      <c r="CG175" s="2" t="inlineStr">
        <is>
          <t>3|
3</t>
        </is>
      </c>
      <c r="CH175" s="2" t="inlineStr">
        <is>
          <t xml:space="preserve">|
</t>
        </is>
      </c>
      <c r="CI175" t="inlineStr">
        <is>
          <t>obligația pe care o are medicul de a păstra secretul asupra datelor și informațiilor de natură medicală referitoare la pacientul său</t>
        </is>
      </c>
      <c r="CJ175" s="2" t="inlineStr">
        <is>
          <t>lekárske tajomstvo|
povinnosť zdravotníckych pracovníkov zachovávať mlčanlivosť</t>
        </is>
      </c>
      <c r="CK175" s="2" t="inlineStr">
        <is>
          <t>2|
3</t>
        </is>
      </c>
      <c r="CL175" s="2" t="inlineStr">
        <is>
          <t xml:space="preserve">admitted|
</t>
        </is>
      </c>
      <c r="CM175" t="inlineStr">
        <is>
          <t>povinnosť zdravotníckych pracovníkov zachovávať mlčanlivosť o skutočnostiach, o ktorých sa dozvedeli v súvislosti s výkonom svojho povolania, ktorou je chránené právo pacienta na zachovanie mlčanlivosti o všetkých údajoch týkajúcich sa jeho zdravotného stavu a o skutočnostiach súvisiacich s jeho zdravotným stavom</t>
        </is>
      </c>
      <c r="CN175" t="inlineStr">
        <is>
          <t/>
        </is>
      </c>
      <c r="CO175" t="inlineStr">
        <is>
          <t/>
        </is>
      </c>
      <c r="CP175" t="inlineStr">
        <is>
          <t/>
        </is>
      </c>
      <c r="CQ175" t="inlineStr">
        <is>
          <t/>
        </is>
      </c>
      <c r="CR175" s="2" t="inlineStr">
        <is>
          <t>tystnadsplikt inom hälso- och sjukvård|
hälso-och sjukvårdspersonals tystnadsplikt</t>
        </is>
      </c>
      <c r="CS175" s="2" t="inlineStr">
        <is>
          <t>2|
2</t>
        </is>
      </c>
      <c r="CT175" s="2" t="inlineStr">
        <is>
          <t xml:space="preserve">|
</t>
        </is>
      </c>
      <c r="CU175" t="inlineStr">
        <is>
          <t/>
        </is>
      </c>
    </row>
    <row r="176">
      <c r="A176" s="1" t="str">
        <f>HYPERLINK("https://iate.europa.eu/entry/result/928694/all", "928694")</f>
        <v>928694</v>
      </c>
      <c r="B176" t="inlineStr">
        <is>
          <t>POLITICS;EUROPEAN UNION;SOCIAL QUESTIONS</t>
        </is>
      </c>
      <c r="C176" t="inlineStr">
        <is>
          <t>POLITICS|politics and public safety|public safety;EUROPEAN UNION|EU institutions and European civil service|EU office or agency|committee (EU);SOCIAL QUESTIONS|health</t>
        </is>
      </c>
      <c r="D176" s="2" t="inlineStr">
        <is>
          <t>Комитет за здравна сигурност|
КЗС</t>
        </is>
      </c>
      <c r="E176" s="2" t="inlineStr">
        <is>
          <t>3|
3</t>
        </is>
      </c>
      <c r="F176" s="2" t="inlineStr">
        <is>
          <t xml:space="preserve">|
</t>
        </is>
      </c>
      <c r="G176" t="inlineStr">
        <is>
          <t>комитет, съставен от представители на всички страни от ЕС, който работи в 3 основни области – обща подготвеност, грип и химични, биологични, радиологични и ядрени заплахи - и координира мерките за здравна сигурност в ЕС</t>
        </is>
      </c>
      <c r="H176" s="2" t="inlineStr">
        <is>
          <t>Výbor EU pro zdravotní bezpečnost|
Výbor pro zdravotní bezpečnost|
HSC</t>
        </is>
      </c>
      <c r="I176" s="2" t="inlineStr">
        <is>
          <t>3|
3|
3</t>
        </is>
      </c>
      <c r="J176" s="2" t="inlineStr">
        <is>
          <t xml:space="preserve">|
|
</t>
        </is>
      </c>
      <c r="K176" t="inlineStr">
        <is>
          <t>Výbor zřízený na základě usnesení Rady ve složení pro zdraví ze dne 15. listopadu 2001. Jeho cílem je přispívat k tomu, aby byla EU připravena na ohrožení veřejného zdraví a dokázala na ně reagovat.</t>
        </is>
      </c>
      <c r="L176" s="2" t="inlineStr">
        <is>
          <t>Udvalget for Sundhedssikkerhed|
EU's Udvalg for Sundhedssikkerhed|
HSC</t>
        </is>
      </c>
      <c r="M176" s="2" t="inlineStr">
        <is>
          <t>4|
3|
4</t>
        </is>
      </c>
      <c r="N176" s="2" t="inlineStr">
        <is>
          <t xml:space="preserve">|
|
</t>
        </is>
      </c>
      <c r="O176" t="inlineStr">
        <is>
          <t>&lt;div&gt;udvalg bestående af repræsentanter for medlemsstaterne, der
har en repræsentant for Kommissionen som formand, og som har følgende opgaver:&lt;/div&gt;&lt;div&gt;a) at støtte udvekslingen af oplysninger mellem
medlemsstaterne og Kommissionen om de erfaringer, der gøres med gennemførelsen
af Europa-Parlamentets og Rådets afgørelse nr. 1082/2013/EU&lt;/div&gt;&lt;div&gt;b) i samarbejde med Kommissionen at koordinere
medlemsstaternes beredskabs- og indsatsplanlægning i henhold til denne
afgørelses artikel 4&lt;/div&gt;&lt;div&gt;c) i samarbejde med Kommissionen at koordinere risiko- og
krisekommunikationen og medlemsstaternes indsats over for alvorlige grænseoverskridende
sundhedstrusler i henhold til denne afgørelses artikel 11&lt;/div&gt;</t>
        </is>
      </c>
      <c r="P176" s="2" t="inlineStr">
        <is>
          <t>Gesundheitssicherheitsausschuss|
HSC</t>
        </is>
      </c>
      <c r="Q176" s="2" t="inlineStr">
        <is>
          <t>3|
3</t>
        </is>
      </c>
      <c r="R176" s="2" t="inlineStr">
        <is>
          <t xml:space="preserve">|
</t>
        </is>
      </c>
      <c r="S176" t="inlineStr">
        <is>
          <t>Ausschuss der Kommission, der sich aus Vertretern der Mitgliedstaaten zusammensetzt, mit folgenden Aufgaben: Unterstützung des Informationsaustauschs zwischen den Mitgliedstaaten und der Kommission, im Benehmen mit der Kommission Koordinierung der Bereitschafts- und Reaktionsplanung der Mitgliedstaaten und Koordinierung der Risiko- und Krisenkommunikation sowie der Reaktionen der Mitgliedstaaten auf schwerwiegende grenzüberschreitende Gesundheitsgefahren</t>
        </is>
      </c>
      <c r="T176" s="2" t="inlineStr">
        <is>
          <t>επιτροπή υγειονομικής ασφάλειας</t>
        </is>
      </c>
      <c r="U176" s="2" t="inlineStr">
        <is>
          <t>4</t>
        </is>
      </c>
      <c r="V176" s="2" t="inlineStr">
        <is>
          <t>preferred</t>
        </is>
      </c>
      <c r="W176" t="inlineStr">
        <is>
          <t>όργανο το οποίο απαρτίζεται από εκπροσώπους των Υπουργών Υγείας των κρατών μελών με στόχο τη συντονισμένη αντίδραση στις επιθέσεις και τις απειλές σε σχέση με την υγεία</t>
        </is>
      </c>
      <c r="X176" s="2" t="inlineStr">
        <is>
          <t>HSC|
Health Security Committee|
EU Health Security Committee</t>
        </is>
      </c>
      <c r="Y176" s="2" t="inlineStr">
        <is>
          <t>4|
4|
3</t>
        </is>
      </c>
      <c r="Z176" s="2" t="inlineStr">
        <is>
          <t xml:space="preserve">|
|
</t>
        </is>
      </c>
      <c r="AA176" t="inlineStr">
        <is>
          <t>committee composed of representatives of the Member States, chaired by a representative of the Commission, which has the following tasks:&lt;div&gt;(a)
supporting the exchange of information between the Member States and the Commission on the experience acquired with regard to the implementation of Decision No 1082/2013/EU; &lt;/div&gt;&lt;div&gt;(b)
coordination in liaison with the Commission of the preparedness and response planning of the Member States in accordance with Article 4 of that Decision; &lt;/div&gt;&lt;div&gt;(c)
coordination in liaison with the Commission of the risk and crisis communication and responses of the Member States to serious cross-border threats to health, in accordance with Article 11 of that Decision&lt;br&gt;&lt;/div&gt;</t>
        </is>
      </c>
      <c r="AB176" s="2" t="inlineStr">
        <is>
          <t>Comité de Seguridad Sanitaria</t>
        </is>
      </c>
      <c r="AC176" s="2" t="inlineStr">
        <is>
          <t>3</t>
        </is>
      </c>
      <c r="AD176" s="2" t="inlineStr">
        <is>
          <t/>
        </is>
      </c>
      <c r="AE176" t="inlineStr">
        <is>
          <t>&lt;div&gt;Comité
compuesto por representantes de los Estados miembros y presidido por un representante de la Comisión,
con las siguientes funciones: &lt;br&gt;&lt;/div&gt;&lt;div&gt;a) prestar apoyo
para el intercambio de información entre los Estados miembros y la Comisión
acerca de la experiencia adquirida en lo que respecta a la aplicación de la
presente Decisión; &lt;br&gt;&lt;/div&gt;&lt;div&gt;
b) coordinar, en
cooperación con la Comisión, las actividades de planificación de la preparación
y respuesta de los Estados miembros, de conformidad con el artículo 4; &lt;br&gt;&lt;/div&gt;&lt;div&gt;c) coordinar, en cooperación con la Comisión, la
comunicación en situaciones de riesgo y de crisis y las respuestas de los
Estados miembros a las amenazas transfronterizas graves para la salud, de
conformidad con el artículo 11.&lt;/div&gt;</t>
        </is>
      </c>
      <c r="AF176" s="2" t="inlineStr">
        <is>
          <t>terviseohutuse komitee</t>
        </is>
      </c>
      <c r="AG176" s="2" t="inlineStr">
        <is>
          <t>3</t>
        </is>
      </c>
      <c r="AH176" s="2" t="inlineStr">
        <is>
          <t/>
        </is>
      </c>
      <c r="AI176" t="inlineStr">
        <is>
          <t>Komitee, mille vahendusel koordineerib komisjon terviseohutuse alaseid meetmeid ELis. Terviseohutuse komiteesse kuuluvad esindajad kõigist ELi liikmesriikidest ning see tegutseb kolmes peamises valdkonnas: üldine valmisolek, gripp ning keemilised, bioloogilised ning kiirgus- ja tuumaohud.</t>
        </is>
      </c>
      <c r="AJ176" s="2" t="inlineStr">
        <is>
          <t>terveysturvakomitea</t>
        </is>
      </c>
      <c r="AK176" s="2" t="inlineStr">
        <is>
          <t>3</t>
        </is>
      </c>
      <c r="AL176" s="2" t="inlineStr">
        <is>
          <t/>
        </is>
      </c>
      <c r="AM176" t="inlineStr">
        <is>
          <t>komitea, jonka tehtäviin kuuluu &lt;div&gt;a) tukea jäsenvaltioiden ja komission välistä tämän päätöksen täytäntöönpanosta saatuihin kokemuksiin liittyvää tietojenvaihtoa;&lt;/div&gt;&lt;div&gt;b) sovittaa yhteen yhteistyössä komission kanssa päätöksen N:o 1082/2013/EU 4 artiklan mukaista jäsenvaltioiden valmius- ja reagointisuunnittelua;&lt;/div&gt;&lt;div&gt;c) sovittaa yhteen yhteistyössä komission kanssa riskeistä ja kriiseistä tiedottamista ja päätöksen N:o 1082/2013/EU 11 artiklassa tarkoitettuja, rajat ylittäviä vakavia terveysuhkia vastaan suunnattuja jäsenvaltioiden toimia&lt;/div&gt;</t>
        </is>
      </c>
      <c r="AN176" s="2" t="inlineStr">
        <is>
          <t>comité de sécurité sanitaire|
CSS</t>
        </is>
      </c>
      <c r="AO176" s="2" t="inlineStr">
        <is>
          <t>3|
3</t>
        </is>
      </c>
      <c r="AP176" s="2" t="inlineStr">
        <is>
          <t xml:space="preserve">|
</t>
        </is>
      </c>
      <c r="AQ176" t="inlineStr">
        <is>
          <t>organe informel de coopération chargé de coordonner les mesures de sécurité sanitaire au sein de l'UE</t>
        </is>
      </c>
      <c r="AR176" s="2" t="inlineStr">
        <is>
          <t>an Coiste Slándála Sláinte</t>
        </is>
      </c>
      <c r="AS176" s="2" t="inlineStr">
        <is>
          <t>3</t>
        </is>
      </c>
      <c r="AT176" s="2" t="inlineStr">
        <is>
          <t/>
        </is>
      </c>
      <c r="AU176" t="inlineStr">
        <is>
          <t/>
        </is>
      </c>
      <c r="AV176" s="2" t="inlineStr">
        <is>
          <t>Odbor za zdravstvenu sigurnost</t>
        </is>
      </c>
      <c r="AW176" s="2" t="inlineStr">
        <is>
          <t>3</t>
        </is>
      </c>
      <c r="AX176" s="2" t="inlineStr">
        <is>
          <t/>
        </is>
      </c>
      <c r="AY176" t="inlineStr">
        <is>
          <t/>
        </is>
      </c>
      <c r="AZ176" s="2" t="inlineStr">
        <is>
          <t>Egészségügyi Biztonsági Bizottság|
HSC</t>
        </is>
      </c>
      <c r="BA176" s="2" t="inlineStr">
        <is>
          <t>2|
2</t>
        </is>
      </c>
      <c r="BB176" s="2" t="inlineStr">
        <is>
          <t xml:space="preserve">|
</t>
        </is>
      </c>
      <c r="BC176" t="inlineStr">
        <is>
          <t>Informális együttműködési és koordinációs szerv, amely az egészségügyi biztonsági intézkedéseket koordinálja az EU-ban.</t>
        </is>
      </c>
      <c r="BD176" s="2" t="inlineStr">
        <is>
          <t>comitato per la sicurezza sanitaria dell'UE|
comitato per la sicurezza sanitaria|
CSS</t>
        </is>
      </c>
      <c r="BE176" s="2" t="inlineStr">
        <is>
          <t>3|
3|
3</t>
        </is>
      </c>
      <c r="BF176" s="2" t="inlineStr">
        <is>
          <t xml:space="preserve">|
|
</t>
        </is>
      </c>
      <c r="BG176" t="inlineStr">
        <is>
          <t>&lt;div&gt;comitato composto di alti rappresentanti degli Stati
membri, presieduto da un rappresentante della Commissione e incaricato di:&lt;/div&gt;&lt;div&gt;-
sostenere lo scambio di informazioni tra gli Stati membri e la Commissione
sull’esperienza acquisita nell’attuazione della decisione n. 1082/2013/UE;&lt;/div&gt;&lt;div&gt;- coordinare,
in collegamento con la Commissione, la pianificazione della preparazione e della
risposta degli Stati membri;&lt;/div&gt;&lt;div&gt;- coordinare, in collegamento con la Commissione, la
comunicazione in merito al rischio e alla crisi nonché le risposte degli Stati
membri alle gravi minacce per la salute a carattere transfrontaliero&lt;/div&gt;</t>
        </is>
      </c>
      <c r="BH176" s="2" t="inlineStr">
        <is>
          <t>SSK|
Sveikatos saugumo komitetas|
ES sveikatos saugumo komitetas</t>
        </is>
      </c>
      <c r="BI176" s="2" t="inlineStr">
        <is>
          <t>3|
3|
3</t>
        </is>
      </c>
      <c r="BJ176" s="2" t="inlineStr">
        <is>
          <t xml:space="preserve">|
|
</t>
        </is>
      </c>
      <c r="BK176" t="inlineStr">
        <is>
          <t/>
        </is>
      </c>
      <c r="BL176" s="2" t="inlineStr">
        <is>
          <t>Veselības drošības komiteja</t>
        </is>
      </c>
      <c r="BM176" s="2" t="inlineStr">
        <is>
          <t>2</t>
        </is>
      </c>
      <c r="BN176" s="2" t="inlineStr">
        <is>
          <t/>
        </is>
      </c>
      <c r="BO176" t="inlineStr">
        <is>
          <t>Neformāla sadarbības un koordinācijas struktūra, kuras darbs ir vērsts pret terorismu vai tīšu bioloģisko vai citu vielu izplatīšanu. Tā arī paaugstina sagatavotību starptautisku draudu gadījumiem, it īpaši gripas pandēmijām.</t>
        </is>
      </c>
      <c r="BP176" s="2" t="inlineStr">
        <is>
          <t>Kumitat għas-Sigurtà tas-Saħħa|
Kumitat tal-UE għas-Sigurtà tas-Saħħa|
HSC</t>
        </is>
      </c>
      <c r="BQ176" s="2" t="inlineStr">
        <is>
          <t>3|
3|
3</t>
        </is>
      </c>
      <c r="BR176" s="2" t="inlineStr">
        <is>
          <t xml:space="preserve">|
|
</t>
        </is>
      </c>
      <c r="BS176" t="inlineStr">
        <is>
          <t>kumitat stabbilit fl-2001 mill-Ministri tas-Saħħa tal-UE wara l-attakki terroristiċi u r-rilaxx deliberat ta' tossini tal-antraċe fl-Istati Uniti tal-Amerika. Għandu rappreżentanti mill-pajjiżi kollha tal-UE, u jopera fi 3 oqsma prinċipali: l-istat ta' preparazzjoni ġenerika, l-influwenza, u t-theddid kimiku, bijoloġiku u radju-nukleari.Fil-livell tal-UE, il-kumitat hu l-mekkaniżmu prinċipali għall-koordinazzjoni tal-isforzi fil-qasam tas-sigurtà tas-saħħa. Dan hu entità ta' kooperazzjoni u ta' koordinazzjoni informali li tikkonċentra kemm fuq theddid relatat mas-saħħa li jsir minn terroriżmu jew minn rilaxx maħsub ta' aġenti bijoloġiċi jew oħra, kif ukoll fit-titjib tal-livelli tal-istat ta' preparazzjoni għal theddid transkonfinali, b'mod partikulari dak ta' influwenza pandemika.</t>
        </is>
      </c>
      <c r="BT176" s="2" t="inlineStr">
        <is>
          <t>HSC|
Comité voor de beveiliging van de gezondheid|
Gezondheidsbeveiligingscomité</t>
        </is>
      </c>
      <c r="BU176" s="2" t="inlineStr">
        <is>
          <t>3|
3|
3</t>
        </is>
      </c>
      <c r="BV176" s="2" t="inlineStr">
        <is>
          <t xml:space="preserve">|
|
</t>
        </is>
      </c>
      <c r="BW176" t="inlineStr">
        <is>
          <t>comité, opgericht op 26.10.2001, bestaande uit vertegenwoordigers op hoog niveau van de lidstaten dat wordt voorgezeten door een vertegenwoordiger van de Europese Commissie en dat volgende taken heeft inzake ernstige grensoverschrijdende bedreigingen van de gezondheid: &lt;div&gt;a) de informatie-uitwisseling tussen de lidstaten en de Commissie over de ervaring die is opgedaan ondersteunen; &lt;/div&gt;&lt;div&gt;b) de paraatheids- en reactieplanning van de lidstaten in verbinding met de Commissie coördineren, &lt;/div&gt;&lt;div&gt;c) de risico- en crisiscommunicatie en de reacties van de lidstaten in verbinding met de Commissie coördineren&lt;/div&gt;</t>
        </is>
      </c>
      <c r="BX176" s="2" t="inlineStr">
        <is>
          <t>KBZ|
Komitet ds. Bezpieczeństwa Zdrowia</t>
        </is>
      </c>
      <c r="BY176" s="2" t="inlineStr">
        <is>
          <t>3|
3</t>
        </is>
      </c>
      <c r="BZ176" s="2" t="inlineStr">
        <is>
          <t xml:space="preserve">|
</t>
        </is>
      </c>
      <c r="CA176" t="inlineStr">
        <is>
          <t>komitet ustanowiony przez Radę UE w 2001 roku w następstwie dyskusji spowodowanych atakami bioterrorystycznymi w USA; jego zadaniem jest wymiana informacji na temat zagrożeń dla zdrowia, a także wymiana informacji i doświadczeń na temat planów gotowości i reagowania oraz strategii zarządzania sytuacjami kryzysowymi</t>
        </is>
      </c>
      <c r="CB176" s="2" t="inlineStr">
        <is>
          <t>Comité de Segurança da Saúde|
CSS</t>
        </is>
      </c>
      <c r="CC176" s="2" t="inlineStr">
        <is>
          <t>3|
3</t>
        </is>
      </c>
      <c r="CD176" s="2" t="inlineStr">
        <is>
          <t xml:space="preserve">|
</t>
        </is>
      </c>
      <c r="CE176" t="inlineStr">
        <is>
          <t>Comité da UE encarregado de:&lt;br&gt;a) apoiar o intercâmbio de informações entre os Estados-Membros e a Comissão sobre a execução da legislação da UE em matéria de &lt;a href="https://iate.europa.eu/entry/result/3520615/pt" target="_blank"&gt;ameaças transfronteiriças graves para a saúde&lt;/a&gt;;&lt;br&gt;b) coordenar, em articulação com a Comissão, o planeamento da preparação e resposta dos Estados-Membros;&lt;br&gt;c) coordenar, em articulação com a Comissão, a comunicação dos riscos, a comunicação em situações de crise e as respostas dos Estados-Membros a ameaças transfronteiriças graves para a saúde.</t>
        </is>
      </c>
      <c r="CF176" s="2" t="inlineStr">
        <is>
          <t>CSS|
Comitetul pentru securitate sanitară</t>
        </is>
      </c>
      <c r="CG176" s="2" t="inlineStr">
        <is>
          <t>3|
4</t>
        </is>
      </c>
      <c r="CH176" s="2" t="inlineStr">
        <is>
          <t xml:space="preserve">|
</t>
        </is>
      </c>
      <c r="CI176" t="inlineStr">
        <is>
          <t/>
        </is>
      </c>
      <c r="CJ176" s="2" t="inlineStr">
        <is>
          <t>HSC|
Výbor pre zdravotnú bezpečnosť</t>
        </is>
      </c>
      <c r="CK176" s="2" t="inlineStr">
        <is>
          <t>3|
3</t>
        </is>
      </c>
      <c r="CL176" s="2" t="inlineStr">
        <is>
          <t xml:space="preserve">|
</t>
        </is>
      </c>
      <c r="CM176" t="inlineStr">
        <is>
          <t>hlavný mechanizmus na úrovni EÚ na koordináciu činností v oblasti zdravotnej bezpečnosti; je to neformálny koordinačný orgán, ktorý sa zameriava na ohrozenia zdravia zapríčinené terorizmom alebo akýmkoľvek zámerným uvoľnením biologických alebo iných látok a na zvýšenie cezhraničnej pripravenosti na ohrozenia, a to najmä v prípade pandemickej chrípky.</t>
        </is>
      </c>
      <c r="CN176" s="2" t="inlineStr">
        <is>
          <t>HSC|
Odbor za zdravstveno varnost</t>
        </is>
      </c>
      <c r="CO176" s="2" t="inlineStr">
        <is>
          <t>2|
3</t>
        </is>
      </c>
      <c r="CP176" s="2" t="inlineStr">
        <is>
          <t xml:space="preserve">|
</t>
        </is>
      </c>
      <c r="CQ176" t="inlineStr">
        <is>
          <t>&lt;div&gt;odbor, ki ga sestavljajo predstavniki držav članic in ki mu predseduje predstavnik Komisije ter katerega naloge so: &lt;/div&gt;&lt;div&gt;(a) podpora pri izmenjavi informacij med državami članicami in Komisijo o izkušnjah, pridobljenih pri izvajanju Sklepa št. 1082/2013/EU;&lt;/div&gt;&lt;div&gt;(b) usklajevanje načrtovanja pripravljenosti in odzivanja držav članic v sodelovanju s Komisijo v skladu s členom 4 navedenega sklepa;&lt;/div&gt;&lt;div&gt;(c) usklajevanje obveščanja o tveganju in kriznih razmerah ter odzivanja držav članic na resne čezmejne nevarnosti za zdravje v sodelovanju s Komisijo v skladu s členom 11 navedenega sklepa&lt;br&gt;&lt;/div&gt;</t>
        </is>
      </c>
      <c r="CR176" s="2" t="inlineStr">
        <is>
          <t>hälsosäkerhetskommittén|
HSC|
EU:s hälsosäkerhetskommitté</t>
        </is>
      </c>
      <c r="CS176" s="2" t="inlineStr">
        <is>
          <t>3|
3|
3</t>
        </is>
      </c>
      <c r="CT176" s="2" t="inlineStr">
        <is>
          <t xml:space="preserve">|
|
</t>
        </is>
      </c>
      <c r="CU176" t="inlineStr">
        <is>
          <t/>
        </is>
      </c>
    </row>
    <row r="177">
      <c r="A177" s="1" t="str">
        <f>HYPERLINK("https://iate.europa.eu/entry/result/158941/all", "158941")</f>
        <v>158941</v>
      </c>
      <c r="B177" t="inlineStr">
        <is>
          <t>LAW;SOCIAL QUESTIONS</t>
        </is>
      </c>
      <c r="C177" t="inlineStr">
        <is>
          <t>LAW|rights and freedoms;SOCIAL QUESTIONS</t>
        </is>
      </c>
      <c r="D177" s="2" t="inlineStr">
        <is>
          <t>зачитане на личния и семейния живот</t>
        </is>
      </c>
      <c r="E177" s="2" t="inlineStr">
        <is>
          <t>4</t>
        </is>
      </c>
      <c r="F177" s="2" t="inlineStr">
        <is>
          <t/>
        </is>
      </c>
      <c r="G177" t="inlineStr">
        <is>
          <t/>
        </is>
      </c>
      <c r="H177" s="2" t="inlineStr">
        <is>
          <t>respektování soukromého a rodinného života</t>
        </is>
      </c>
      <c r="I177" s="2" t="inlineStr">
        <is>
          <t>4</t>
        </is>
      </c>
      <c r="J177" s="2" t="inlineStr">
        <is>
          <t/>
        </is>
      </c>
      <c r="K177" t="inlineStr">
        <is>
          <t/>
        </is>
      </c>
      <c r="L177" s="2" t="inlineStr">
        <is>
          <t>respekt for privatliv og familieliv</t>
        </is>
      </c>
      <c r="M177" s="2" t="inlineStr">
        <is>
          <t>4</t>
        </is>
      </c>
      <c r="N177" s="2" t="inlineStr">
        <is>
          <t/>
        </is>
      </c>
      <c r="O177" t="inlineStr">
        <is>
          <t/>
        </is>
      </c>
      <c r="P177" s="2" t="inlineStr">
        <is>
          <t>Achtung des Privat- und Familienlebens</t>
        </is>
      </c>
      <c r="Q177" s="2" t="inlineStr">
        <is>
          <t>4</t>
        </is>
      </c>
      <c r="R177" s="2" t="inlineStr">
        <is>
          <t/>
        </is>
      </c>
      <c r="S177" t="inlineStr">
        <is>
          <t/>
        </is>
      </c>
      <c r="T177" s="2" t="inlineStr">
        <is>
          <t>σεβασμός της ιδιωτικής και οικογενειακής ζωής</t>
        </is>
      </c>
      <c r="U177" s="2" t="inlineStr">
        <is>
          <t>4</t>
        </is>
      </c>
      <c r="V177" s="2" t="inlineStr">
        <is>
          <t/>
        </is>
      </c>
      <c r="W177" t="inlineStr">
        <is>
          <t/>
        </is>
      </c>
      <c r="X177" s="2" t="inlineStr">
        <is>
          <t>respect for private and family life</t>
        </is>
      </c>
      <c r="Y177" s="2" t="inlineStr">
        <is>
          <t>4</t>
        </is>
      </c>
      <c r="Z177" s="2" t="inlineStr">
        <is>
          <t/>
        </is>
      </c>
      <c r="AA177" t="inlineStr">
        <is>
          <t/>
        </is>
      </c>
      <c r="AB177" s="2" t="inlineStr">
        <is>
          <t>respeto de la vida privada y familiar</t>
        </is>
      </c>
      <c r="AC177" s="2" t="inlineStr">
        <is>
          <t>4</t>
        </is>
      </c>
      <c r="AD177" s="2" t="inlineStr">
        <is>
          <t/>
        </is>
      </c>
      <c r="AE177" t="inlineStr">
        <is>
          <t/>
        </is>
      </c>
      <c r="AF177" s="2" t="inlineStr">
        <is>
          <t>era- ja perekonnaelu austamine</t>
        </is>
      </c>
      <c r="AG177" s="2" t="inlineStr">
        <is>
          <t>2</t>
        </is>
      </c>
      <c r="AH177" s="2" t="inlineStr">
        <is>
          <t/>
        </is>
      </c>
      <c r="AI177" t="inlineStr">
        <is>
          <t/>
        </is>
      </c>
      <c r="AJ177" s="2" t="inlineStr">
        <is>
          <t>yksityis- ja perhe-elämän kunnioittaminen</t>
        </is>
      </c>
      <c r="AK177" s="2" t="inlineStr">
        <is>
          <t>3</t>
        </is>
      </c>
      <c r="AL177" s="2" t="inlineStr">
        <is>
          <t/>
        </is>
      </c>
      <c r="AM177" t="inlineStr">
        <is>
          <t/>
        </is>
      </c>
      <c r="AN177" s="2" t="inlineStr">
        <is>
          <t>respect de la vie privée et familiale</t>
        </is>
      </c>
      <c r="AO177" s="2" t="inlineStr">
        <is>
          <t>4</t>
        </is>
      </c>
      <c r="AP177" s="2" t="inlineStr">
        <is>
          <t/>
        </is>
      </c>
      <c r="AQ177" t="inlineStr">
        <is>
          <t/>
        </is>
      </c>
      <c r="AR177" s="2" t="inlineStr">
        <is>
          <t>meas ar an saol príobháideach agus ar shaol an teaghlaigh</t>
        </is>
      </c>
      <c r="AS177" s="2" t="inlineStr">
        <is>
          <t>3</t>
        </is>
      </c>
      <c r="AT177" s="2" t="inlineStr">
        <is>
          <t/>
        </is>
      </c>
      <c r="AU177" t="inlineStr">
        <is>
          <t/>
        </is>
      </c>
      <c r="AV177" t="inlineStr">
        <is>
          <t/>
        </is>
      </c>
      <c r="AW177" t="inlineStr">
        <is>
          <t/>
        </is>
      </c>
      <c r="AX177" t="inlineStr">
        <is>
          <t/>
        </is>
      </c>
      <c r="AY177" t="inlineStr">
        <is>
          <t/>
        </is>
      </c>
      <c r="AZ177" s="2" t="inlineStr">
        <is>
          <t>a magán- és a családi élet tiszteletben tartása</t>
        </is>
      </c>
      <c r="BA177" s="2" t="inlineStr">
        <is>
          <t>3</t>
        </is>
      </c>
      <c r="BB177" s="2" t="inlineStr">
        <is>
          <t/>
        </is>
      </c>
      <c r="BC177" t="inlineStr">
        <is>
          <t/>
        </is>
      </c>
      <c r="BD177" s="2" t="inlineStr">
        <is>
          <t>rispetto della vita privata e della vita familiare</t>
        </is>
      </c>
      <c r="BE177" s="2" t="inlineStr">
        <is>
          <t>2</t>
        </is>
      </c>
      <c r="BF177" s="2" t="inlineStr">
        <is>
          <t/>
        </is>
      </c>
      <c r="BG177" t="inlineStr">
        <is>
          <t/>
        </is>
      </c>
      <c r="BH177" s="2" t="inlineStr">
        <is>
          <t>teisė į privatų ir šeimos gyvenimą</t>
        </is>
      </c>
      <c r="BI177" s="2" t="inlineStr">
        <is>
          <t>3</t>
        </is>
      </c>
      <c r="BJ177" s="2" t="inlineStr">
        <is>
          <t/>
        </is>
      </c>
      <c r="BK177" t="inlineStr">
        <is>
          <t/>
        </is>
      </c>
      <c r="BL177" s="2" t="inlineStr">
        <is>
          <t>privātās un ģimenes dzīves neaizskaramība</t>
        </is>
      </c>
      <c r="BM177" s="2" t="inlineStr">
        <is>
          <t>3</t>
        </is>
      </c>
      <c r="BN177" s="2" t="inlineStr">
        <is>
          <t/>
        </is>
      </c>
      <c r="BO177" t="inlineStr">
        <is>
          <t/>
        </is>
      </c>
      <c r="BP177" s="2" t="inlineStr">
        <is>
          <t>rispett tal-ħajja privata u tal-familja</t>
        </is>
      </c>
      <c r="BQ177" s="2" t="inlineStr">
        <is>
          <t>3</t>
        </is>
      </c>
      <c r="BR177" s="2" t="inlineStr">
        <is>
          <t/>
        </is>
      </c>
      <c r="BS177" t="inlineStr">
        <is>
          <t/>
        </is>
      </c>
      <c r="BT177" s="2" t="inlineStr">
        <is>
          <t>eerbiediging van privéleven, familie- en gezinsleven</t>
        </is>
      </c>
      <c r="BU177" s="2" t="inlineStr">
        <is>
          <t>4</t>
        </is>
      </c>
      <c r="BV177" s="2" t="inlineStr">
        <is>
          <t/>
        </is>
      </c>
      <c r="BW177" t="inlineStr">
        <is>
          <t/>
        </is>
      </c>
      <c r="BX177" s="2" t="inlineStr">
        <is>
          <t>poszanowanie życia prywatnego i rodzinnego</t>
        </is>
      </c>
      <c r="BY177" s="2" t="inlineStr">
        <is>
          <t>4</t>
        </is>
      </c>
      <c r="BZ177" s="2" t="inlineStr">
        <is>
          <t/>
        </is>
      </c>
      <c r="CA177" t="inlineStr">
        <is>
          <t/>
        </is>
      </c>
      <c r="CB177" s="2" t="inlineStr">
        <is>
          <t>respeito pela vida privada e familiar</t>
        </is>
      </c>
      <c r="CC177" s="2" t="inlineStr">
        <is>
          <t>4</t>
        </is>
      </c>
      <c r="CD177" s="2" t="inlineStr">
        <is>
          <t/>
        </is>
      </c>
      <c r="CE177" t="inlineStr">
        <is>
          <t/>
        </is>
      </c>
      <c r="CF177" s="2" t="inlineStr">
        <is>
          <t>respectarea vietii private si de familie</t>
        </is>
      </c>
      <c r="CG177" s="2" t="inlineStr">
        <is>
          <t>4</t>
        </is>
      </c>
      <c r="CH177" s="2" t="inlineStr">
        <is>
          <t/>
        </is>
      </c>
      <c r="CI177" t="inlineStr">
        <is>
          <t/>
        </is>
      </c>
      <c r="CJ177" s="2" t="inlineStr">
        <is>
          <t>rešpektovanie súkromného a rodinného života</t>
        </is>
      </c>
      <c r="CK177" s="2" t="inlineStr">
        <is>
          <t>3</t>
        </is>
      </c>
      <c r="CL177" s="2" t="inlineStr">
        <is>
          <t/>
        </is>
      </c>
      <c r="CM177" t="inlineStr">
        <is>
          <t/>
        </is>
      </c>
      <c r="CN177" s="2" t="inlineStr">
        <is>
          <t>spoštovanje zasebnega in družinskega življenja</t>
        </is>
      </c>
      <c r="CO177" s="2" t="inlineStr">
        <is>
          <t>4</t>
        </is>
      </c>
      <c r="CP177" s="2" t="inlineStr">
        <is>
          <t/>
        </is>
      </c>
      <c r="CQ177" t="inlineStr">
        <is>
          <t/>
        </is>
      </c>
      <c r="CR177" s="2" t="inlineStr">
        <is>
          <t>respekt för privat- och familjeliv|
respekt för privatlivet och familjelivet</t>
        </is>
      </c>
      <c r="CS177" s="2" t="inlineStr">
        <is>
          <t>4|
4</t>
        </is>
      </c>
      <c r="CT177" s="2" t="inlineStr">
        <is>
          <t xml:space="preserve">|
</t>
        </is>
      </c>
      <c r="CU177" t="inlineStr">
        <is>
          <t/>
        </is>
      </c>
    </row>
    <row r="178">
      <c r="A178" s="1" t="str">
        <f>HYPERLINK("https://iate.europa.eu/entry/result/1464555/all", "1464555")</f>
        <v>1464555</v>
      </c>
      <c r="B178" t="inlineStr">
        <is>
          <t>SCIENCE</t>
        </is>
      </c>
      <c r="C178" t="inlineStr">
        <is>
          <t>SCIENCE|natural and applied sciences|life sciences</t>
        </is>
      </c>
      <c r="D178" s="2" t="inlineStr">
        <is>
          <t>обратна транскриптаза</t>
        </is>
      </c>
      <c r="E178" s="2" t="inlineStr">
        <is>
          <t>3</t>
        </is>
      </c>
      <c r="F178" s="2" t="inlineStr">
        <is>
          <t/>
        </is>
      </c>
      <c r="G178" t="inlineStr">
        <is>
          <t/>
        </is>
      </c>
      <c r="H178" t="inlineStr">
        <is>
          <t/>
        </is>
      </c>
      <c r="I178" t="inlineStr">
        <is>
          <t/>
        </is>
      </c>
      <c r="J178" t="inlineStr">
        <is>
          <t/>
        </is>
      </c>
      <c r="K178" t="inlineStr">
        <is>
          <t/>
        </is>
      </c>
      <c r="L178" s="2" t="inlineStr">
        <is>
          <t>revers transkription|
omvendt transkription</t>
        </is>
      </c>
      <c r="M178" s="2" t="inlineStr">
        <is>
          <t>3|
3</t>
        </is>
      </c>
      <c r="N178" s="2" t="inlineStr">
        <is>
          <t xml:space="preserve">preferred|
</t>
        </is>
      </c>
      <c r="O178" t="inlineStr">
        <is>
          <t>dannelse af DNA
ud fra informationerne i en RNA-streng</t>
        </is>
      </c>
      <c r="P178" s="2" t="inlineStr">
        <is>
          <t>reverse Transkription</t>
        </is>
      </c>
      <c r="Q178" s="2" t="inlineStr">
        <is>
          <t>3</t>
        </is>
      </c>
      <c r="R178" s="2" t="inlineStr">
        <is>
          <t/>
        </is>
      </c>
      <c r="S178" t="inlineStr">
        <is>
          <t/>
        </is>
      </c>
      <c r="T178" t="inlineStr">
        <is>
          <t/>
        </is>
      </c>
      <c r="U178" t="inlineStr">
        <is>
          <t/>
        </is>
      </c>
      <c r="V178" t="inlineStr">
        <is>
          <t/>
        </is>
      </c>
      <c r="W178" t="inlineStr">
        <is>
          <t/>
        </is>
      </c>
      <c r="X178" s="2" t="inlineStr">
        <is>
          <t>reverse transcription</t>
        </is>
      </c>
      <c r="Y178" s="2" t="inlineStr">
        <is>
          <t>3</t>
        </is>
      </c>
      <c r="Z178" s="2" t="inlineStr">
        <is>
          <t/>
        </is>
      </c>
      <c r="AA178" t="inlineStr">
        <is>
          <t>synthesis of single-stranded DNA (complementary DNA, or cDNA)&lt;sup&gt;1&lt;/sup&gt; using single-stranded RNA as a template, mediated by reverse transcriptases (RTs)&lt;sup&gt;2&lt;/sup&gt;&lt;p&gt;&lt;sup&gt;1&lt;/sup&gt;cDNA [ &lt;a href="/entry/result/1073342/all" id="ENTRY_TO_ENTRY_CONVERTER" target="_blank"&gt;IATE:1073342&lt;/a&gt; ]&lt;br&gt;&lt;sup&gt;2&lt;/sup&gt;reverse transcriptase [ &lt;a href="/entry/result/1311710/all" id="ENTRY_TO_ENTRY_CONVERTER" target="_blank"&gt;IATE:1311710&lt;/a&gt; ]&lt;/p&gt;</t>
        </is>
      </c>
      <c r="AB178" s="2" t="inlineStr">
        <is>
          <t>transcripción inversa</t>
        </is>
      </c>
      <c r="AC178" s="2" t="inlineStr">
        <is>
          <t>3</t>
        </is>
      </c>
      <c r="AD178" s="2" t="inlineStr">
        <is>
          <t/>
        </is>
      </c>
      <c r="AE178" t="inlineStr">
        <is>
          <t>Producción de una molécula de DNA a partir de un molde de RNA</t>
        </is>
      </c>
      <c r="AF178" s="2" t="inlineStr">
        <is>
          <t>pöördtranskriptsioon</t>
        </is>
      </c>
      <c r="AG178" s="2" t="inlineStr">
        <is>
          <t>3</t>
        </is>
      </c>
      <c r="AH178" s="2" t="inlineStr">
        <is>
          <t/>
        </is>
      </c>
      <c r="AI178" t="inlineStr">
        <is>
          <t>geneetilise informatsiooni ülekanne RNA-lt DNA-le</t>
        </is>
      </c>
      <c r="AJ178" t="inlineStr">
        <is>
          <t/>
        </is>
      </c>
      <c r="AK178" t="inlineStr">
        <is>
          <t/>
        </is>
      </c>
      <c r="AL178" t="inlineStr">
        <is>
          <t/>
        </is>
      </c>
      <c r="AM178" t="inlineStr">
        <is>
          <t/>
        </is>
      </c>
      <c r="AN178" s="2" t="inlineStr">
        <is>
          <t>transcription inverse</t>
        </is>
      </c>
      <c r="AO178" s="2" t="inlineStr">
        <is>
          <t>3</t>
        </is>
      </c>
      <c r="AP178" s="2" t="inlineStr">
        <is>
          <t/>
        </is>
      </c>
      <c r="AQ178" t="inlineStr">
        <is>
          <t/>
        </is>
      </c>
      <c r="AR178" s="2" t="inlineStr">
        <is>
          <t>cúl-tras-scríobh</t>
        </is>
      </c>
      <c r="AS178" s="2" t="inlineStr">
        <is>
          <t>3</t>
        </is>
      </c>
      <c r="AT178" s="2" t="inlineStr">
        <is>
          <t/>
        </is>
      </c>
      <c r="AU178" t="inlineStr">
        <is>
          <t/>
        </is>
      </c>
      <c r="AV178" t="inlineStr">
        <is>
          <t/>
        </is>
      </c>
      <c r="AW178" t="inlineStr">
        <is>
          <t/>
        </is>
      </c>
      <c r="AX178" t="inlineStr">
        <is>
          <t/>
        </is>
      </c>
      <c r="AY178" t="inlineStr">
        <is>
          <t/>
        </is>
      </c>
      <c r="AZ178" t="inlineStr">
        <is>
          <t/>
        </is>
      </c>
      <c r="BA178" t="inlineStr">
        <is>
          <t/>
        </is>
      </c>
      <c r="BB178" t="inlineStr">
        <is>
          <t/>
        </is>
      </c>
      <c r="BC178" t="inlineStr">
        <is>
          <t/>
        </is>
      </c>
      <c r="BD178" s="2" t="inlineStr">
        <is>
          <t>trascrizione inversa</t>
        </is>
      </c>
      <c r="BE178" s="2" t="inlineStr">
        <is>
          <t>3</t>
        </is>
      </c>
      <c r="BF178" s="2" t="inlineStr">
        <is>
          <t/>
        </is>
      </c>
      <c r="BG178" t="inlineStr">
        <is>
          <t/>
        </is>
      </c>
      <c r="BH178" t="inlineStr">
        <is>
          <t/>
        </is>
      </c>
      <c r="BI178" t="inlineStr">
        <is>
          <t/>
        </is>
      </c>
      <c r="BJ178" t="inlineStr">
        <is>
          <t/>
        </is>
      </c>
      <c r="BK178" t="inlineStr">
        <is>
          <t/>
        </is>
      </c>
      <c r="BL178" s="2" t="inlineStr">
        <is>
          <t>reversā transkripcija</t>
        </is>
      </c>
      <c r="BM178" s="2" t="inlineStr">
        <is>
          <t>3</t>
        </is>
      </c>
      <c r="BN178" s="2" t="inlineStr">
        <is>
          <t/>
        </is>
      </c>
      <c r="BO178" t="inlineStr">
        <is>
          <t/>
        </is>
      </c>
      <c r="BP178" t="inlineStr">
        <is>
          <t/>
        </is>
      </c>
      <c r="BQ178" t="inlineStr">
        <is>
          <t/>
        </is>
      </c>
      <c r="BR178" t="inlineStr">
        <is>
          <t/>
        </is>
      </c>
      <c r="BS178" t="inlineStr">
        <is>
          <t/>
        </is>
      </c>
      <c r="BT178" t="inlineStr">
        <is>
          <t/>
        </is>
      </c>
      <c r="BU178" t="inlineStr">
        <is>
          <t/>
        </is>
      </c>
      <c r="BV178" t="inlineStr">
        <is>
          <t/>
        </is>
      </c>
      <c r="BW178" t="inlineStr">
        <is>
          <t/>
        </is>
      </c>
      <c r="BX178" s="2" t="inlineStr">
        <is>
          <t>odwrotna transkrypcja</t>
        </is>
      </c>
      <c r="BY178" s="2" t="inlineStr">
        <is>
          <t>3</t>
        </is>
      </c>
      <c r="BZ178" s="2" t="inlineStr">
        <is>
          <t/>
        </is>
      </c>
      <c r="CA178" t="inlineStr">
        <is>
          <t>charakterystyczny dla retrowirusów proces syntezy komplementarnej nici DNA (cDNA) na matrycy wirusowego RNA, dokonywany przez wirusową odwrotną transkryptazę [ &lt;a href="/entry/result/1311710/all" id="ENTRY_TO_ENTRY_CONVERTER" target="_blank"&gt;IATE:1311710&lt;/a&gt; ]</t>
        </is>
      </c>
      <c r="CB178" s="2" t="inlineStr">
        <is>
          <t>transcrição reversa|
retrotranscrição</t>
        </is>
      </c>
      <c r="CC178" s="2" t="inlineStr">
        <is>
          <t>3|
3</t>
        </is>
      </c>
      <c r="CD178" s="2" t="inlineStr">
        <is>
          <t xml:space="preserve">|
</t>
        </is>
      </c>
      <c r="CE178" t="inlineStr">
        <is>
          <t>Formação de um ácido desoxirribonucleico a partir de um ácido ribonucleico efetuada pelos retrovírus.</t>
        </is>
      </c>
      <c r="CF178" t="inlineStr">
        <is>
          <t/>
        </is>
      </c>
      <c r="CG178" t="inlineStr">
        <is>
          <t/>
        </is>
      </c>
      <c r="CH178" t="inlineStr">
        <is>
          <t/>
        </is>
      </c>
      <c r="CI178" t="inlineStr">
        <is>
          <t/>
        </is>
      </c>
      <c r="CJ178" t="inlineStr">
        <is>
          <t/>
        </is>
      </c>
      <c r="CK178" t="inlineStr">
        <is>
          <t/>
        </is>
      </c>
      <c r="CL178" t="inlineStr">
        <is>
          <t/>
        </is>
      </c>
      <c r="CM178" t="inlineStr">
        <is>
          <t/>
        </is>
      </c>
      <c r="CN178" t="inlineStr">
        <is>
          <t/>
        </is>
      </c>
      <c r="CO178" t="inlineStr">
        <is>
          <t/>
        </is>
      </c>
      <c r="CP178" t="inlineStr">
        <is>
          <t/>
        </is>
      </c>
      <c r="CQ178" t="inlineStr">
        <is>
          <t/>
        </is>
      </c>
      <c r="CR178" t="inlineStr">
        <is>
          <t/>
        </is>
      </c>
      <c r="CS178" t="inlineStr">
        <is>
          <t/>
        </is>
      </c>
      <c r="CT178" t="inlineStr">
        <is>
          <t/>
        </is>
      </c>
      <c r="CU178" t="inlineStr">
        <is>
          <t/>
        </is>
      </c>
    </row>
    <row r="179">
      <c r="A179" s="1" t="str">
        <f>HYPERLINK("https://iate.europa.eu/entry/result/1589658/all", "1589658")</f>
        <v>1589658</v>
      </c>
      <c r="B179" t="inlineStr">
        <is>
          <t>SOCIAL QUESTIONS</t>
        </is>
      </c>
      <c r="C179" t="inlineStr">
        <is>
          <t>SOCIAL QUESTIONS|health|pharmaceutical industry</t>
        </is>
      </c>
      <c r="D179" s="2" t="inlineStr">
        <is>
          <t>разрешение за търговия|
разрешение за пускане на пазара</t>
        </is>
      </c>
      <c r="E179" s="2" t="inlineStr">
        <is>
          <t>4|
3</t>
        </is>
      </c>
      <c r="F179" s="2" t="inlineStr">
        <is>
          <t xml:space="preserve">preferred|
</t>
        </is>
      </c>
      <c r="G179" t="inlineStr">
        <is>
          <t/>
        </is>
      </c>
      <c r="H179" s="2" t="inlineStr">
        <is>
          <t>registrace</t>
        </is>
      </c>
      <c r="I179" s="2" t="inlineStr">
        <is>
          <t>3</t>
        </is>
      </c>
      <c r="J179" s="2" t="inlineStr">
        <is>
          <t/>
        </is>
      </c>
      <c r="K179" t="inlineStr">
        <is>
          <t/>
        </is>
      </c>
      <c r="L179" s="2" t="inlineStr">
        <is>
          <t>markedsføringstilladelse</t>
        </is>
      </c>
      <c r="M179" s="2" t="inlineStr">
        <is>
          <t>4</t>
        </is>
      </c>
      <c r="N179" s="2" t="inlineStr">
        <is>
          <t/>
        </is>
      </c>
      <c r="O179" t="inlineStr">
        <is>
          <t>tilladelse til at markedsføre et lægemiddel</t>
        </is>
      </c>
      <c r="P179" s="2" t="inlineStr">
        <is>
          <t>Genehmigung für den Vertrieb|
Zulassung|
Genehmigung für das Inverkehrbringen</t>
        </is>
      </c>
      <c r="Q179" s="2" t="inlineStr">
        <is>
          <t>3|
3|
3</t>
        </is>
      </c>
      <c r="R179" s="2" t="inlineStr">
        <is>
          <t xml:space="preserve">|
|
</t>
        </is>
      </c>
      <c r="S179" t="inlineStr">
        <is>
          <t/>
        </is>
      </c>
      <c r="T179" s="2" t="inlineStr">
        <is>
          <t>άδεια κυκλοφορίας</t>
        </is>
      </c>
      <c r="U179" s="2" t="inlineStr">
        <is>
          <t>4</t>
        </is>
      </c>
      <c r="V179" s="2" t="inlineStr">
        <is>
          <t/>
        </is>
      </c>
      <c r="W179" t="inlineStr">
        <is>
          <t/>
        </is>
      </c>
      <c r="X179" s="2" t="inlineStr">
        <is>
          <t>marketing authorization|
marketing authorisation</t>
        </is>
      </c>
      <c r="Y179" s="2" t="inlineStr">
        <is>
          <t>1|
3</t>
        </is>
      </c>
      <c r="Z179" s="2" t="inlineStr">
        <is>
          <t xml:space="preserve">|
</t>
        </is>
      </c>
      <c r="AA179" t="inlineStr">
        <is>
          <t>permission to place a medicinal product on the market</t>
        </is>
      </c>
      <c r="AB179" s="2" t="inlineStr">
        <is>
          <t>autorización de comercialización</t>
        </is>
      </c>
      <c r="AC179" s="2" t="inlineStr">
        <is>
          <t>4</t>
        </is>
      </c>
      <c r="AD179" s="2" t="inlineStr">
        <is>
          <t/>
        </is>
      </c>
      <c r="AE179" t="inlineStr">
        <is>
          <t/>
        </is>
      </c>
      <c r="AF179" s="2" t="inlineStr">
        <is>
          <t>müügiluba</t>
        </is>
      </c>
      <c r="AG179" s="2" t="inlineStr">
        <is>
          <t>3</t>
        </is>
      </c>
      <c r="AH179" s="2" t="inlineStr">
        <is>
          <t/>
        </is>
      </c>
      <c r="AI179" t="inlineStr">
        <is>
          <t/>
        </is>
      </c>
      <c r="AJ179" s="2" t="inlineStr">
        <is>
          <t>markkinoille saattamista koskeva lupa|
myyntilupa</t>
        </is>
      </c>
      <c r="AK179" s="2" t="inlineStr">
        <is>
          <t>2|
3</t>
        </is>
      </c>
      <c r="AL179" s="2" t="inlineStr">
        <is>
          <t>|
preferred</t>
        </is>
      </c>
      <c r="AM179" t="inlineStr">
        <is>
          <t/>
        </is>
      </c>
      <c r="AN179" s="2" t="inlineStr">
        <is>
          <t>autorisation de mise sur le marché|
AMM</t>
        </is>
      </c>
      <c r="AO179" s="2" t="inlineStr">
        <is>
          <t>3|
1</t>
        </is>
      </c>
      <c r="AP179" s="2" t="inlineStr">
        <is>
          <t xml:space="preserve">|
</t>
        </is>
      </c>
      <c r="AQ179" t="inlineStr">
        <is>
          <t/>
        </is>
      </c>
      <c r="AR179" s="2" t="inlineStr">
        <is>
          <t>údarú margaíochta</t>
        </is>
      </c>
      <c r="AS179" s="2" t="inlineStr">
        <is>
          <t>3</t>
        </is>
      </c>
      <c r="AT179" s="2" t="inlineStr">
        <is>
          <t/>
        </is>
      </c>
      <c r="AU179" t="inlineStr">
        <is>
          <t/>
        </is>
      </c>
      <c r="AV179" s="2" t="inlineStr">
        <is>
          <t>odobrenje za stavljanje u promet</t>
        </is>
      </c>
      <c r="AW179" s="2" t="inlineStr">
        <is>
          <t>4</t>
        </is>
      </c>
      <c r="AX179" s="2" t="inlineStr">
        <is>
          <t/>
        </is>
      </c>
      <c r="AY179" t="inlineStr">
        <is>
          <t>formalna dozvola da se lijek ili VMP stavi u promet u jednoj ili više država članica EU-a</t>
        </is>
      </c>
      <c r="AZ179" s="2" t="inlineStr">
        <is>
          <t>forgalombahozatali engedély</t>
        </is>
      </c>
      <c r="BA179" s="2" t="inlineStr">
        <is>
          <t>4</t>
        </is>
      </c>
      <c r="BB179" s="2" t="inlineStr">
        <is>
          <t/>
        </is>
      </c>
      <c r="BC179" t="inlineStr">
        <is>
          <t/>
        </is>
      </c>
      <c r="BD179" s="2" t="inlineStr">
        <is>
          <t>AIC|
autorizzazione all'immissione in commercio</t>
        </is>
      </c>
      <c r="BE179" s="2" t="inlineStr">
        <is>
          <t>3|
3</t>
        </is>
      </c>
      <c r="BF179" s="2" t="inlineStr">
        <is>
          <t xml:space="preserve">|
</t>
        </is>
      </c>
      <c r="BG179" t="inlineStr">
        <is>
          <t>autorizzazione a immettere medicinali sul mercato</t>
        </is>
      </c>
      <c r="BH179" s="2" t="inlineStr">
        <is>
          <t>rinkodaros leidimas|
rinkodaros teisė|
registracijos pažymėjimas</t>
        </is>
      </c>
      <c r="BI179" s="2" t="inlineStr">
        <is>
          <t>3|
2|
3</t>
        </is>
      </c>
      <c r="BJ179" s="2" t="inlineStr">
        <is>
          <t>preferred|
admitted|
preferred</t>
        </is>
      </c>
      <c r="BK179" t="inlineStr">
        <is>
          <t>kompetentingos institucijos leidimas pateikti vaistą rinkai</t>
        </is>
      </c>
      <c r="BL179" s="2" t="inlineStr">
        <is>
          <t>tirdzniecības atļauja</t>
        </is>
      </c>
      <c r="BM179" s="2" t="inlineStr">
        <is>
          <t>3</t>
        </is>
      </c>
      <c r="BN179" s="2" t="inlineStr">
        <is>
          <t/>
        </is>
      </c>
      <c r="BO179" t="inlineStr">
        <is>
          <t>atļauja zāļu laišanai tirgū, ko izsniedz kompetentā dalībvalsts iestāde</t>
        </is>
      </c>
      <c r="BP179" s="2" t="inlineStr">
        <is>
          <t>awtorizzazzjoni għall-marketing|
awtorizzazzjoni għat-tqegħid fis-suq|
awtorizzazzjoni għall-kummerċjalizzazzjoni</t>
        </is>
      </c>
      <c r="BQ179" s="2" t="inlineStr">
        <is>
          <t>3|
3|
3</t>
        </is>
      </c>
      <c r="BR179" s="2" t="inlineStr">
        <is>
          <t xml:space="preserve">|
|
</t>
        </is>
      </c>
      <c r="BS179" t="inlineStr">
        <is>
          <t>permess mogħti mill-awtorità kompetenti ta’ Stat Membru biex prodott mediċinali jitqiegħed fis-suq</t>
        </is>
      </c>
      <c r="BT179" s="2" t="inlineStr">
        <is>
          <t>vergunning voor het in de handel brengen</t>
        </is>
      </c>
      <c r="BU179" s="2" t="inlineStr">
        <is>
          <t>3</t>
        </is>
      </c>
      <c r="BV179" s="2" t="inlineStr">
        <is>
          <t/>
        </is>
      </c>
      <c r="BW179" t="inlineStr">
        <is>
          <t/>
        </is>
      </c>
      <c r="BX179" s="2" t="inlineStr">
        <is>
          <t>pozwolenie na dopuszczenie do obrotu</t>
        </is>
      </c>
      <c r="BY179" s="2" t="inlineStr">
        <is>
          <t>3</t>
        </is>
      </c>
      <c r="BZ179" s="2" t="inlineStr">
        <is>
          <t/>
        </is>
      </c>
      <c r="CA179" t="inlineStr">
        <is>
          <t/>
        </is>
      </c>
      <c r="CB179" s="2" t="inlineStr">
        <is>
          <t>autorização de introdução no mercado|
AIM</t>
        </is>
      </c>
      <c r="CC179" s="2" t="inlineStr">
        <is>
          <t>3|
3</t>
        </is>
      </c>
      <c r="CD179" s="2" t="inlineStr">
        <is>
          <t xml:space="preserve">|
</t>
        </is>
      </c>
      <c r="CE179" t="inlineStr">
        <is>
          <t>Autorização para que um medicamento seja colocado no mercado concedida pela autoridade competente.</t>
        </is>
      </c>
      <c r="CF179" s="2" t="inlineStr">
        <is>
          <t>autorizație de punere pe piață|
autorizație de comercializare</t>
        </is>
      </c>
      <c r="CG179" s="2" t="inlineStr">
        <is>
          <t>3|
3</t>
        </is>
      </c>
      <c r="CH179" s="2" t="inlineStr">
        <is>
          <t xml:space="preserve">|
</t>
        </is>
      </c>
      <c r="CI179" t="inlineStr">
        <is>
          <t/>
        </is>
      </c>
      <c r="CJ179" s="2" t="inlineStr">
        <is>
          <t>povolenie na uvedenie na trh</t>
        </is>
      </c>
      <c r="CK179" s="2" t="inlineStr">
        <is>
          <t>3</t>
        </is>
      </c>
      <c r="CL179" s="2" t="inlineStr">
        <is>
          <t/>
        </is>
      </c>
      <c r="CM179" t="inlineStr">
        <is>
          <t>povolenie na uvedenie lieku na trh</t>
        </is>
      </c>
      <c r="CN179" s="2" t="inlineStr">
        <is>
          <t>dovoljenje za promet</t>
        </is>
      </c>
      <c r="CO179" s="2" t="inlineStr">
        <is>
          <t>3</t>
        </is>
      </c>
      <c r="CP179" s="2" t="inlineStr">
        <is>
          <t/>
        </is>
      </c>
      <c r="CQ179" t="inlineStr">
        <is>
          <t>dovoljenje, ki ga je treba pridobiti pred prihodom zdravila na trg</t>
        </is>
      </c>
      <c r="CR179" s="2" t="inlineStr">
        <is>
          <t>godkännande för försäljning</t>
        </is>
      </c>
      <c r="CS179" s="2" t="inlineStr">
        <is>
          <t>3</t>
        </is>
      </c>
      <c r="CT179" s="2" t="inlineStr">
        <is>
          <t/>
        </is>
      </c>
      <c r="CU179" t="inlineStr">
        <is>
          <t>ett tillstånd att saluföra ett läkemedel</t>
        </is>
      </c>
    </row>
    <row r="180">
      <c r="A180" s="1" t="str">
        <f>HYPERLINK("https://iate.europa.eu/entry/result/2246741/all", "2246741")</f>
        <v>2246741</v>
      </c>
      <c r="B180" t="inlineStr">
        <is>
          <t>SOCIAL QUESTIONS;TRANSPORT;TRADE</t>
        </is>
      </c>
      <c r="C180" t="inlineStr">
        <is>
          <t>SOCIAL QUESTIONS|social affairs|leisure|tourism;TRANSPORT|maritime and inland waterway transport|maritime transport;SOCIAL QUESTIONS|migration;TRADE</t>
        </is>
      </c>
      <c r="D180" s="2" t="inlineStr">
        <is>
          <t>пристанищен граничен контролно-пропускателен пункт</t>
        </is>
      </c>
      <c r="E180" s="2" t="inlineStr">
        <is>
          <t>3</t>
        </is>
      </c>
      <c r="F180" s="2" t="inlineStr">
        <is>
          <t/>
        </is>
      </c>
      <c r="G180" t="inlineStr">
        <is>
          <t>обособена територия със специален режим на пропускане и охрана, която се изграждат на територията на международни пристанища за обществен транспорт с цел контрол на преминаването на държавната граница, ако не е предвидено друго в международен договор.</t>
        </is>
      </c>
      <c r="H180" s="2" t="inlineStr">
        <is>
          <t>námořní hraniční přechod</t>
        </is>
      </c>
      <c r="I180" s="2" t="inlineStr">
        <is>
          <t>3</t>
        </is>
      </c>
      <c r="J180" s="2" t="inlineStr">
        <is>
          <t/>
        </is>
      </c>
      <c r="K180" t="inlineStr">
        <is>
          <t/>
        </is>
      </c>
      <c r="L180" s="2" t="inlineStr">
        <is>
          <t>søgrænseovergangssted</t>
        </is>
      </c>
      <c r="M180" s="2" t="inlineStr">
        <is>
          <t>2</t>
        </is>
      </c>
      <c r="N180" s="2" t="inlineStr">
        <is>
          <t/>
        </is>
      </c>
      <c r="O180" t="inlineStr">
        <is>
          <t>sted, hvor personer, køretøjer og varer kan passere grænsen mellem to lande/områder ad søvejen, fx søhavne og havne ved indre vandveje (floder og søer)</t>
        </is>
      </c>
      <c r="P180" s="2" t="inlineStr">
        <is>
          <t>Seegrenzübergangsstelle</t>
        </is>
      </c>
      <c r="Q180" s="2" t="inlineStr">
        <is>
          <t>3</t>
        </is>
      </c>
      <c r="R180" s="2" t="inlineStr">
        <is>
          <t/>
        </is>
      </c>
      <c r="S180" t="inlineStr">
        <is>
          <t>Stelle, an der Personen, Fahrzeuge und Waren die Grenze zwischen zwei Staaten auf dem Seeweg überschreiten können (in Abgrenzung zu Land- bzw. Luftweg)</t>
        </is>
      </c>
      <c r="T180" s="2" t="inlineStr">
        <is>
          <t>σημείο διέλευσης θαλασσίων συνόρων</t>
        </is>
      </c>
      <c r="U180" s="2" t="inlineStr">
        <is>
          <t>3</t>
        </is>
      </c>
      <c r="V180" s="2" t="inlineStr">
        <is>
          <t/>
        </is>
      </c>
      <c r="W180" t="inlineStr">
        <is>
          <t/>
        </is>
      </c>
      <c r="X180" s="2" t="inlineStr">
        <is>
          <t>sea border crossing point|
marine border crossing point</t>
        </is>
      </c>
      <c r="Y180" s="2" t="inlineStr">
        <is>
          <t>3|
2</t>
        </is>
      </c>
      <c r="Z180" s="2" t="inlineStr">
        <is>
          <t xml:space="preserve">|
</t>
        </is>
      </c>
      <c r="AA180" t="inlineStr">
        <is>
          <t>place at which people, vehicles and goods can enter another state or territory by sea, i.e. a seaport</t>
        </is>
      </c>
      <c r="AB180" s="2" t="inlineStr">
        <is>
          <t>paso fronterizo marítimo</t>
        </is>
      </c>
      <c r="AC180" s="2" t="inlineStr">
        <is>
          <t>3</t>
        </is>
      </c>
      <c r="AD180" s="2" t="inlineStr">
        <is>
          <t/>
        </is>
      </c>
      <c r="AE180" t="inlineStr">
        <is>
          <t>Todo paso habilitado por las autoridades competentes para cruzar por vía marítima las fronteras exteriores (por ejemplo, un puerto).</t>
        </is>
      </c>
      <c r="AF180" s="2" t="inlineStr">
        <is>
          <t>merepiiripunkt</t>
        </is>
      </c>
      <c r="AG180" s="2" t="inlineStr">
        <is>
          <t>3</t>
        </is>
      </c>
      <c r="AH180" s="2" t="inlineStr">
        <is>
          <t/>
        </is>
      </c>
      <c r="AI180" t="inlineStr">
        <is>
          <t>koht merepiiril (st sadam), kus riiki saabuvad või riigist lahkuvad isikud ja transpordivahendid võivad riigipiiri ületada ning riiki toodav või riigist väljaviidav kaup võidakse üle riigipiiri toimetada</t>
        </is>
      </c>
      <c r="AJ180" s="2" t="inlineStr">
        <is>
          <t>merirajan ylityspaikka</t>
        </is>
      </c>
      <c r="AK180" s="2" t="inlineStr">
        <is>
          <t>3</t>
        </is>
      </c>
      <c r="AL180" s="2" t="inlineStr">
        <is>
          <t/>
        </is>
      </c>
      <c r="AM180" t="inlineStr">
        <is>
          <t>paikka, jossa henkilöt, ajoneuvot ja tavarat voivat saapua toisen valtion alueelle tai toiselle maa-alueelle meriteitse</t>
        </is>
      </c>
      <c r="AN180" s="2" t="inlineStr">
        <is>
          <t>point de passage frontalier maritime</t>
        </is>
      </c>
      <c r="AO180" s="2" t="inlineStr">
        <is>
          <t>3</t>
        </is>
      </c>
      <c r="AP180" s="2" t="inlineStr">
        <is>
          <t/>
        </is>
      </c>
      <c r="AQ180" t="inlineStr">
        <is>
          <t>lieu où les personnes, les véhicules et les biens peuvent franchir la frontière maritime entre deux États</t>
        </is>
      </c>
      <c r="AR180" s="2" t="inlineStr">
        <is>
          <t>pointe trasnaithe teorann farraige</t>
        </is>
      </c>
      <c r="AS180" s="2" t="inlineStr">
        <is>
          <t>3</t>
        </is>
      </c>
      <c r="AT180" s="2" t="inlineStr">
        <is>
          <t/>
        </is>
      </c>
      <c r="AU180" t="inlineStr">
        <is>
          <t/>
        </is>
      </c>
      <c r="AV180" t="inlineStr">
        <is>
          <t/>
        </is>
      </c>
      <c r="AW180" t="inlineStr">
        <is>
          <t/>
        </is>
      </c>
      <c r="AX180" t="inlineStr">
        <is>
          <t/>
        </is>
      </c>
      <c r="AY180" t="inlineStr">
        <is>
          <t/>
        </is>
      </c>
      <c r="AZ180" s="2" t="inlineStr">
        <is>
          <t>tengeri határátkelőhely</t>
        </is>
      </c>
      <c r="BA180" s="2" t="inlineStr">
        <is>
          <t>3</t>
        </is>
      </c>
      <c r="BB180" s="2" t="inlineStr">
        <is>
          <t/>
        </is>
      </c>
      <c r="BC180" t="inlineStr">
        <is>
          <t>az a tengeri forgalmi helyszín – azaz tengeri kikötő –, ahol személyek, járművek és áruk egy adott állam területéről egy másik állam területére léphetnek</t>
        </is>
      </c>
      <c r="BD180" s="2" t="inlineStr">
        <is>
          <t>valico di frontiera marittimo</t>
        </is>
      </c>
      <c r="BE180" s="2" t="inlineStr">
        <is>
          <t>3</t>
        </is>
      </c>
      <c r="BF180" s="2" t="inlineStr">
        <is>
          <t/>
        </is>
      </c>
      <c r="BG180" t="inlineStr">
        <is>
          <t>luogo in cui persone, veicoli e merci possono entrare nel territorio di un altro Stato per via marittima, p.es. un porto marittimo</t>
        </is>
      </c>
      <c r="BH180" s="2" t="inlineStr">
        <is>
          <t>jūrų sienos perėjimo punktas</t>
        </is>
      </c>
      <c r="BI180" s="2" t="inlineStr">
        <is>
          <t>3</t>
        </is>
      </c>
      <c r="BJ180" s="2" t="inlineStr">
        <is>
          <t/>
        </is>
      </c>
      <c r="BK180" t="inlineStr">
        <is>
          <t/>
        </is>
      </c>
      <c r="BL180" s="2" t="inlineStr">
        <is>
          <t>jūras robežšķērsošanas vieta</t>
        </is>
      </c>
      <c r="BM180" s="2" t="inlineStr">
        <is>
          <t>3</t>
        </is>
      </c>
      <c r="BN180" s="2" t="inlineStr">
        <is>
          <t/>
        </is>
      </c>
      <c r="BO180" t="inlineStr">
        <is>
          <t>vieta, kur var ieceļot citā valstī vai teritorijā pa jūru (pretstatā sauszemes vai lidostas robežšķērsošanas vietai)</t>
        </is>
      </c>
      <c r="BP180" s="2" t="inlineStr">
        <is>
          <t>punt ta' qsim tal-fruntiera tal-baħar</t>
        </is>
      </c>
      <c r="BQ180" s="2" t="inlineStr">
        <is>
          <t>3</t>
        </is>
      </c>
      <c r="BR180" s="2" t="inlineStr">
        <is>
          <t/>
        </is>
      </c>
      <c r="BS180" t="inlineStr">
        <is>
          <t>post li fih persuni, vetturi u oġġetti jistgħu jidħlu fi stat jew territorju ieħor bil-baħar, jiġifieri port tal-baħar</t>
        </is>
      </c>
      <c r="BT180" s="2" t="inlineStr">
        <is>
          <t>zeegrensdoorlaatpost</t>
        </is>
      </c>
      <c r="BU180" s="2" t="inlineStr">
        <is>
          <t>3</t>
        </is>
      </c>
      <c r="BV180" s="2" t="inlineStr">
        <is>
          <t/>
        </is>
      </c>
      <c r="BW180" t="inlineStr">
        <is>
          <t>plaats waar mensen, voertuigen en goederen een andere staat of een ander grondgebied kunnen binnenkomen over zee (bv. een zeehaven)</t>
        </is>
      </c>
      <c r="BX180" s="2" t="inlineStr">
        <is>
          <t>morskie przejście graniczne</t>
        </is>
      </c>
      <c r="BY180" s="2" t="inlineStr">
        <is>
          <t>3</t>
        </is>
      </c>
      <c r="BZ180" s="2" t="inlineStr">
        <is>
          <t/>
        </is>
      </c>
      <c r="CA180" t="inlineStr">
        <is>
          <t/>
        </is>
      </c>
      <c r="CB180" s="2" t="inlineStr">
        <is>
          <t>ponto de passagem de fronteira marítima</t>
        </is>
      </c>
      <c r="CC180" s="2" t="inlineStr">
        <is>
          <t>2</t>
        </is>
      </c>
      <c r="CD180" s="2" t="inlineStr">
        <is>
          <t/>
        </is>
      </c>
      <c r="CE180" t="inlineStr">
        <is>
          <t>local onde pessoas, veículos e mercadorias podem atravessar a fronteira marítima entre dois Estados.</t>
        </is>
      </c>
      <c r="CF180" s="2" t="inlineStr">
        <is>
          <t>punct de trecere portuar|
punct de trecere a frontierei navale</t>
        </is>
      </c>
      <c r="CG180" s="2" t="inlineStr">
        <is>
          <t>3|
3</t>
        </is>
      </c>
      <c r="CH180" s="2" t="inlineStr">
        <is>
          <t xml:space="preserve">|
</t>
        </is>
      </c>
      <c r="CI180" t="inlineStr">
        <is>
          <t/>
        </is>
      </c>
      <c r="CJ180" s="2" t="inlineStr">
        <is>
          <t>námorný hraničný priechod</t>
        </is>
      </c>
      <c r="CK180" s="2" t="inlineStr">
        <is>
          <t>3</t>
        </is>
      </c>
      <c r="CL180" s="2" t="inlineStr">
        <is>
          <t/>
        </is>
      </c>
      <c r="CM180" t="inlineStr">
        <is>
          <t/>
        </is>
      </c>
      <c r="CN180" s="2" t="inlineStr">
        <is>
          <t>morski mejni prehod</t>
        </is>
      </c>
      <c r="CO180" s="2" t="inlineStr">
        <is>
          <t>3</t>
        </is>
      </c>
      <c r="CP180" s="2" t="inlineStr">
        <is>
          <t/>
        </is>
      </c>
      <c r="CQ180" t="inlineStr">
        <is>
          <t/>
        </is>
      </c>
      <c r="CR180" s="2" t="inlineStr">
        <is>
          <t>gränsövergångsställe till sjöss</t>
        </is>
      </c>
      <c r="CS180" s="2" t="inlineStr">
        <is>
          <t>3</t>
        </is>
      </c>
      <c r="CT180" s="2" t="inlineStr">
        <is>
          <t/>
        </is>
      </c>
      <c r="CU180" t="inlineStr">
        <is>
          <t/>
        </is>
      </c>
    </row>
    <row r="181">
      <c r="A181" s="1" t="str">
        <f>HYPERLINK("https://iate.europa.eu/entry/result/1586558/all", "1586558")</f>
        <v>1586558</v>
      </c>
      <c r="B181" t="inlineStr">
        <is>
          <t>EUROPEAN UNION;POLITICS</t>
        </is>
      </c>
      <c r="C181" t="inlineStr">
        <is>
          <t>EUROPEAN UNION|European Union law|EU legal system;POLITICS|executive power and public service</t>
        </is>
      </c>
      <c r="D181" s="2" t="inlineStr">
        <is>
          <t>субсидиарност</t>
        </is>
      </c>
      <c r="E181" s="2" t="inlineStr">
        <is>
          <t>4</t>
        </is>
      </c>
      <c r="F181" s="2" t="inlineStr">
        <is>
          <t/>
        </is>
      </c>
      <c r="G181" t="inlineStr">
        <is>
          <t/>
        </is>
      </c>
      <c r="H181" s="2" t="inlineStr">
        <is>
          <t>subsidiarita</t>
        </is>
      </c>
      <c r="I181" s="2" t="inlineStr">
        <is>
          <t>3</t>
        </is>
      </c>
      <c r="J181" s="2" t="inlineStr">
        <is>
          <t/>
        </is>
      </c>
      <c r="K181" t="inlineStr">
        <is>
          <t/>
        </is>
      </c>
      <c r="L181" s="2" t="inlineStr">
        <is>
          <t>subsidiaritet|
nærhedsprincip|
subsidiaritetsprincip</t>
        </is>
      </c>
      <c r="M181" s="2" t="inlineStr">
        <is>
          <t>3|
3|
3</t>
        </is>
      </c>
      <c r="N181" s="2" t="inlineStr">
        <is>
          <t xml:space="preserve">|
|
</t>
        </is>
      </c>
      <c r="O181" t="inlineStr">
        <is>
          <t/>
        </is>
      </c>
      <c r="P181" s="2" t="inlineStr">
        <is>
          <t>Subsidiarität</t>
        </is>
      </c>
      <c r="Q181" s="2" t="inlineStr">
        <is>
          <t>3</t>
        </is>
      </c>
      <c r="R181" s="2" t="inlineStr">
        <is>
          <t/>
        </is>
      </c>
      <c r="S181" t="inlineStr">
        <is>
          <t>gesellschaftspolitisches Prinzip, nach dem übergeordnete gesellschaftliche Einheiten (bes. der Staat) nur solche Aufgaben an sich ziehen dürfen, zu deren Wahrnehmung untergeordnete Einheiten (bes. die Familie) nicht in der Lage sind</t>
        </is>
      </c>
      <c r="T181" s="2" t="inlineStr">
        <is>
          <t>επικουρικότητα</t>
        </is>
      </c>
      <c r="U181" s="2" t="inlineStr">
        <is>
          <t>3</t>
        </is>
      </c>
      <c r="V181" s="2" t="inlineStr">
        <is>
          <t/>
        </is>
      </c>
      <c r="W181" t="inlineStr">
        <is>
          <t/>
        </is>
      </c>
      <c r="X181" s="2" t="inlineStr">
        <is>
          <t>subsidiarity</t>
        </is>
      </c>
      <c r="Y181" s="2" t="inlineStr">
        <is>
          <t>3</t>
        </is>
      </c>
      <c r="Z181" s="2" t="inlineStr">
        <is>
          <t/>
        </is>
      </c>
      <c r="AA181" t="inlineStr">
        <is>
          <t>the principle that a central authority should have a subsidiary function, performing only those tasks which cannot be performed effectively at a more immediate or local level</t>
        </is>
      </c>
      <c r="AB181" s="2" t="inlineStr">
        <is>
          <t>subsidiariedad</t>
        </is>
      </c>
      <c r="AC181" s="2" t="inlineStr">
        <is>
          <t>4</t>
        </is>
      </c>
      <c r="AD181" s="2" t="inlineStr">
        <is>
          <t/>
        </is>
      </c>
      <c r="AE181" t="inlineStr">
        <is>
          <t>Principio inscrito en los tratados europeos que tiene por objeto garantizar que las decisiones se tomen lo más cerca posible del ciudadano, al garantizar que la acción que vaya a emprenderse a escala comunitaria se justifica en relación con las posibilidades que ofrece el nivel nacional, regional o local.</t>
        </is>
      </c>
      <c r="AF181" t="inlineStr">
        <is>
          <t/>
        </is>
      </c>
      <c r="AG181" t="inlineStr">
        <is>
          <t/>
        </is>
      </c>
      <c r="AH181" t="inlineStr">
        <is>
          <t/>
        </is>
      </c>
      <c r="AI181" t="inlineStr">
        <is>
          <t/>
        </is>
      </c>
      <c r="AJ181" t="inlineStr">
        <is>
          <t/>
        </is>
      </c>
      <c r="AK181" t="inlineStr">
        <is>
          <t/>
        </is>
      </c>
      <c r="AL181" t="inlineStr">
        <is>
          <t/>
        </is>
      </c>
      <c r="AM181" t="inlineStr">
        <is>
          <t/>
        </is>
      </c>
      <c r="AN181" s="2" t="inlineStr">
        <is>
          <t>subsidiarité</t>
        </is>
      </c>
      <c r="AO181" s="2" t="inlineStr">
        <is>
          <t>3</t>
        </is>
      </c>
      <c r="AP181" s="2" t="inlineStr">
        <is>
          <t/>
        </is>
      </c>
      <c r="AQ181" t="inlineStr">
        <is>
          <t/>
        </is>
      </c>
      <c r="AR181" s="2" t="inlineStr">
        <is>
          <t>coimhdeacht</t>
        </is>
      </c>
      <c r="AS181" s="2" t="inlineStr">
        <is>
          <t>3</t>
        </is>
      </c>
      <c r="AT181" s="2" t="inlineStr">
        <is>
          <t/>
        </is>
      </c>
      <c r="AU181" t="inlineStr">
        <is>
          <t/>
        </is>
      </c>
      <c r="AV181" t="inlineStr">
        <is>
          <t/>
        </is>
      </c>
      <c r="AW181" t="inlineStr">
        <is>
          <t/>
        </is>
      </c>
      <c r="AX181" t="inlineStr">
        <is>
          <t/>
        </is>
      </c>
      <c r="AY181" t="inlineStr">
        <is>
          <t/>
        </is>
      </c>
      <c r="AZ181" t="inlineStr">
        <is>
          <t/>
        </is>
      </c>
      <c r="BA181" t="inlineStr">
        <is>
          <t/>
        </is>
      </c>
      <c r="BB181" t="inlineStr">
        <is>
          <t/>
        </is>
      </c>
      <c r="BC181" t="inlineStr">
        <is>
          <t/>
        </is>
      </c>
      <c r="BD181" s="2" t="inlineStr">
        <is>
          <t>sussidiarietà</t>
        </is>
      </c>
      <c r="BE181" s="2" t="inlineStr">
        <is>
          <t>3</t>
        </is>
      </c>
      <c r="BF181" s="2" t="inlineStr">
        <is>
          <t/>
        </is>
      </c>
      <c r="BG181" t="inlineStr">
        <is>
          <t/>
        </is>
      </c>
      <c r="BH181" s="2" t="inlineStr">
        <is>
          <t>subsidiarumas</t>
        </is>
      </c>
      <c r="BI181" s="2" t="inlineStr">
        <is>
          <t>3</t>
        </is>
      </c>
      <c r="BJ181" s="2" t="inlineStr">
        <is>
          <t/>
        </is>
      </c>
      <c r="BK181" t="inlineStr">
        <is>
          <t>Reikalavimas, kad aukštesnėms institucijoms nebūtų priskiriamos funkcijos, kurias gali atlikti žemesniosios institucijos, esančios greta arba arčiau piliečių</t>
        </is>
      </c>
      <c r="BL181" t="inlineStr">
        <is>
          <t/>
        </is>
      </c>
      <c r="BM181" t="inlineStr">
        <is>
          <t/>
        </is>
      </c>
      <c r="BN181" t="inlineStr">
        <is>
          <t/>
        </is>
      </c>
      <c r="BO181" t="inlineStr">
        <is>
          <t/>
        </is>
      </c>
      <c r="BP181" t="inlineStr">
        <is>
          <t/>
        </is>
      </c>
      <c r="BQ181" t="inlineStr">
        <is>
          <t/>
        </is>
      </c>
      <c r="BR181" t="inlineStr">
        <is>
          <t/>
        </is>
      </c>
      <c r="BS181" t="inlineStr">
        <is>
          <t/>
        </is>
      </c>
      <c r="BT181" s="2" t="inlineStr">
        <is>
          <t>subsidiariteit</t>
        </is>
      </c>
      <c r="BU181" s="2" t="inlineStr">
        <is>
          <t>3</t>
        </is>
      </c>
      <c r="BV181" s="2" t="inlineStr">
        <is>
          <t/>
        </is>
      </c>
      <c r="BW181" t="inlineStr">
        <is>
          <t>De Europese Unie neemt slechts maatregelen wanneer die doeltreffender zijn dan wanneer die op nationaal, regionaal of lokaal vlak worden genomen - behalve voor gebieden die onder haar exclusieve bevoegdheid vallen.</t>
        </is>
      </c>
      <c r="BX181" s="2" t="inlineStr">
        <is>
          <t>pomocniczość</t>
        </is>
      </c>
      <c r="BY181" s="2" t="inlineStr">
        <is>
          <t>3</t>
        </is>
      </c>
      <c r="BZ181" s="2" t="inlineStr">
        <is>
          <t/>
        </is>
      </c>
      <c r="CA181" t="inlineStr">
        <is>
          <t/>
        </is>
      </c>
      <c r="CB181" s="2" t="inlineStr">
        <is>
          <t>subsidiariedade</t>
        </is>
      </c>
      <c r="CC181" s="2" t="inlineStr">
        <is>
          <t>3</t>
        </is>
      </c>
      <c r="CD181" s="2" t="inlineStr">
        <is>
          <t/>
        </is>
      </c>
      <c r="CE181" t="inlineStr">
        <is>
          <t/>
        </is>
      </c>
      <c r="CF181" s="2" t="inlineStr">
        <is>
          <t>subsidiaritate</t>
        </is>
      </c>
      <c r="CG181" s="2" t="inlineStr">
        <is>
          <t>3</t>
        </is>
      </c>
      <c r="CH181" s="2" t="inlineStr">
        <is>
          <t/>
        </is>
      </c>
      <c r="CI181" t="inlineStr">
        <is>
          <t/>
        </is>
      </c>
      <c r="CJ181" s="2" t="inlineStr">
        <is>
          <t>subsidiarita</t>
        </is>
      </c>
      <c r="CK181" s="2" t="inlineStr">
        <is>
          <t>3</t>
        </is>
      </c>
      <c r="CL181" s="2" t="inlineStr">
        <is>
          <t/>
        </is>
      </c>
      <c r="CM181" t="inlineStr">
        <is>
          <t>zásada, podľa ktorej Únia koná v oblastiach, ktoré nepatria do jej výlučnej právomoci, len v takom rozsahu a vtedy, ak ciele zamýšľané touto činnosťou nemôžu členské štáty uspokojivo dosiahnuť na ústrednej úrovni alebo na regionálnej a miestnej úrovni, ale z dôvodov rozsahu alebo účinkov navrhovanej činnosti ich možno lepšie dosiahnuť na úrovni Únie</t>
        </is>
      </c>
      <c r="CN181" s="2" t="inlineStr">
        <is>
          <t>subsidiarnost</t>
        </is>
      </c>
      <c r="CO181" s="2" t="inlineStr">
        <is>
          <t>1</t>
        </is>
      </c>
      <c r="CP181" s="2" t="inlineStr">
        <is>
          <t/>
        </is>
      </c>
      <c r="CQ181" t="inlineStr">
        <is>
          <t/>
        </is>
      </c>
      <c r="CR181" t="inlineStr">
        <is>
          <t/>
        </is>
      </c>
      <c r="CS181" t="inlineStr">
        <is>
          <t/>
        </is>
      </c>
      <c r="CT181" t="inlineStr">
        <is>
          <t/>
        </is>
      </c>
      <c r="CU181" t="inlineStr">
        <is>
          <t/>
        </is>
      </c>
    </row>
    <row r="182">
      <c r="A182" s="1" t="str">
        <f>HYPERLINK("https://iate.europa.eu/entry/result/1205288/all", "1205288")</f>
        <v>1205288</v>
      </c>
      <c r="B182" t="inlineStr">
        <is>
          <t>SCIENCE;SOCIAL QUESTIONS</t>
        </is>
      </c>
      <c r="C182" t="inlineStr">
        <is>
          <t>SCIENCE|natural and applied sciences|life sciences|pharmacology;SOCIAL QUESTIONS|health|medical science|toxicology</t>
        </is>
      </c>
      <c r="D182" t="inlineStr">
        <is>
          <t/>
        </is>
      </c>
      <c r="E182" t="inlineStr">
        <is>
          <t/>
        </is>
      </c>
      <c r="F182" t="inlineStr">
        <is>
          <t/>
        </is>
      </c>
      <c r="G182" t="inlineStr">
        <is>
          <t/>
        </is>
      </c>
      <c r="H182" t="inlineStr">
        <is>
          <t/>
        </is>
      </c>
      <c r="I182" t="inlineStr">
        <is>
          <t/>
        </is>
      </c>
      <c r="J182" t="inlineStr">
        <is>
          <t/>
        </is>
      </c>
      <c r="K182" t="inlineStr">
        <is>
          <t/>
        </is>
      </c>
      <c r="L182" s="2" t="inlineStr">
        <is>
          <t>antitoxin|
antitoksin</t>
        </is>
      </c>
      <c r="M182" s="2" t="inlineStr">
        <is>
          <t>3|
3</t>
        </is>
      </c>
      <c r="N182" s="2" t="inlineStr">
        <is>
          <t xml:space="preserve">|
</t>
        </is>
      </c>
      <c r="O182" t="inlineStr">
        <is>
          <t/>
        </is>
      </c>
      <c r="P182" s="2" t="inlineStr">
        <is>
          <t>Antitoxin</t>
        </is>
      </c>
      <c r="Q182" s="2" t="inlineStr">
        <is>
          <t>3</t>
        </is>
      </c>
      <c r="R182" s="2" t="inlineStr">
        <is>
          <t/>
        </is>
      </c>
      <c r="S182" t="inlineStr">
        <is>
          <t>1) als "Gegengift" jeder neutralisierende Antikörper 2) Gegengift; vom Organismus bei Eindringen bakterieller, tierischer oder pflanzlicher Toxine-im Rahmen der aktiven Immunisierung-gebildeter spezifischer Antikoerper, der die Toxine bindet und neutralisiert</t>
        </is>
      </c>
      <c r="T182" s="2" t="inlineStr">
        <is>
          <t>αντιτοξίνη</t>
        </is>
      </c>
      <c r="U182" s="2" t="inlineStr">
        <is>
          <t>3</t>
        </is>
      </c>
      <c r="V182" s="2" t="inlineStr">
        <is>
          <t/>
        </is>
      </c>
      <c r="W182" t="inlineStr">
        <is>
          <t/>
        </is>
      </c>
      <c r="X182" s="2" t="inlineStr">
        <is>
          <t>antitoxin|
anti-toxin</t>
        </is>
      </c>
      <c r="Y182" s="2" t="inlineStr">
        <is>
          <t>3|
1</t>
        </is>
      </c>
      <c r="Z182" s="2" t="inlineStr">
        <is>
          <t xml:space="preserve">|
</t>
        </is>
      </c>
      <c r="AA182" t="inlineStr">
        <is>
          <t>&lt;a href="https://iate.europa.eu/entry/result/1073776/en" target="_blank"&gt;antibody&lt;/a&gt; that counteracts a &lt;a href="https://iate.europa.eu/entry/result/1205198/en" target="_blank"&gt;toxin&lt;/a&gt;</t>
        </is>
      </c>
      <c r="AB182" s="2" t="inlineStr">
        <is>
          <t>antitoxina</t>
        </is>
      </c>
      <c r="AC182" s="2" t="inlineStr">
        <is>
          <t>3</t>
        </is>
      </c>
      <c r="AD182" s="2" t="inlineStr">
        <is>
          <t/>
        </is>
      </c>
      <c r="AE182" t="inlineStr">
        <is>
          <t/>
        </is>
      </c>
      <c r="AF182" t="inlineStr">
        <is>
          <t/>
        </is>
      </c>
      <c r="AG182" t="inlineStr">
        <is>
          <t/>
        </is>
      </c>
      <c r="AH182" t="inlineStr">
        <is>
          <t/>
        </is>
      </c>
      <c r="AI182" t="inlineStr">
        <is>
          <t/>
        </is>
      </c>
      <c r="AJ182" s="2" t="inlineStr">
        <is>
          <t>antitoksiini|
vastamyrkky</t>
        </is>
      </c>
      <c r="AK182" s="2" t="inlineStr">
        <is>
          <t>2|
2</t>
        </is>
      </c>
      <c r="AL182" s="2" t="inlineStr">
        <is>
          <t xml:space="preserve">|
</t>
        </is>
      </c>
      <c r="AM182" t="inlineStr">
        <is>
          <t>myrkkyä vastaan kehittynyt spesifinen vasta-aine</t>
        </is>
      </c>
      <c r="AN182" s="2" t="inlineStr">
        <is>
          <t>antitoxine</t>
        </is>
      </c>
      <c r="AO182" s="2" t="inlineStr">
        <is>
          <t>3</t>
        </is>
      </c>
      <c r="AP182" s="2" t="inlineStr">
        <is>
          <t/>
        </is>
      </c>
      <c r="AQ182" t="inlineStr">
        <is>
          <t>1) substance qui neutralise une toxine 2) Anticorps élaboré par l'organisme qui réagit contre les toxines.</t>
        </is>
      </c>
      <c r="AR182" t="inlineStr">
        <is>
          <t/>
        </is>
      </c>
      <c r="AS182" t="inlineStr">
        <is>
          <t/>
        </is>
      </c>
      <c r="AT182" t="inlineStr">
        <is>
          <t/>
        </is>
      </c>
      <c r="AU182" t="inlineStr">
        <is>
          <t/>
        </is>
      </c>
      <c r="AV182" t="inlineStr">
        <is>
          <t/>
        </is>
      </c>
      <c r="AW182" t="inlineStr">
        <is>
          <t/>
        </is>
      </c>
      <c r="AX182" t="inlineStr">
        <is>
          <t/>
        </is>
      </c>
      <c r="AY182" t="inlineStr">
        <is>
          <t/>
        </is>
      </c>
      <c r="AZ182" t="inlineStr">
        <is>
          <t/>
        </is>
      </c>
      <c r="BA182" t="inlineStr">
        <is>
          <t/>
        </is>
      </c>
      <c r="BB182" t="inlineStr">
        <is>
          <t/>
        </is>
      </c>
      <c r="BC182" t="inlineStr">
        <is>
          <t/>
        </is>
      </c>
      <c r="BD182" s="2" t="inlineStr">
        <is>
          <t>immunotossina|
allotossina|
antitossina|
tossolisina</t>
        </is>
      </c>
      <c r="BE182" s="2" t="inlineStr">
        <is>
          <t>3|
3|
3|
3</t>
        </is>
      </c>
      <c r="BF182" s="2" t="inlineStr">
        <is>
          <t xml:space="preserve">|
|
|
</t>
        </is>
      </c>
      <c r="BG182" t="inlineStr">
        <is>
          <t>anticorpo dotato della specifica capacità di neutralizzare una tossina e che si forma nel siero del sangue e nei liquidi organici di un animale sottoposto a trattamento immunizzante mediante somministrazione della stessa tossina per via parenterale</t>
        </is>
      </c>
      <c r="BH182" t="inlineStr">
        <is>
          <t/>
        </is>
      </c>
      <c r="BI182" t="inlineStr">
        <is>
          <t/>
        </is>
      </c>
      <c r="BJ182" t="inlineStr">
        <is>
          <t/>
        </is>
      </c>
      <c r="BK182" t="inlineStr">
        <is>
          <t/>
        </is>
      </c>
      <c r="BL182" s="2" t="inlineStr">
        <is>
          <t>antitoksīns</t>
        </is>
      </c>
      <c r="BM182" s="2" t="inlineStr">
        <is>
          <t>3</t>
        </is>
      </c>
      <c r="BN182" s="2" t="inlineStr">
        <is>
          <t/>
        </is>
      </c>
      <c r="BO182" t="inlineStr">
        <is>
          <t>aizsargviela, ko organisms izstrādā toksīnu ietekmē un kam piemīt spēja padarīt toksīnus nekaitīgus, saistīt, neitralizēt tos</t>
        </is>
      </c>
      <c r="BP182" t="inlineStr">
        <is>
          <t/>
        </is>
      </c>
      <c r="BQ182" t="inlineStr">
        <is>
          <t/>
        </is>
      </c>
      <c r="BR182" t="inlineStr">
        <is>
          <t/>
        </is>
      </c>
      <c r="BS182" t="inlineStr">
        <is>
          <t/>
        </is>
      </c>
      <c r="BT182" s="2" t="inlineStr">
        <is>
          <t>antitoxine|
antitoxinum</t>
        </is>
      </c>
      <c r="BU182" s="2" t="inlineStr">
        <is>
          <t>3|
3</t>
        </is>
      </c>
      <c r="BV182" s="2" t="inlineStr">
        <is>
          <t xml:space="preserve">|
</t>
        </is>
      </c>
      <c r="BW182" t="inlineStr">
        <is>
          <t/>
        </is>
      </c>
      <c r="BX182" t="inlineStr">
        <is>
          <t/>
        </is>
      </c>
      <c r="BY182" t="inlineStr">
        <is>
          <t/>
        </is>
      </c>
      <c r="BZ182" t="inlineStr">
        <is>
          <t/>
        </is>
      </c>
      <c r="CA182" t="inlineStr">
        <is>
          <t/>
        </is>
      </c>
      <c r="CB182" s="2" t="inlineStr">
        <is>
          <t>antitoxina</t>
        </is>
      </c>
      <c r="CC182" s="2" t="inlineStr">
        <is>
          <t>3</t>
        </is>
      </c>
      <c r="CD182" s="2" t="inlineStr">
        <is>
          <t/>
        </is>
      </c>
      <c r="CE182" t="inlineStr">
        <is>
          <t>Anticorpo formado no organismo como resposta à existência de uma toxina orgânica e que é aplicado como método de defesa de determinadas doenças.</t>
        </is>
      </c>
      <c r="CF182" t="inlineStr">
        <is>
          <t/>
        </is>
      </c>
      <c r="CG182" t="inlineStr">
        <is>
          <t/>
        </is>
      </c>
      <c r="CH182" t="inlineStr">
        <is>
          <t/>
        </is>
      </c>
      <c r="CI182" t="inlineStr">
        <is>
          <t/>
        </is>
      </c>
      <c r="CJ182" t="inlineStr">
        <is>
          <t/>
        </is>
      </c>
      <c r="CK182" t="inlineStr">
        <is>
          <t/>
        </is>
      </c>
      <c r="CL182" t="inlineStr">
        <is>
          <t/>
        </is>
      </c>
      <c r="CM182" t="inlineStr">
        <is>
          <t/>
        </is>
      </c>
      <c r="CN182" t="inlineStr">
        <is>
          <t/>
        </is>
      </c>
      <c r="CO182" t="inlineStr">
        <is>
          <t/>
        </is>
      </c>
      <c r="CP182" t="inlineStr">
        <is>
          <t/>
        </is>
      </c>
      <c r="CQ182" t="inlineStr">
        <is>
          <t/>
        </is>
      </c>
      <c r="CR182" t="inlineStr">
        <is>
          <t/>
        </is>
      </c>
      <c r="CS182" t="inlineStr">
        <is>
          <t/>
        </is>
      </c>
      <c r="CT182" t="inlineStr">
        <is>
          <t/>
        </is>
      </c>
      <c r="CU182" t="inlineStr">
        <is>
          <t/>
        </is>
      </c>
    </row>
    <row r="183">
      <c r="A183" s="1" t="str">
        <f>HYPERLINK("https://iate.europa.eu/entry/result/302991/all", "302991")</f>
        <v>302991</v>
      </c>
      <c r="B183" t="inlineStr">
        <is>
          <t>SOCIAL QUESTIONS</t>
        </is>
      </c>
      <c r="C183" t="inlineStr">
        <is>
          <t>SOCIAL QUESTIONS|health|medical science;SOCIAL QUESTIONS|health|health policy</t>
        </is>
      </c>
      <c r="D183" t="inlineStr">
        <is>
          <t/>
        </is>
      </c>
      <c r="E183" t="inlineStr">
        <is>
          <t/>
        </is>
      </c>
      <c r="F183" t="inlineStr">
        <is>
          <t/>
        </is>
      </c>
      <c r="G183" t="inlineStr">
        <is>
          <t/>
        </is>
      </c>
      <c r="H183" s="2" t="inlineStr">
        <is>
          <t>proočkovanost</t>
        </is>
      </c>
      <c r="I183" s="2" t="inlineStr">
        <is>
          <t>3</t>
        </is>
      </c>
      <c r="J183" s="2" t="inlineStr">
        <is>
          <t/>
        </is>
      </c>
      <c r="K183" t="inlineStr">
        <is>
          <t>Procento osob cílové populace, které dostaly v příslušném věku příslušná očkování.</t>
        </is>
      </c>
      <c r="L183" s="2" t="inlineStr">
        <is>
          <t>immuniseringsdækning|
vaccinationsdækning</t>
        </is>
      </c>
      <c r="M183" s="2" t="inlineStr">
        <is>
          <t>3|
3</t>
        </is>
      </c>
      <c r="N183" s="2" t="inlineStr">
        <is>
          <t>|
preferred</t>
        </is>
      </c>
      <c r="O183" t="inlineStr">
        <is>
          <t>procentandel i specifikke aldersgrupper (nyfødte, børn, unge og voksne), som faktisk er blevet vaccineret mod visse sygdomme i forhold til hele befolkningen, som et nationalt vaccineringsprogram har til formål at dække</t>
        </is>
      </c>
      <c r="P183" t="inlineStr">
        <is>
          <t/>
        </is>
      </c>
      <c r="Q183" t="inlineStr">
        <is>
          <t/>
        </is>
      </c>
      <c r="R183" t="inlineStr">
        <is>
          <t/>
        </is>
      </c>
      <c r="S183" t="inlineStr">
        <is>
          <t/>
        </is>
      </c>
      <c r="T183" s="2" t="inlineStr">
        <is>
          <t>ανοσοποιητική κάλυψη</t>
        </is>
      </c>
      <c r="U183" s="2" t="inlineStr">
        <is>
          <t>3</t>
        </is>
      </c>
      <c r="V183" s="2" t="inlineStr">
        <is>
          <t/>
        </is>
      </c>
      <c r="W183" t="inlineStr">
        <is>
          <t>ποσοστό ανθρώπων που ανήκουν σε συγκεκριμένες ηλικιακές ομάδες (νήπια, παιδιά, έφηβοι και ενήλικες) και έχουν εμβολιαστεί πλήρως έναντι ορισμένων ασθενειών επί του συνολικού πληθυσμού που στοχεύει να καλύψει ένα εθνικό εμβολιαστικό πρόγραμμα</t>
        </is>
      </c>
      <c r="X183" s="2" t="inlineStr">
        <is>
          <t>immunisation coverage rate|
immunisation coverage</t>
        </is>
      </c>
      <c r="Y183" s="2" t="inlineStr">
        <is>
          <t>3|
3</t>
        </is>
      </c>
      <c r="Z183" s="2" t="inlineStr">
        <is>
          <t xml:space="preserve">|
</t>
        </is>
      </c>
      <c r="AA183" t="inlineStr">
        <is>
          <t>percentage of persons in specific age groups (infants, children, adolescents and adults) that have been effectively vaccinated against certain diseases over the total population that a national vaccination programme aims to cover (eligible population)</t>
        </is>
      </c>
      <c r="AB183" s="2" t="inlineStr">
        <is>
          <t>tasa de vacunación</t>
        </is>
      </c>
      <c r="AC183" s="2" t="inlineStr">
        <is>
          <t>1</t>
        </is>
      </c>
      <c r="AD183" s="2" t="inlineStr">
        <is>
          <t/>
        </is>
      </c>
      <c r="AE183" t="inlineStr">
        <is>
          <t/>
        </is>
      </c>
      <c r="AF183" t="inlineStr">
        <is>
          <t/>
        </is>
      </c>
      <c r="AG183" t="inlineStr">
        <is>
          <t/>
        </is>
      </c>
      <c r="AH183" t="inlineStr">
        <is>
          <t/>
        </is>
      </c>
      <c r="AI183" t="inlineStr">
        <is>
          <t/>
        </is>
      </c>
      <c r="AJ183" t="inlineStr">
        <is>
          <t/>
        </is>
      </c>
      <c r="AK183" t="inlineStr">
        <is>
          <t/>
        </is>
      </c>
      <c r="AL183" t="inlineStr">
        <is>
          <t/>
        </is>
      </c>
      <c r="AM183" t="inlineStr">
        <is>
          <t/>
        </is>
      </c>
      <c r="AN183" s="2" t="inlineStr">
        <is>
          <t>taux de couverture vaccinale</t>
        </is>
      </c>
      <c r="AO183" s="2" t="inlineStr">
        <is>
          <t>1</t>
        </is>
      </c>
      <c r="AP183" s="2" t="inlineStr">
        <is>
          <t/>
        </is>
      </c>
      <c r="AQ183" t="inlineStr">
        <is>
          <t/>
        </is>
      </c>
      <c r="AR183" t="inlineStr">
        <is>
          <t/>
        </is>
      </c>
      <c r="AS183" t="inlineStr">
        <is>
          <t/>
        </is>
      </c>
      <c r="AT183" t="inlineStr">
        <is>
          <t/>
        </is>
      </c>
      <c r="AU183" t="inlineStr">
        <is>
          <t/>
        </is>
      </c>
      <c r="AV183" t="inlineStr">
        <is>
          <t/>
        </is>
      </c>
      <c r="AW183" t="inlineStr">
        <is>
          <t/>
        </is>
      </c>
      <c r="AX183" t="inlineStr">
        <is>
          <t/>
        </is>
      </c>
      <c r="AY183" t="inlineStr">
        <is>
          <t/>
        </is>
      </c>
      <c r="AZ183" t="inlineStr">
        <is>
          <t/>
        </is>
      </c>
      <c r="BA183" t="inlineStr">
        <is>
          <t/>
        </is>
      </c>
      <c r="BB183" t="inlineStr">
        <is>
          <t/>
        </is>
      </c>
      <c r="BC183" t="inlineStr">
        <is>
          <t/>
        </is>
      </c>
      <c r="BD183" t="inlineStr">
        <is>
          <t/>
        </is>
      </c>
      <c r="BE183" t="inlineStr">
        <is>
          <t/>
        </is>
      </c>
      <c r="BF183" t="inlineStr">
        <is>
          <t/>
        </is>
      </c>
      <c r="BG183" t="inlineStr">
        <is>
          <t/>
        </is>
      </c>
      <c r="BH183" t="inlineStr">
        <is>
          <t/>
        </is>
      </c>
      <c r="BI183" t="inlineStr">
        <is>
          <t/>
        </is>
      </c>
      <c r="BJ183" t="inlineStr">
        <is>
          <t/>
        </is>
      </c>
      <c r="BK183" t="inlineStr">
        <is>
          <t/>
        </is>
      </c>
      <c r="BL183" t="inlineStr">
        <is>
          <t/>
        </is>
      </c>
      <c r="BM183" t="inlineStr">
        <is>
          <t/>
        </is>
      </c>
      <c r="BN183" t="inlineStr">
        <is>
          <t/>
        </is>
      </c>
      <c r="BO183" t="inlineStr">
        <is>
          <t/>
        </is>
      </c>
      <c r="BP183" t="inlineStr">
        <is>
          <t/>
        </is>
      </c>
      <c r="BQ183" t="inlineStr">
        <is>
          <t/>
        </is>
      </c>
      <c r="BR183" t="inlineStr">
        <is>
          <t/>
        </is>
      </c>
      <c r="BS183" t="inlineStr">
        <is>
          <t/>
        </is>
      </c>
      <c r="BT183" t="inlineStr">
        <is>
          <t/>
        </is>
      </c>
      <c r="BU183" t="inlineStr">
        <is>
          <t/>
        </is>
      </c>
      <c r="BV183" t="inlineStr">
        <is>
          <t/>
        </is>
      </c>
      <c r="BW183" t="inlineStr">
        <is>
          <t/>
        </is>
      </c>
      <c r="BX183" t="inlineStr">
        <is>
          <t/>
        </is>
      </c>
      <c r="BY183" t="inlineStr">
        <is>
          <t/>
        </is>
      </c>
      <c r="BZ183" t="inlineStr">
        <is>
          <t/>
        </is>
      </c>
      <c r="CA183" t="inlineStr">
        <is>
          <t/>
        </is>
      </c>
      <c r="CB183" t="inlineStr">
        <is>
          <t/>
        </is>
      </c>
      <c r="CC183" t="inlineStr">
        <is>
          <t/>
        </is>
      </c>
      <c r="CD183" t="inlineStr">
        <is>
          <t/>
        </is>
      </c>
      <c r="CE183" t="inlineStr">
        <is>
          <t/>
        </is>
      </c>
      <c r="CF183" s="2" t="inlineStr">
        <is>
          <t>rată de imunizare</t>
        </is>
      </c>
      <c r="CG183" s="2" t="inlineStr">
        <is>
          <t>3</t>
        </is>
      </c>
      <c r="CH183" s="2" t="inlineStr">
        <is>
          <t/>
        </is>
      </c>
      <c r="CI183" t="inlineStr">
        <is>
          <t/>
        </is>
      </c>
      <c r="CJ183" t="inlineStr">
        <is>
          <t/>
        </is>
      </c>
      <c r="CK183" t="inlineStr">
        <is>
          <t/>
        </is>
      </c>
      <c r="CL183" t="inlineStr">
        <is>
          <t/>
        </is>
      </c>
      <c r="CM183" t="inlineStr">
        <is>
          <t/>
        </is>
      </c>
      <c r="CN183" t="inlineStr">
        <is>
          <t/>
        </is>
      </c>
      <c r="CO183" t="inlineStr">
        <is>
          <t/>
        </is>
      </c>
      <c r="CP183" t="inlineStr">
        <is>
          <t/>
        </is>
      </c>
      <c r="CQ183" t="inlineStr">
        <is>
          <t/>
        </is>
      </c>
      <c r="CR183" t="inlineStr">
        <is>
          <t/>
        </is>
      </c>
      <c r="CS183" t="inlineStr">
        <is>
          <t/>
        </is>
      </c>
      <c r="CT183" t="inlineStr">
        <is>
          <t/>
        </is>
      </c>
      <c r="CU183" t="inlineStr">
        <is>
          <t/>
        </is>
      </c>
    </row>
    <row r="184">
      <c r="A184" s="1" t="str">
        <f>HYPERLINK("https://iate.europa.eu/entry/result/1609202/all", "1609202")</f>
        <v>1609202</v>
      </c>
      <c r="B184" t="inlineStr">
        <is>
          <t>INDUSTRY</t>
        </is>
      </c>
      <c r="C184" t="inlineStr">
        <is>
          <t>INDUSTRY|electronics and electrical engineering</t>
        </is>
      </c>
      <c r="D184" s="2" t="inlineStr">
        <is>
          <t>преносимо устройство</t>
        </is>
      </c>
      <c r="E184" s="2" t="inlineStr">
        <is>
          <t>2</t>
        </is>
      </c>
      <c r="F184" s="2" t="inlineStr">
        <is>
          <t/>
        </is>
      </c>
      <c r="G184" t="inlineStr">
        <is>
          <t>малко компютърно устройство, проектирано да бъде лесно носено и държано с ръка</t>
        </is>
      </c>
      <c r="H184" s="2" t="inlineStr">
        <is>
          <t>přenosné zařízení|
mobilní zařízení</t>
        </is>
      </c>
      <c r="I184" s="2" t="inlineStr">
        <is>
          <t>3|
3</t>
        </is>
      </c>
      <c r="J184" s="2" t="inlineStr">
        <is>
          <t xml:space="preserve">|
</t>
        </is>
      </c>
      <c r="K184" t="inlineStr">
        <is>
          <t>přenosný komunikačně informační systém s možností připojení k internetové síti, například laptop, mobilní telefon, tablet, ale i mp3 přehrávač</t>
        </is>
      </c>
      <c r="L184" s="2" t="inlineStr">
        <is>
          <t>bærbar enhed|
mobilenhed|
bærbart udstyr</t>
        </is>
      </c>
      <c r="M184" s="2" t="inlineStr">
        <is>
          <t>3|
3|
3</t>
        </is>
      </c>
      <c r="N184" s="2" t="inlineStr">
        <is>
          <t xml:space="preserve">|
|
</t>
        </is>
      </c>
      <c r="O184" t="inlineStr">
        <is>
          <t>en lille, håndholdt computerenhed, der let kan medbringes</t>
        </is>
      </c>
      <c r="P184" s="2" t="inlineStr">
        <is>
          <t>mobiles Gerät|
tragbares Gerät</t>
        </is>
      </c>
      <c r="Q184" s="2" t="inlineStr">
        <is>
          <t>3|
3</t>
        </is>
      </c>
      <c r="R184" s="2" t="inlineStr">
        <is>
          <t xml:space="preserve">|
</t>
        </is>
      </c>
      <c r="S184" t="inlineStr">
        <is>
          <t>Endgerät, das aufgrund seiner Größe und seines Gewichts ohne größere körperliche Anstrengung tragbar und somit mobil einsetzbar ist</t>
        </is>
      </c>
      <c r="T184" s="2" t="inlineStr">
        <is>
          <t>φορητή συσκευή|
φορητή διάταξη</t>
        </is>
      </c>
      <c r="U184" s="2" t="inlineStr">
        <is>
          <t>3|
3</t>
        </is>
      </c>
      <c r="V184" s="2" t="inlineStr">
        <is>
          <t xml:space="preserve">|
</t>
        </is>
      </c>
      <c r="W184" t="inlineStr">
        <is>
          <t/>
        </is>
      </c>
      <c r="X184" s="2" t="inlineStr">
        <is>
          <t>mobile device|
mobile device|
portable device|
handheld device</t>
        </is>
      </c>
      <c r="Y184" s="2" t="inlineStr">
        <is>
          <t>1|
3|
3|
1</t>
        </is>
      </c>
      <c r="Z184" s="2" t="inlineStr">
        <is>
          <t xml:space="preserve">|
|
|
</t>
        </is>
      </c>
      <c r="AA184" t="inlineStr">
        <is>
          <t>small computing device designed to be held and used in the hands and easily carried</t>
        </is>
      </c>
      <c r="AB184" s="2" t="inlineStr">
        <is>
          <t>dispositivo portátil|
dispositivo móvil</t>
        </is>
      </c>
      <c r="AC184" s="2" t="inlineStr">
        <is>
          <t>3|
3</t>
        </is>
      </c>
      <c r="AD184" s="2" t="inlineStr">
        <is>
          <t xml:space="preserve">|
</t>
        </is>
      </c>
      <c r="AE184" t="inlineStr">
        <is>
          <t>Aparato electrónico de pequeño tamaño, con conexión a internet y memoria, fácilmente transportable de un lugar a otro, cuyas capacidades suelen ser más limitadas que las de un ordenador no portátil.</t>
        </is>
      </c>
      <c r="AF184" s="2" t="inlineStr">
        <is>
          <t>kaasaskantav seade</t>
        </is>
      </c>
      <c r="AG184" s="2" t="inlineStr">
        <is>
          <t>3</t>
        </is>
      </c>
      <c r="AH184" s="2" t="inlineStr">
        <is>
          <t/>
        </is>
      </c>
      <c r="AI184" t="inlineStr">
        <is>
          <t/>
        </is>
      </c>
      <c r="AJ184" s="2" t="inlineStr">
        <is>
          <t>kannettava laite|
mobiililaite</t>
        </is>
      </c>
      <c r="AK184" s="2" t="inlineStr">
        <is>
          <t>3|
3</t>
        </is>
      </c>
      <c r="AL184" s="2" t="inlineStr">
        <is>
          <t xml:space="preserve">|
</t>
        </is>
      </c>
      <c r="AM184" t="inlineStr">
        <is>
          <t>laite, joka on suunniteltu mukana kannettavaksi ja joka soveltuu tiedon käsittelyyn tai langattomaan tiedonsiirtoon</t>
        </is>
      </c>
      <c r="AN184" s="2" t="inlineStr">
        <is>
          <t>appareil mobile|
appareil portable</t>
        </is>
      </c>
      <c r="AO184" s="2" t="inlineStr">
        <is>
          <t>3|
3</t>
        </is>
      </c>
      <c r="AP184" s="2" t="inlineStr">
        <is>
          <t xml:space="preserve">|
</t>
        </is>
      </c>
      <c r="AQ184" t="inlineStr">
        <is>
          <t>appareil informatique portatif, de petite taille, utilisable de manière autonome lors d'un déplacement</t>
        </is>
      </c>
      <c r="AR184" s="2" t="inlineStr">
        <is>
          <t>gléas iniompartha|
gaireas móibíleach</t>
        </is>
      </c>
      <c r="AS184" s="2" t="inlineStr">
        <is>
          <t>3|
3</t>
        </is>
      </c>
      <c r="AT184" s="2" t="inlineStr">
        <is>
          <t xml:space="preserve">|
</t>
        </is>
      </c>
      <c r="AU184" t="inlineStr">
        <is>
          <t/>
        </is>
      </c>
      <c r="AV184" s="2" t="inlineStr">
        <is>
          <t>mobilni uređaj|
prijenosni uređaj</t>
        </is>
      </c>
      <c r="AW184" s="2" t="inlineStr">
        <is>
          <t>3|
3</t>
        </is>
      </c>
      <c r="AX184" s="2" t="inlineStr">
        <is>
          <t xml:space="preserve">|
</t>
        </is>
      </c>
      <c r="AY184" t="inlineStr">
        <is>
          <t>malen, lako prenosiv računalni uređaj kojim se moguće služiti držeći ga u rukama</t>
        </is>
      </c>
      <c r="AZ184" s="2" t="inlineStr">
        <is>
          <t>hordozható eszköz|
mobil eszköz</t>
        </is>
      </c>
      <c r="BA184" s="2" t="inlineStr">
        <is>
          <t>4|
4</t>
        </is>
      </c>
      <c r="BB184" s="2" t="inlineStr">
        <is>
          <t xml:space="preserve">|
</t>
        </is>
      </c>
      <c r="BC184" t="inlineStr">
        <is>
          <t>olyan kisméretű számítástechnikai eszköz, amely kézben is elfér és könnyen hordozható</t>
        </is>
      </c>
      <c r="BD184" s="2" t="inlineStr">
        <is>
          <t>dispositivo mobile|
apparecchiatura portatile</t>
        </is>
      </c>
      <c r="BE184" s="2" t="inlineStr">
        <is>
          <t>3|
3</t>
        </is>
      </c>
      <c r="BF184" s="2" t="inlineStr">
        <is>
          <t xml:space="preserve">|
</t>
        </is>
      </c>
      <c r="BG184" t="inlineStr">
        <is>
          <t>dispositivo elettronico che può essere utilizzato seguendo la mobilità dell'utente (telefoni cellulari, palmari, smartphone, tablet, laptop, lettori MP3, ricevitori GPS)</t>
        </is>
      </c>
      <c r="BH184" s="2" t="inlineStr">
        <is>
          <t>nešiojamasis prietaisas|
nešiojamasis įtaisas</t>
        </is>
      </c>
      <c r="BI184" s="2" t="inlineStr">
        <is>
          <t>3|
2</t>
        </is>
      </c>
      <c r="BJ184" s="2" t="inlineStr">
        <is>
          <t xml:space="preserve">|
</t>
        </is>
      </c>
      <c r="BK184" t="inlineStr">
        <is>
          <t>nedidelis kompiuterinis įrenginys, kurį galima laikyti rankose ir naudoti nešantis</t>
        </is>
      </c>
      <c r="BL184" s="2" t="inlineStr">
        <is>
          <t>portatīva ierīce|
mobilā ierīce</t>
        </is>
      </c>
      <c r="BM184" s="2" t="inlineStr">
        <is>
          <t>3|
3</t>
        </is>
      </c>
      <c r="BN184" s="2" t="inlineStr">
        <is>
          <t xml:space="preserve">|
</t>
        </is>
      </c>
      <c r="BO184" t="inlineStr">
        <is>
          <t/>
        </is>
      </c>
      <c r="BP184" s="2" t="inlineStr">
        <is>
          <t>apparat mobbli|
apparat portabbli</t>
        </is>
      </c>
      <c r="BQ184" s="2" t="inlineStr">
        <is>
          <t>3|
3</t>
        </is>
      </c>
      <c r="BR184" s="2" t="inlineStr">
        <is>
          <t xml:space="preserve">|
</t>
        </is>
      </c>
      <c r="BS184" t="inlineStr">
        <is>
          <t>apparat tal-informatika żgħir, li jista' jinġarr faċilment fl-idejn</t>
        </is>
      </c>
      <c r="BT184" s="2" t="inlineStr">
        <is>
          <t>mobiel apparaat|
draagbaar apparaat</t>
        </is>
      </c>
      <c r="BU184" s="2" t="inlineStr">
        <is>
          <t>3|
3</t>
        </is>
      </c>
      <c r="BV184" s="2" t="inlineStr">
        <is>
          <t xml:space="preserve">|
</t>
        </is>
      </c>
      <c r="BW184" t="inlineStr">
        <is>
          <t>elektronisch apparaat dat in één hand is te houden, waarbij men eventueel voor de bediening ook de andere hand gebruikt</t>
        </is>
      </c>
      <c r="BX184" s="2" t="inlineStr">
        <is>
          <t>urządzenie mobilne|
urządzenie przenośne</t>
        </is>
      </c>
      <c r="BY184" s="2" t="inlineStr">
        <is>
          <t>3|
3</t>
        </is>
      </c>
      <c r="BZ184" s="2" t="inlineStr">
        <is>
          <t xml:space="preserve">|
</t>
        </is>
      </c>
      <c r="CA184" t="inlineStr">
        <is>
          <t>urządzenie elektroniczne pozwalające na przetwarzanie, odbieranie oraz wysyłanie danych bez konieczności utrzymywania przewodowego połączenia z siecią</t>
        </is>
      </c>
      <c r="CB184" s="2" t="inlineStr">
        <is>
          <t>dispositivo móvel|
dispositivo portátil</t>
        </is>
      </c>
      <c r="CC184" s="2" t="inlineStr">
        <is>
          <t>3|
3</t>
        </is>
      </c>
      <c r="CD184" s="2" t="inlineStr">
        <is>
          <t xml:space="preserve">|
</t>
        </is>
      </c>
      <c r="CE184" t="inlineStr">
        <is>
          <t>Aparelho informático portátil, de pequena dimensão, utilizável de forma autónoma em deslocação.&lt;br&gt;São exemplos de tais aparelhos um computador portátil, um táblete ou um telefone inteligente.</t>
        </is>
      </c>
      <c r="CF184" s="2" t="inlineStr">
        <is>
          <t>dispozitiv portabil</t>
        </is>
      </c>
      <c r="CG184" s="2" t="inlineStr">
        <is>
          <t>3</t>
        </is>
      </c>
      <c r="CH184" s="2" t="inlineStr">
        <is>
          <t/>
        </is>
      </c>
      <c r="CI184" t="inlineStr">
        <is>
          <t/>
        </is>
      </c>
      <c r="CJ184" s="2" t="inlineStr">
        <is>
          <t>prenosné zariadenie|
mobilné zariadenie</t>
        </is>
      </c>
      <c r="CK184" s="2" t="inlineStr">
        <is>
          <t>3|
3</t>
        </is>
      </c>
      <c r="CL184" s="2" t="inlineStr">
        <is>
          <t xml:space="preserve">|
</t>
        </is>
      </c>
      <c r="CM184" t="inlineStr">
        <is>
          <t>malý prenosný elektronický bezdrôtový prístroj s vlastným napájaním a rôznymi aplikáciami</t>
        </is>
      </c>
      <c r="CN184" s="2" t="inlineStr">
        <is>
          <t>prenosna naprava</t>
        </is>
      </c>
      <c r="CO184" s="2" t="inlineStr">
        <is>
          <t>3</t>
        </is>
      </c>
      <c r="CP184" s="2" t="inlineStr">
        <is>
          <t/>
        </is>
      </c>
      <c r="CQ184" t="inlineStr">
        <is>
          <t/>
        </is>
      </c>
      <c r="CR184" s="2" t="inlineStr">
        <is>
          <t>bärbar enhet|
bärbar apparat|
mobil enhet</t>
        </is>
      </c>
      <c r="CS184" s="2" t="inlineStr">
        <is>
          <t>3|
3|
3</t>
        </is>
      </c>
      <c r="CT184" s="2" t="inlineStr">
        <is>
          <t xml:space="preserve">|
|
</t>
        </is>
      </c>
      <c r="CU184" t="inlineStr">
        <is>
          <t>enhet som är utformad så att den är lätt att bära med sig och som har egen strömförsörjning</t>
        </is>
      </c>
    </row>
    <row r="185">
      <c r="A185" s="1" t="str">
        <f>HYPERLINK("https://iate.europa.eu/entry/result/2210598/all", "2210598")</f>
        <v>2210598</v>
      </c>
      <c r="B185" t="inlineStr">
        <is>
          <t>SOCIAL QUESTIONS</t>
        </is>
      </c>
      <c r="C185" t="inlineStr">
        <is>
          <t>SOCIAL QUESTIONS|health|medical science</t>
        </is>
      </c>
      <c r="D185" s="2" t="inlineStr">
        <is>
          <t>заболяване с епидемичен потенциал|
болест с епидемичен потенциал</t>
        </is>
      </c>
      <c r="E185" s="2" t="inlineStr">
        <is>
          <t>3|
3</t>
        </is>
      </c>
      <c r="F185" s="2" t="inlineStr">
        <is>
          <t xml:space="preserve">|
</t>
        </is>
      </c>
      <c r="G185" t="inlineStr">
        <is>
          <t>болест, която при нормални условия не присъства сред дадена общност или присъства на ниско или умерено равнище, но може внезапно да премине в епидемия</t>
        </is>
      </c>
      <c r="H185" s="2" t="inlineStr">
        <is>
          <t>nemoc s epidemickým potenciálem</t>
        </is>
      </c>
      <c r="I185" s="2" t="inlineStr">
        <is>
          <t>3</t>
        </is>
      </c>
      <c r="J185" s="2" t="inlineStr">
        <is>
          <t/>
        </is>
      </c>
      <c r="K185" t="inlineStr">
        <is>
          <t>onemocnění vymezené v Mezinárodních zdravotnických předpisech Světové zdravotnické organizace (WHO) nebo Evropského střediska pro prevenci a kontrolu nemocí (ECDC), a další infekční nemoci nebo nakažlivé parazitické nemoci, pokud se na ně vztahují ochranné předpisy platné pro státní příslušníky členských států</t>
        </is>
      </c>
      <c r="L185" s="2" t="inlineStr">
        <is>
          <t>sygdom, der er potentielt epidemisk|
potentielt epidemisk sygdom|
sygdom med epidemisk potentiale</t>
        </is>
      </c>
      <c r="M185" s="2" t="inlineStr">
        <is>
          <t>4|
4|
4</t>
        </is>
      </c>
      <c r="N185" s="2" t="inlineStr">
        <is>
          <t xml:space="preserve">|
|
</t>
        </is>
      </c>
      <c r="O185" t="inlineStr">
        <is>
          <t>sygdom med stor evne til at spredes fra menneske til menneske og dermed til at forårsage en epidemi</t>
        </is>
      </c>
      <c r="P185" s="2" t="inlineStr">
        <is>
          <t>Krankheit mit epidemischem Potenzial</t>
        </is>
      </c>
      <c r="Q185" s="2" t="inlineStr">
        <is>
          <t>3</t>
        </is>
      </c>
      <c r="R185" s="2" t="inlineStr">
        <is>
          <t/>
        </is>
      </c>
      <c r="S185" t="inlineStr">
        <is>
          <t/>
        </is>
      </c>
      <c r="T185" s="2" t="inlineStr">
        <is>
          <t>νόσος δυνάμενη να προσλάβει χαρακτήρα επιδημίας</t>
        </is>
      </c>
      <c r="U185" s="2" t="inlineStr">
        <is>
          <t>3</t>
        </is>
      </c>
      <c r="V185" s="2" t="inlineStr">
        <is>
          <t/>
        </is>
      </c>
      <c r="W185" t="inlineStr">
        <is>
          <t/>
        </is>
      </c>
      <c r="X185" s="2" t="inlineStr">
        <is>
          <t>disease with epidemic potential</t>
        </is>
      </c>
      <c r="Y185" s="2" t="inlineStr">
        <is>
          <t>3</t>
        </is>
      </c>
      <c r="Z185" s="2" t="inlineStr">
        <is>
          <t/>
        </is>
      </c>
      <c r="AA185" t="inlineStr">
        <is>
          <t>a disease with a high capacity to spread from one human to another and thus to cause an epidemic</t>
        </is>
      </c>
      <c r="AB185" s="2" t="inlineStr">
        <is>
          <t>enfermedad con potencial epidémico|
enfermedad de potencial epidémico</t>
        </is>
      </c>
      <c r="AC185" s="2" t="inlineStr">
        <is>
          <t>3|
3</t>
        </is>
      </c>
      <c r="AD185" s="2" t="inlineStr">
        <is>
          <t xml:space="preserve">|
</t>
        </is>
      </c>
      <c r="AE185" t="inlineStr">
        <is>
          <t>Enfermedad que, por sus características epidemiológicas y/o por las características del lugar o la población en que se produce, puede llegar a convertirse en una epidemia.</t>
        </is>
      </c>
      <c r="AF185" s="2" t="inlineStr">
        <is>
          <t>epideemiohuga haigus</t>
        </is>
      </c>
      <c r="AG185" s="2" t="inlineStr">
        <is>
          <t>3</t>
        </is>
      </c>
      <c r="AH185" s="2" t="inlineStr">
        <is>
          <t/>
        </is>
      </c>
      <c r="AI185" t="inlineStr">
        <is>
          <t>äge nakkushaigus, mille puhul on tõenäoline, et see levib kiiresti ja ulatuslikult</t>
        </is>
      </c>
      <c r="AJ185" s="2" t="inlineStr">
        <is>
          <t>mahdollisesti epidemian aiheuttava tauti</t>
        </is>
      </c>
      <c r="AK185" s="2" t="inlineStr">
        <is>
          <t>3</t>
        </is>
      </c>
      <c r="AL185" s="2" t="inlineStr">
        <is>
          <t/>
        </is>
      </c>
      <c r="AM185" t="inlineStr">
        <is>
          <t/>
        </is>
      </c>
      <c r="AN185" s="2" t="inlineStr">
        <is>
          <t>maladie potentiellement épidémique|
maladie à potentiel épidémique</t>
        </is>
      </c>
      <c r="AO185" s="2" t="inlineStr">
        <is>
          <t>3|
3</t>
        </is>
      </c>
      <c r="AP185" s="2" t="inlineStr">
        <is>
          <t xml:space="preserve">|
</t>
        </is>
      </c>
      <c r="AQ185" t="inlineStr">
        <is>
          <t>maladie normalement absente d'une communauté ou présente à un niveau faible ou modéré, mais qui peut soudain devenir épidémique</t>
        </is>
      </c>
      <c r="AR185" s="2" t="inlineStr">
        <is>
          <t>galar a mbaineann riosca eipidéime leis</t>
        </is>
      </c>
      <c r="AS185" s="2" t="inlineStr">
        <is>
          <t>3</t>
        </is>
      </c>
      <c r="AT185" s="2" t="inlineStr">
        <is>
          <t/>
        </is>
      </c>
      <c r="AU185" t="inlineStr">
        <is>
          <t/>
        </is>
      </c>
      <c r="AV185" s="2" t="inlineStr">
        <is>
          <t>bolest koja može izazvati epidemiju</t>
        </is>
      </c>
      <c r="AW185" s="2" t="inlineStr">
        <is>
          <t>3</t>
        </is>
      </c>
      <c r="AX185" s="2" t="inlineStr">
        <is>
          <t/>
        </is>
      </c>
      <c r="AY185" t="inlineStr">
        <is>
          <t>bolest s visokom mogućnošću širenja s jedne osobe na drugu, čime se uzrokuje epidemija</t>
        </is>
      </c>
      <c r="AZ185" s="2" t="inlineStr">
        <is>
          <t>járványügyi kockázatot jelentő betegség</t>
        </is>
      </c>
      <c r="BA185" s="2" t="inlineStr">
        <is>
          <t>4</t>
        </is>
      </c>
      <c r="BB185" s="2" t="inlineStr">
        <is>
          <t/>
        </is>
      </c>
      <c r="BC185" t="inlineStr">
        <is>
          <t>olyan betegség, amely a lakosság jelentős részét érintő járvány [ &lt;a href="/entry/result/1109031/all" id="ENTRY_TO_ENTRY_CONVERTER" target="_blank"&gt;IATE:1109031&lt;/a&gt; ] kitöréséhez vezethet</t>
        </is>
      </c>
      <c r="BD185" s="2" t="inlineStr">
        <is>
          <t>malattia con potenziale epidemico</t>
        </is>
      </c>
      <c r="BE185" s="2" t="inlineStr">
        <is>
          <t>3</t>
        </is>
      </c>
      <c r="BF185" s="2" t="inlineStr">
        <is>
          <t/>
        </is>
      </c>
      <c r="BG185" t="inlineStr">
        <is>
          <t>malattia in grado di provocare un'emergenza sanitaria pubblica, a causa del suo potenziale epidemico, per la quale non esistono o non sono sufficienti contromisure, e che per questo merita un'attenzione prioritaria in materia di ricerca e sviluppo, in particolare per sviluppare farmaci e vaccini utili a contrastarla</t>
        </is>
      </c>
      <c r="BH185" s="2" t="inlineStr">
        <is>
          <t>liga, galinti sukelti epidemiją</t>
        </is>
      </c>
      <c r="BI185" s="2" t="inlineStr">
        <is>
          <t>3</t>
        </is>
      </c>
      <c r="BJ185" s="2" t="inlineStr">
        <is>
          <t/>
        </is>
      </c>
      <c r="BK185" t="inlineStr">
        <is>
          <t>liga, kuri itin lengvai persiduoda iš vieno žmogaus kitam ir todėl gali sukelti epidemiją</t>
        </is>
      </c>
      <c r="BL185" s="2" t="inlineStr">
        <is>
          <t>slimība, kas potenciāli var izvērsties epidēmijā</t>
        </is>
      </c>
      <c r="BM185" s="2" t="inlineStr">
        <is>
          <t>3</t>
        </is>
      </c>
      <c r="BN185" s="2" t="inlineStr">
        <is>
          <t/>
        </is>
      </c>
      <c r="BO185" t="inlineStr">
        <is>
          <t/>
        </is>
      </c>
      <c r="BP185" s="2" t="inlineStr">
        <is>
          <t>marda b'potenzjal epidemiku</t>
        </is>
      </c>
      <c r="BQ185" s="2" t="inlineStr">
        <is>
          <t>3</t>
        </is>
      </c>
      <c r="BR185" s="2" t="inlineStr">
        <is>
          <t/>
        </is>
      </c>
      <c r="BS185" t="inlineStr">
        <is>
          <t>marda kontaġġuża li kapaċi tinfirex b'mod rapidu fost il-persuni u li b'hekk tista' tirriżulta f'epidemija</t>
        </is>
      </c>
      <c r="BT185" s="2" t="inlineStr">
        <is>
          <t>potentieel epidemische ziekte</t>
        </is>
      </c>
      <c r="BU185" s="2" t="inlineStr">
        <is>
          <t>3</t>
        </is>
      </c>
      <c r="BV185" s="2" t="inlineStr">
        <is>
          <t/>
        </is>
      </c>
      <c r="BW185" t="inlineStr">
        <is>
          <t>ziekte die zich gemakkelijk onder mensen kan verspreiden en aldus tot een epidemie kan leiden</t>
        </is>
      </c>
      <c r="BX185" s="2" t="inlineStr">
        <is>
          <t>choroba mogąca przerodzić się w epidemię</t>
        </is>
      </c>
      <c r="BY185" s="2" t="inlineStr">
        <is>
          <t>2</t>
        </is>
      </c>
      <c r="BZ185" s="2" t="inlineStr">
        <is>
          <t/>
        </is>
      </c>
      <c r="CA185" t="inlineStr">
        <is>
          <t/>
        </is>
      </c>
      <c r="CB185" s="2" t="inlineStr">
        <is>
          <t>doença potencialmente epidémica|
doença com potencial epidémico</t>
        </is>
      </c>
      <c r="CC185" s="2" t="inlineStr">
        <is>
          <t>3|
3</t>
        </is>
      </c>
      <c r="CD185" s="2" t="inlineStr">
        <is>
          <t xml:space="preserve">|
</t>
        </is>
      </c>
      <c r="CE185" t="inlineStr">
        <is>
          <t>Doença com uma elevada capacidade de se propagar de uma pessoa para outra e de causar, assim, uma epidemia.</t>
        </is>
      </c>
      <c r="CF185" s="2" t="inlineStr">
        <is>
          <t>boală cu potențial epidemic|
boală cu potențial epidemiologic</t>
        </is>
      </c>
      <c r="CG185" s="2" t="inlineStr">
        <is>
          <t>3|
3</t>
        </is>
      </c>
      <c r="CH185" s="2" t="inlineStr">
        <is>
          <t xml:space="preserve">|
</t>
        </is>
      </c>
      <c r="CI185" t="inlineStr">
        <is>
          <t/>
        </is>
      </c>
      <c r="CJ185" s="2" t="inlineStr">
        <is>
          <t>choroba s epidemickým potenciálom|
choroba, ktorá má potenciál epidemicky sa šíriť</t>
        </is>
      </c>
      <c r="CK185" s="2" t="inlineStr">
        <is>
          <t>3|
3</t>
        </is>
      </c>
      <c r="CL185" s="2" t="inlineStr">
        <is>
          <t xml:space="preserve">|
</t>
        </is>
      </c>
      <c r="CM185" t="inlineStr">
        <is>
          <t/>
        </is>
      </c>
      <c r="CN185" s="2" t="inlineStr">
        <is>
          <t>bolezen z epidemičnim potencialom|
bolezen, ki bi lahko prerasla v epidemijo</t>
        </is>
      </c>
      <c r="CO185" s="2" t="inlineStr">
        <is>
          <t>2|
2</t>
        </is>
      </c>
      <c r="CP185" s="2" t="inlineStr">
        <is>
          <t xml:space="preserve">|
</t>
        </is>
      </c>
      <c r="CQ185" t="inlineStr">
        <is>
          <t/>
        </is>
      </c>
      <c r="CR185" s="2" t="inlineStr">
        <is>
          <t>sjukdom med epidemisk potential</t>
        </is>
      </c>
      <c r="CS185" s="2" t="inlineStr">
        <is>
          <t>3</t>
        </is>
      </c>
      <c r="CT185" s="2" t="inlineStr">
        <is>
          <t/>
        </is>
      </c>
      <c r="CU185" t="inlineStr">
        <is>
          <t/>
        </is>
      </c>
    </row>
    <row r="186">
      <c r="A186" s="1" t="str">
        <f>HYPERLINK("https://iate.europa.eu/entry/result/891474/all", "891474")</f>
        <v>891474</v>
      </c>
      <c r="B186" t="inlineStr">
        <is>
          <t>LAW</t>
        </is>
      </c>
      <c r="C186" t="inlineStr">
        <is>
          <t>LAW|criminal law|offence</t>
        </is>
      </c>
      <c r="D186" t="inlineStr">
        <is>
          <t/>
        </is>
      </c>
      <c r="E186" t="inlineStr">
        <is>
          <t/>
        </is>
      </c>
      <c r="F186" t="inlineStr">
        <is>
          <t/>
        </is>
      </c>
      <c r="G186" t="inlineStr">
        <is>
          <t/>
        </is>
      </c>
      <c r="H186" t="inlineStr">
        <is>
          <t/>
        </is>
      </c>
      <c r="I186" t="inlineStr">
        <is>
          <t/>
        </is>
      </c>
      <c r="J186" t="inlineStr">
        <is>
          <t/>
        </is>
      </c>
      <c r="K186" t="inlineStr">
        <is>
          <t/>
        </is>
      </c>
      <c r="L186" s="2" t="inlineStr">
        <is>
          <t>falskneri|
forfalskning</t>
        </is>
      </c>
      <c r="M186" s="2" t="inlineStr">
        <is>
          <t>4|
4</t>
        </is>
      </c>
      <c r="N186" s="2" t="inlineStr">
        <is>
          <t xml:space="preserve">|
</t>
        </is>
      </c>
      <c r="O186" t="inlineStr">
        <is>
          <t>det at fremstille et falsk dokument med henblik på at anvende det som et ægte dokument</t>
        </is>
      </c>
      <c r="P186" s="2" t="inlineStr">
        <is>
          <t>Fälschung</t>
        </is>
      </c>
      <c r="Q186" s="2" t="inlineStr">
        <is>
          <t>3</t>
        </is>
      </c>
      <c r="R186" s="2" t="inlineStr">
        <is>
          <t/>
        </is>
      </c>
      <c r="S186" t="inlineStr">
        <is>
          <t>Herstellen einer Fälschung/eines gefälschten Dokuments &lt;a href="/entry/result/886217/all" id="ENTRY_TO_ENTRY_CONVERTER" target="_blank"&gt;IATE:886217&lt;/a&gt;</t>
        </is>
      </c>
      <c r="T186" s="2" t="inlineStr">
        <is>
          <t>πλαστογράφηση</t>
        </is>
      </c>
      <c r="U186" s="2" t="inlineStr">
        <is>
          <t>3</t>
        </is>
      </c>
      <c r="V186" s="2" t="inlineStr">
        <is>
          <t/>
        </is>
      </c>
      <c r="W186" t="inlineStr">
        <is>
          <t>παράνομη δημιουργία ή παραποίηση, αλλοίωση εγγράφου με δόλο</t>
        </is>
      </c>
      <c r="X186" s="2" t="inlineStr">
        <is>
          <t>forgery</t>
        </is>
      </c>
      <c r="Y186" s="2" t="inlineStr">
        <is>
          <t>3</t>
        </is>
      </c>
      <c r="Z186" s="2" t="inlineStr">
        <is>
          <t/>
        </is>
      </c>
      <c r="AA186" t="inlineStr">
        <is>
          <t>making of a false instrument with the intention that it should be used to induce somebody to accept it as genuine</t>
        </is>
      </c>
      <c r="AB186" t="inlineStr">
        <is>
          <t/>
        </is>
      </c>
      <c r="AC186" t="inlineStr">
        <is>
          <t/>
        </is>
      </c>
      <c r="AD186" t="inlineStr">
        <is>
          <t/>
        </is>
      </c>
      <c r="AE186" t="inlineStr">
        <is>
          <t/>
        </is>
      </c>
      <c r="AF186" s="2" t="inlineStr">
        <is>
          <t>võltsimine</t>
        </is>
      </c>
      <c r="AG186" s="2" t="inlineStr">
        <is>
          <t>3</t>
        </is>
      </c>
      <c r="AH186" s="2" t="inlineStr">
        <is>
          <t/>
        </is>
      </c>
      <c r="AI186" t="inlineStr">
        <is>
          <t/>
        </is>
      </c>
      <c r="AJ186" t="inlineStr">
        <is>
          <t/>
        </is>
      </c>
      <c r="AK186" t="inlineStr">
        <is>
          <t/>
        </is>
      </c>
      <c r="AL186" t="inlineStr">
        <is>
          <t/>
        </is>
      </c>
      <c r="AM186" t="inlineStr">
        <is>
          <t/>
        </is>
      </c>
      <c r="AN186" s="2" t="inlineStr">
        <is>
          <t>faux</t>
        </is>
      </c>
      <c r="AO186" s="2" t="inlineStr">
        <is>
          <t>3</t>
        </is>
      </c>
      <c r="AP186" s="2" t="inlineStr">
        <is>
          <t/>
        </is>
      </c>
      <c r="AQ186" t="inlineStr">
        <is>
          <t>fabrication ou altération frauduleuse d'un document écrit ayant une valeur juridique</t>
        </is>
      </c>
      <c r="AR186" t="inlineStr">
        <is>
          <t/>
        </is>
      </c>
      <c r="AS186" t="inlineStr">
        <is>
          <t/>
        </is>
      </c>
      <c r="AT186" t="inlineStr">
        <is>
          <t/>
        </is>
      </c>
      <c r="AU186" t="inlineStr">
        <is>
          <t/>
        </is>
      </c>
      <c r="AV186" t="inlineStr">
        <is>
          <t/>
        </is>
      </c>
      <c r="AW186" t="inlineStr">
        <is>
          <t/>
        </is>
      </c>
      <c r="AX186" t="inlineStr">
        <is>
          <t/>
        </is>
      </c>
      <c r="AY186" t="inlineStr">
        <is>
          <t/>
        </is>
      </c>
      <c r="AZ186" t="inlineStr">
        <is>
          <t/>
        </is>
      </c>
      <c r="BA186" t="inlineStr">
        <is>
          <t/>
        </is>
      </c>
      <c r="BB186" t="inlineStr">
        <is>
          <t/>
        </is>
      </c>
      <c r="BC186" t="inlineStr">
        <is>
          <t/>
        </is>
      </c>
      <c r="BD186" t="inlineStr">
        <is>
          <t/>
        </is>
      </c>
      <c r="BE186" t="inlineStr">
        <is>
          <t/>
        </is>
      </c>
      <c r="BF186" t="inlineStr">
        <is>
          <t/>
        </is>
      </c>
      <c r="BG186" t="inlineStr">
        <is>
          <t/>
        </is>
      </c>
      <c r="BH186" s="2" t="inlineStr">
        <is>
          <t>klastojimas</t>
        </is>
      </c>
      <c r="BI186" s="2" t="inlineStr">
        <is>
          <t>3</t>
        </is>
      </c>
      <c r="BJ186" s="2" t="inlineStr">
        <is>
          <t/>
        </is>
      </c>
      <c r="BK186" t="inlineStr">
        <is>
          <t>netikro dokumento [ &lt;a href="/entry/result/886217/all" id="ENTRY_TO_ENTRY_CONVERTER" target="_blank"&gt;IATE:886217&lt;/a&gt; ] gaminimas siekiant pateikti jį kaip tikrą arba tikro dokumento neteisėtas pakeitimas</t>
        </is>
      </c>
      <c r="BL186" s="2" t="inlineStr">
        <is>
          <t>viltošana</t>
        </is>
      </c>
      <c r="BM186" s="2" t="inlineStr">
        <is>
          <t>3</t>
        </is>
      </c>
      <c r="BN186" s="2" t="inlineStr">
        <is>
          <t/>
        </is>
      </c>
      <c r="BO186" t="inlineStr">
        <is>
          <t>viltota dokumenta [ &lt;a href="/entry/result/886217/all" id="ENTRY_TO_ENTRY_CONVERTER" target="_blank"&gt;IATE:886217&lt;/a&gt; ] izgatavošana ar mērķi to izmantot kā autentisku</t>
        </is>
      </c>
      <c r="BP186" s="2" t="inlineStr">
        <is>
          <t>falsifikazzjoni</t>
        </is>
      </c>
      <c r="BQ186" s="2" t="inlineStr">
        <is>
          <t>3</t>
        </is>
      </c>
      <c r="BR186" s="2" t="inlineStr">
        <is>
          <t/>
        </is>
      </c>
      <c r="BS186" t="inlineStr">
        <is>
          <t>egħmil ta' ħwejjeġ foloz jew bil-falz b'xebh tal-oġġett veru u ġenwin biex wieħed jgħallat lil ħaddieħor</t>
        </is>
      </c>
      <c r="BT186" t="inlineStr">
        <is>
          <t/>
        </is>
      </c>
      <c r="BU186" t="inlineStr">
        <is>
          <t/>
        </is>
      </c>
      <c r="BV186" t="inlineStr">
        <is>
          <t/>
        </is>
      </c>
      <c r="BW186" t="inlineStr">
        <is>
          <t/>
        </is>
      </c>
      <c r="BX186" t="inlineStr">
        <is>
          <t/>
        </is>
      </c>
      <c r="BY186" t="inlineStr">
        <is>
          <t/>
        </is>
      </c>
      <c r="BZ186" t="inlineStr">
        <is>
          <t/>
        </is>
      </c>
      <c r="CA186" t="inlineStr">
        <is>
          <t/>
        </is>
      </c>
      <c r="CB186" s="2" t="inlineStr">
        <is>
          <t>falsificação de documentos</t>
        </is>
      </c>
      <c r="CC186" s="2" t="inlineStr">
        <is>
          <t>3</t>
        </is>
      </c>
      <c r="CD186" s="2" t="inlineStr">
        <is>
          <t/>
        </is>
      </c>
      <c r="CE186" t="inlineStr">
        <is>
          <t>Reprodução fraudulenta ou desnaturação de um documento feita com a intenção de causar prejuízo a outrém ou de obter benefício ilegítimo. A falsificação de documentos constitui uma infracção nos termos do art. 256º e segs. do Código Penal Português punível com pena de prisão ou pena de multa.</t>
        </is>
      </c>
      <c r="CF186" t="inlineStr">
        <is>
          <t/>
        </is>
      </c>
      <c r="CG186" t="inlineStr">
        <is>
          <t/>
        </is>
      </c>
      <c r="CH186" t="inlineStr">
        <is>
          <t/>
        </is>
      </c>
      <c r="CI186" t="inlineStr">
        <is>
          <t/>
        </is>
      </c>
      <c r="CJ186" s="2" t="inlineStr">
        <is>
          <t>falšovanie a pozmeňovanie</t>
        </is>
      </c>
      <c r="CK186" s="2" t="inlineStr">
        <is>
          <t>3</t>
        </is>
      </c>
      <c r="CL186" s="2" t="inlineStr">
        <is>
          <t/>
        </is>
      </c>
      <c r="CM186" t="inlineStr">
        <is>
          <t>vyrobenie falošného dokladu s cieľom použiť ho ako pravý doklad</t>
        </is>
      </c>
      <c r="CN186" s="2" t="inlineStr">
        <is>
          <t>ponarejanje listin</t>
        </is>
      </c>
      <c r="CO186" s="2" t="inlineStr">
        <is>
          <t>2</t>
        </is>
      </c>
      <c r="CP186" s="2" t="inlineStr">
        <is>
          <t/>
        </is>
      </c>
      <c r="CQ186" t="inlineStr">
        <is>
          <t>kaznivo dejanje, pri katerem storilec napravi krivo listino ali pravo predrugači z namenom, da bi jo uporabil kot pravo, oz. krivo ali predrugačeno listino uporabi kot pravo</t>
        </is>
      </c>
      <c r="CR186" t="inlineStr">
        <is>
          <t/>
        </is>
      </c>
      <c r="CS186" t="inlineStr">
        <is>
          <t/>
        </is>
      </c>
      <c r="CT186" t="inlineStr">
        <is>
          <t/>
        </is>
      </c>
      <c r="CU186" t="inlineStr">
        <is>
          <t/>
        </is>
      </c>
    </row>
    <row r="187">
      <c r="A187" s="1" t="str">
        <f>HYPERLINK("https://iate.europa.eu/entry/result/927129/all", "927129")</f>
        <v>927129</v>
      </c>
      <c r="B187" t="inlineStr">
        <is>
          <t>EUROPEAN UNION;POLITICS;SOCIAL QUESTIONS</t>
        </is>
      </c>
      <c r="C187" t="inlineStr">
        <is>
          <t>EUROPEAN UNION|European construction;POLITICS|politics and public safety;SOCIAL QUESTIONS|migration</t>
        </is>
      </c>
      <c r="D187" s="2" t="inlineStr">
        <is>
          <t>наблюдение на границата</t>
        </is>
      </c>
      <c r="E187" s="2" t="inlineStr">
        <is>
          <t>4</t>
        </is>
      </c>
      <c r="F187" s="2" t="inlineStr">
        <is>
          <t/>
        </is>
      </c>
      <c r="G187" t="inlineStr">
        <is>
          <t>наблюдение на границите между гранично-пропускателните пунктове и наблюдението на гранично-пропускателните пунктове извън определеното работно време с цел недопускане заобикалянето на гранични проверки</t>
        </is>
      </c>
      <c r="H187" s="2" t="inlineStr">
        <is>
          <t>ostraha hranic</t>
        </is>
      </c>
      <c r="I187" s="2" t="inlineStr">
        <is>
          <t>3</t>
        </is>
      </c>
      <c r="J187" s="2" t="inlineStr">
        <is>
          <t/>
        </is>
      </c>
      <c r="K187" t="inlineStr">
        <is>
          <t>ostraha hranic mezi hraničními přechody a ostraha hraničních přechodů mimo stanovenou provozní dobu, aby se zabránilo osobám vyhýbat se hraničním kontrolám</t>
        </is>
      </c>
      <c r="L187" s="2" t="inlineStr">
        <is>
          <t>grænseovervågning|
grænsebevogtning</t>
        </is>
      </c>
      <c r="M187" s="2" t="inlineStr">
        <is>
          <t>4|
4</t>
        </is>
      </c>
      <c r="N187" s="2" t="inlineStr">
        <is>
          <t xml:space="preserve">|
</t>
        </is>
      </c>
      <c r="O187" t="inlineStr">
        <is>
          <t>overvågning af grænserne på strækningerne mellem grænseovergangssteder og overvågning af grænseovergangssteder uden for den normale åbningstid for at forhindre personer i at omgå ind- og udrejsekontrollen</t>
        </is>
      </c>
      <c r="P187" s="2" t="inlineStr">
        <is>
          <t>Grenzüberwachung</t>
        </is>
      </c>
      <c r="Q187" s="2" t="inlineStr">
        <is>
          <t>4</t>
        </is>
      </c>
      <c r="R187" s="2" t="inlineStr">
        <is>
          <t/>
        </is>
      </c>
      <c r="S187" t="inlineStr">
        <is>
          <t>die Überwachung der Grenzen zwischen den Grenzübergangsstellen und die Überwachung der Grenzübergangsstellen außerhalb der festgesetzten Verkehrsstunden, um zu vermeiden, dass Personen die Grenzübertrittskontrollen umgehen</t>
        </is>
      </c>
      <c r="T187" s="2" t="inlineStr">
        <is>
          <t>συνοριακή παρακολούθηση|
επιτήρηση των συνόρων</t>
        </is>
      </c>
      <c r="U187" s="2" t="inlineStr">
        <is>
          <t>2|
4</t>
        </is>
      </c>
      <c r="V187" s="2" t="inlineStr">
        <is>
          <t xml:space="preserve">|
</t>
        </is>
      </c>
      <c r="W187" t="inlineStr">
        <is>
          <t>η επιτήρηση των συνόρων εκτός των συνοριακών σημείων διέλευσης και η επιτήρηση των συνοριακών σημείων διέλευσης εκτός των καθορισμένων ωραρίων λειτουργίας, ώστε να μη γίνεται παράκαμψη των συνοριακών ελέγχων</t>
        </is>
      </c>
      <c r="X187" s="2" t="inlineStr">
        <is>
          <t>border surveillance</t>
        </is>
      </c>
      <c r="Y187" s="2" t="inlineStr">
        <is>
          <t>4</t>
        </is>
      </c>
      <c r="Z187" s="2" t="inlineStr">
        <is>
          <t/>
        </is>
      </c>
      <c r="AA187" t="inlineStr">
        <is>
          <t>surveillance of borders between border crossing points and the surveillance of border crossing points outside the fixed opening hours, in order to prevent persons from circumventing border checks</t>
        </is>
      </c>
      <c r="AB187" s="2" t="inlineStr">
        <is>
          <t>vigilancia de fronteras</t>
        </is>
      </c>
      <c r="AC187" s="2" t="inlineStr">
        <is>
          <t>4</t>
        </is>
      </c>
      <c r="AD187" s="2" t="inlineStr">
        <is>
          <t/>
        </is>
      </c>
      <c r="AE187" t="inlineStr">
        <is>
          <t>La vigilancia de las fronteras entre los pasos fronterizos y la vigilancia de estos últimos fuera de los horarios de apertura establecidos, con el fin de impedir que las personas se sustraigan a las inspecciones fronterizas.</t>
        </is>
      </c>
      <c r="AF187" s="2" t="inlineStr">
        <is>
          <t>piiri(de) valvamine|
patrull- ja vaatlustegevus|
piirivalve</t>
        </is>
      </c>
      <c r="AG187" s="2" t="inlineStr">
        <is>
          <t>3|
3|
3</t>
        </is>
      </c>
      <c r="AH187" s="2" t="inlineStr">
        <is>
          <t xml:space="preserve">|
|
</t>
        </is>
      </c>
      <c r="AI187" t="inlineStr">
        <is>
          <t>piiride valvamine piiripunktide vahel ja piiripunktide valvamine väljaspool nende ametlikku lahtiolekuaega selleks, et takistada isikutel kontrolli vältimist piiril</t>
        </is>
      </c>
      <c r="AJ187" s="2" t="inlineStr">
        <is>
          <t>rajojen valvonta|
rajavartiointi</t>
        </is>
      </c>
      <c r="AK187" s="2" t="inlineStr">
        <is>
          <t>3|
3</t>
        </is>
      </c>
      <c r="AL187" s="2" t="inlineStr">
        <is>
          <t xml:space="preserve">|
</t>
        </is>
      </c>
      <c r="AM187" t="inlineStr">
        <is>
          <t>rajojen valvonta rajanylityspaikkojen välillä ja rajanylityspaikkojen valvonta muulloin kuin niiden vahvistettuina aukioloaikoina henkilöiden estämiseksi kiertämästä rajatarkastuksia</t>
        </is>
      </c>
      <c r="AN187" s="2" t="inlineStr">
        <is>
          <t>surveillance des frontières</t>
        </is>
      </c>
      <c r="AO187" s="2" t="inlineStr">
        <is>
          <t>4</t>
        </is>
      </c>
      <c r="AP187" s="2" t="inlineStr">
        <is>
          <t/>
        </is>
      </c>
      <c r="AQ187" t="inlineStr">
        <is>
          <t>surveillance des frontières entre les points de passage frontaliers et la surveillance des points de passage frontaliers en dehors des heures d'ouverture fixées, en vue d'empêcher les personnes de se soustraire aux vérifications aux frontières</t>
        </is>
      </c>
      <c r="AR187" s="2" t="inlineStr">
        <is>
          <t>faireachas ar theorainneacha</t>
        </is>
      </c>
      <c r="AS187" s="2" t="inlineStr">
        <is>
          <t>3</t>
        </is>
      </c>
      <c r="AT187" s="2" t="inlineStr">
        <is>
          <t/>
        </is>
      </c>
      <c r="AU187" t="inlineStr">
        <is>
          <t>faireachas
 ar theorainneacha idir pointí trasnaithe teorann agus faireachas ar phointí
 trasnaithe teorann lasmuigh de na huaireanta oscailte seasta, chun cosc a
 chur ar dhaoine a bheith ag teacht timpeall ar sheiceálacha teorann</t>
        </is>
      </c>
      <c r="AV187" s="2" t="inlineStr">
        <is>
          <t>zaštita državne granice</t>
        </is>
      </c>
      <c r="AW187" s="2" t="inlineStr">
        <is>
          <t>3</t>
        </is>
      </c>
      <c r="AX187" s="2" t="inlineStr">
        <is>
          <t/>
        </is>
      </c>
      <c r="AY187" t="inlineStr">
        <is>
          <t>zaštita granice između graničnih prijelaza i zaštita graničnih prijelaza izvan utvrđenog radnog vremena kako bi se spriječilo da osobe izbjegnu graničnu kontrolu</t>
        </is>
      </c>
      <c r="AZ187" s="2" t="inlineStr">
        <is>
          <t>határőrizet</t>
        </is>
      </c>
      <c r="BA187" s="2" t="inlineStr">
        <is>
          <t>4</t>
        </is>
      </c>
      <c r="BB187" s="2" t="inlineStr">
        <is>
          <t/>
        </is>
      </c>
      <c r="BC187" t="inlineStr">
        <is>
          <t>a határok őrizete a határátkelőhelyek között, valamint a határátkelőhelyeknek a hivatalos nyitvatartási időn túli őrizete, a határforgalom-ellenőrzés megkerülésének megakadályozása érdekében</t>
        </is>
      </c>
      <c r="BD187" s="2" t="inlineStr">
        <is>
          <t>sorveglianza di frontiera</t>
        </is>
      </c>
      <c r="BE187" s="2" t="inlineStr">
        <is>
          <t>4</t>
        </is>
      </c>
      <c r="BF187" s="2" t="inlineStr">
        <is>
          <t/>
        </is>
      </c>
      <c r="BG187" t="inlineStr">
        <is>
          <t>sorveglianza delle frontiere tra i valichi di frontiera e la sorveglianza dei valichi di frontiera al di fuori degli orari di apertura stabiliti, allo scopo di evitare che le persone eludano le verifiche di frontiera</t>
        </is>
      </c>
      <c r="BH187" s="2" t="inlineStr">
        <is>
          <t>sienų stebėjimas</t>
        </is>
      </c>
      <c r="BI187" s="2" t="inlineStr">
        <is>
          <t>3</t>
        </is>
      </c>
      <c r="BJ187" s="2" t="inlineStr">
        <is>
          <t/>
        </is>
      </c>
      <c r="BK187" t="inlineStr">
        <is>
          <t>sienų stebėjimas tarp sienos perėjimo punktų ribų ir sienos perėjimo punktų stebėjimas ne nustatytomis jų darbo valandomis, kad būtų užkirstas kelias asmenims išvengti patikrinimų kertant sieną</t>
        </is>
      </c>
      <c r="BL187" s="2" t="inlineStr">
        <is>
          <t>robežuzraudzība</t>
        </is>
      </c>
      <c r="BM187" s="2" t="inlineStr">
        <is>
          <t>3</t>
        </is>
      </c>
      <c r="BN187" s="2" t="inlineStr">
        <is>
          <t/>
        </is>
      </c>
      <c r="BO187" t="inlineStr">
        <is>
          <t>robežu uzraudzība starp robežšķērsošanas vietām un robežšķērsošanas vietu uzraudzība pēc noteiktā darbalaika beigām, lai nepieļautu personu izvairīšanos no robežpārbaudēm</t>
        </is>
      </c>
      <c r="BP187" s="2" t="inlineStr">
        <is>
          <t>sorveljanza fuq il-fruntiera</t>
        </is>
      </c>
      <c r="BQ187" s="2" t="inlineStr">
        <is>
          <t>3</t>
        </is>
      </c>
      <c r="BR187" s="2" t="inlineStr">
        <is>
          <t/>
        </is>
      </c>
      <c r="BS187" t="inlineStr">
        <is>
          <t>is-sorveljanza tal-fruntieri bejn il-punti ta’ qsim tal-fruntiera u s-sorveljanza ta’ punti ta’ qsim tal-fruntiera barra mill-ħinijiet stabbiliti ta’ ftuħ, sabiex persuni ma jitħallewx jevitaw il-verifiki fuq il-fruntiera</t>
        </is>
      </c>
      <c r="BT187" s="2" t="inlineStr">
        <is>
          <t>grensbewaking</t>
        </is>
      </c>
      <c r="BU187" s="2" t="inlineStr">
        <is>
          <t>4</t>
        </is>
      </c>
      <c r="BV187" s="2" t="inlineStr">
        <is>
          <t/>
        </is>
      </c>
      <c r="BW187" t="inlineStr">
        <is>
          <t>"de bewaking van de grenzen buiten de grensdoorlaatposten en de bewaking van de grensdoorlaatposten buiten de vastgestelde openingstijden om te voorkomen dat personen zich aan de grenscontroles onttrekken."</t>
        </is>
      </c>
      <c r="BX187" s="2" t="inlineStr">
        <is>
          <t>nadzorowanie granicy zewnętrznej|
ochrona granicy</t>
        </is>
      </c>
      <c r="BY187" s="2" t="inlineStr">
        <is>
          <t>2|
3</t>
        </is>
      </c>
      <c r="BZ187" s="2" t="inlineStr">
        <is>
          <t xml:space="preserve">|
</t>
        </is>
      </c>
      <c r="CA187" t="inlineStr">
        <is>
          <t>ochrona granic pomiędzy przejściami granicznymi oraz ochrona przejść granicznych poza ustalonymi godzinami otwarcia w celu uniemożliwienia uniknięcia przez osoby odprawy granicznej i zniechęcenia ich do tego</t>
        </is>
      </c>
      <c r="CB187" s="2" t="inlineStr">
        <is>
          <t>vigilância de fronteiras</t>
        </is>
      </c>
      <c r="CC187" s="2" t="inlineStr">
        <is>
          <t>4</t>
        </is>
      </c>
      <c r="CD187" s="2" t="inlineStr">
        <is>
          <t/>
        </is>
      </c>
      <c r="CE187" t="inlineStr">
        <is>
          <t>Vigilância das fronteiras entre os pontos de passagem de fronteira e a vigilância dos pontos de passagem de fronteira fora dos horários de abertura fixados, de modo a impedir as pessoas de iludir os &lt;b&gt;controlos de fronteira&lt;/b&gt; [ &lt;a href="/entry/result/2208396/all" id="ENTRY_TO_ENTRY_CONVERTER" target="_blank"&gt;IATE:2208396&lt;/a&gt; ].&lt;br&gt;Esta definição é aplicável para efeitos do &lt;b&gt;Código de Fronteiras Schengen&lt;/b&gt;.</t>
        </is>
      </c>
      <c r="CF187" s="2" t="inlineStr">
        <is>
          <t>supraveghere a frontierelor</t>
        </is>
      </c>
      <c r="CG187" s="2" t="inlineStr">
        <is>
          <t>3</t>
        </is>
      </c>
      <c r="CH187" s="2" t="inlineStr">
        <is>
          <t/>
        </is>
      </c>
      <c r="CI187" t="inlineStr">
        <is>
          <t>supravegherea frontierelor dintre punctele de trecere a frontierei și supravegherea punctelor de trecere a frontierei în afara orarului de funcționare stabilit, în vederea împiedicării persoanelor să se sustragă de la verificările la frontiere</t>
        </is>
      </c>
      <c r="CJ187" s="2" t="inlineStr">
        <is>
          <t>hraničný dozor</t>
        </is>
      </c>
      <c r="CK187" s="2" t="inlineStr">
        <is>
          <t>3</t>
        </is>
      </c>
      <c r="CL187" s="2" t="inlineStr">
        <is>
          <t/>
        </is>
      </c>
      <c r="CM187" t="inlineStr">
        <is>
          <t>sledovanie hraníc mimo hraničných priechodov a sledovanie hraničných priechodov mimo stanovených otváracích hodín s cieľom zabrániť osobám, aby sa vyhýbali hraničným kontrolám</t>
        </is>
      </c>
      <c r="CN187" s="2" t="inlineStr">
        <is>
          <t>varovanje meje</t>
        </is>
      </c>
      <c r="CO187" s="2" t="inlineStr">
        <is>
          <t>4</t>
        </is>
      </c>
      <c r="CP187" s="2" t="inlineStr">
        <is>
          <t/>
        </is>
      </c>
      <c r="CQ187" t="inlineStr">
        <is>
          <t>varovanje meje med mejnimi prehodi in varovanje mejnih prehodov izven določenega delovnega časa, da se osebam prepreči izognitev mejni kontroli</t>
        </is>
      </c>
      <c r="CR187" s="2" t="inlineStr">
        <is>
          <t>gränsövervakning</t>
        </is>
      </c>
      <c r="CS187" s="2" t="inlineStr">
        <is>
          <t>4</t>
        </is>
      </c>
      <c r="CT187" s="2" t="inlineStr">
        <is>
          <t/>
        </is>
      </c>
      <c r="CU187" t="inlineStr">
        <is>
          <t>övervakning av gränser mellan gränsövergångsställen och övervakning av gränsövergångsställen utanför de fasta tiderna för öppethållande för att hindra personer från att kringgå in- och utresekontrollerna.</t>
        </is>
      </c>
    </row>
    <row r="188">
      <c r="A188" s="1" t="str">
        <f>HYPERLINK("https://iate.europa.eu/entry/result/3535604/all", "3535604")</f>
        <v>3535604</v>
      </c>
      <c r="B188" t="inlineStr">
        <is>
          <t>SOCIAL QUESTIONS</t>
        </is>
      </c>
      <c r="C188" t="inlineStr">
        <is>
          <t>SOCIAL QUESTIONS|health|pharmaceutical industry;SOCIAL QUESTIONS|health|health policy</t>
        </is>
      </c>
      <c r="D188" s="2" t="inlineStr">
        <is>
          <t>разрешение за употреба на Общността</t>
        </is>
      </c>
      <c r="E188" s="2" t="inlineStr">
        <is>
          <t>2</t>
        </is>
      </c>
      <c r="F188" s="2" t="inlineStr">
        <is>
          <t/>
        </is>
      </c>
      <c r="G188" t="inlineStr">
        <is>
          <t/>
        </is>
      </c>
      <c r="H188" s="2" t="inlineStr">
        <is>
          <t>registrace Společenství|
registrace v rámci Společenství</t>
        </is>
      </c>
      <c r="I188" s="2" t="inlineStr">
        <is>
          <t>3|
3</t>
        </is>
      </c>
      <c r="J188" s="2" t="inlineStr">
        <is>
          <t xml:space="preserve">|
</t>
        </is>
      </c>
      <c r="K188" t="inlineStr">
        <is>
          <t/>
        </is>
      </c>
      <c r="L188" s="2" t="inlineStr">
        <is>
          <t>EU-markedsføringstilladelse</t>
        </is>
      </c>
      <c r="M188" s="2" t="inlineStr">
        <is>
          <t>3</t>
        </is>
      </c>
      <c r="N188" s="2" t="inlineStr">
        <is>
          <t/>
        </is>
      </c>
      <c r="O188" t="inlineStr">
        <is>
          <t/>
        </is>
      </c>
      <c r="P188" s="2" t="inlineStr">
        <is>
          <t>Gemeinschaftsgenehmigung für das Inverkehrbringen</t>
        </is>
      </c>
      <c r="Q188" s="2" t="inlineStr">
        <is>
          <t>3</t>
        </is>
      </c>
      <c r="R188" s="2" t="inlineStr">
        <is>
          <t/>
        </is>
      </c>
      <c r="S188" t="inlineStr">
        <is>
          <t/>
        </is>
      </c>
      <c r="T188" s="2" t="inlineStr">
        <is>
          <t>κοινοτική άδεια κυκλοφορίας</t>
        </is>
      </c>
      <c r="U188" s="2" t="inlineStr">
        <is>
          <t>3</t>
        </is>
      </c>
      <c r="V188" s="2" t="inlineStr">
        <is>
          <t/>
        </is>
      </c>
      <c r="W188" t="inlineStr">
        <is>
          <t/>
        </is>
      </c>
      <c r="X188" s="2" t="inlineStr">
        <is>
          <t>Union marketing authorisation|
Community marketing authorisation|
marketing authorisation</t>
        </is>
      </c>
      <c r="Y188" s="2" t="inlineStr">
        <is>
          <t>3|
3|
3</t>
        </is>
      </c>
      <c r="Z188" s="2" t="inlineStr">
        <is>
          <t xml:space="preserve">|
|
</t>
        </is>
      </c>
      <c r="AA188" t="inlineStr">
        <is>
          <t>the approval to market a medicine in one, several or all European Union Member States</t>
        </is>
      </c>
      <c r="AB188" s="2" t="inlineStr">
        <is>
          <t>autorización de comercialización comunitaria</t>
        </is>
      </c>
      <c r="AC188" s="2" t="inlineStr">
        <is>
          <t>3</t>
        </is>
      </c>
      <c r="AD188" s="2" t="inlineStr">
        <is>
          <t/>
        </is>
      </c>
      <c r="AE188" t="inlineStr">
        <is>
          <t/>
        </is>
      </c>
      <c r="AF188" s="2" t="inlineStr">
        <is>
          <t>ühenduse müügiluba|
müügiluba|
liidu müügiluba</t>
        </is>
      </c>
      <c r="AG188" s="2" t="inlineStr">
        <is>
          <t>3|
3|
3</t>
        </is>
      </c>
      <c r="AH188" s="2" t="inlineStr">
        <is>
          <t xml:space="preserve">|
|
</t>
        </is>
      </c>
      <c r="AI188" t="inlineStr">
        <is>
          <t/>
        </is>
      </c>
      <c r="AJ188" s="2" t="inlineStr">
        <is>
          <t>yhteisön myyntilupa</t>
        </is>
      </c>
      <c r="AK188" s="2" t="inlineStr">
        <is>
          <t>2</t>
        </is>
      </c>
      <c r="AL188" s="2" t="inlineStr">
        <is>
          <t/>
        </is>
      </c>
      <c r="AM188" t="inlineStr">
        <is>
          <t/>
        </is>
      </c>
      <c r="AN188" s="2" t="inlineStr">
        <is>
          <t>autorisation de mise sur le marché|
AMM</t>
        </is>
      </c>
      <c r="AO188" s="2" t="inlineStr">
        <is>
          <t>3|
3</t>
        </is>
      </c>
      <c r="AP188" s="2" t="inlineStr">
        <is>
          <t xml:space="preserve">|
</t>
        </is>
      </c>
      <c r="AQ188" t="inlineStr">
        <is>
          <t>autorisation nationale ou européenne délivrée à un titulaire responsable de la commercialisation d’une spécialité pharmaceutique après son évaluation</t>
        </is>
      </c>
      <c r="AR188" t="inlineStr">
        <is>
          <t/>
        </is>
      </c>
      <c r="AS188" t="inlineStr">
        <is>
          <t/>
        </is>
      </c>
      <c r="AT188" t="inlineStr">
        <is>
          <t/>
        </is>
      </c>
      <c r="AU188" t="inlineStr">
        <is>
          <t/>
        </is>
      </c>
      <c r="AV188" s="2" t="inlineStr">
        <is>
          <t>odobrenje Zajednice za stavljanje u promet</t>
        </is>
      </c>
      <c r="AW188" s="2" t="inlineStr">
        <is>
          <t>3</t>
        </is>
      </c>
      <c r="AX188" s="2" t="inlineStr">
        <is>
          <t/>
        </is>
      </c>
      <c r="AY188" t="inlineStr">
        <is>
          <t>formalna dozvola da se lijek ili VMP stavi u promet u jednoj ili više država članica EU-a</t>
        </is>
      </c>
      <c r="AZ188" s="2" t="inlineStr">
        <is>
          <t>közösségi forgalombahozatali engedély</t>
        </is>
      </c>
      <c r="BA188" s="2" t="inlineStr">
        <is>
          <t>2</t>
        </is>
      </c>
      <c r="BB188" s="2" t="inlineStr">
        <is>
          <t/>
        </is>
      </c>
      <c r="BC188" t="inlineStr">
        <is>
          <t/>
        </is>
      </c>
      <c r="BD188" s="2" t="inlineStr">
        <is>
          <t>autorizzazione comunitaria all'immissione in commercio</t>
        </is>
      </c>
      <c r="BE188" s="2" t="inlineStr">
        <is>
          <t>3</t>
        </is>
      </c>
      <c r="BF188" s="2" t="inlineStr">
        <is>
          <t/>
        </is>
      </c>
      <c r="BG188" t="inlineStr">
        <is>
          <t/>
        </is>
      </c>
      <c r="BH188" s="2" t="inlineStr">
        <is>
          <t>Bendrijos rinkodaros teisė</t>
        </is>
      </c>
      <c r="BI188" s="2" t="inlineStr">
        <is>
          <t>2</t>
        </is>
      </c>
      <c r="BJ188" s="2" t="inlineStr">
        <is>
          <t/>
        </is>
      </c>
      <c r="BK188" t="inlineStr">
        <is>
          <t/>
        </is>
      </c>
      <c r="BL188" s="2" t="inlineStr">
        <is>
          <t>Kopienas reģistrācijas apliecība</t>
        </is>
      </c>
      <c r="BM188" s="2" t="inlineStr">
        <is>
          <t>2</t>
        </is>
      </c>
      <c r="BN188" s="2" t="inlineStr">
        <is>
          <t/>
        </is>
      </c>
      <c r="BO188" t="inlineStr">
        <is>
          <t/>
        </is>
      </c>
      <c r="BP188" s="2" t="inlineStr">
        <is>
          <t>awtorizzazzjoni għat-tqegħid fis-suq tal-komunità</t>
        </is>
      </c>
      <c r="BQ188" s="2" t="inlineStr">
        <is>
          <t>3</t>
        </is>
      </c>
      <c r="BR188" s="2" t="inlineStr">
        <is>
          <t/>
        </is>
      </c>
      <c r="BS188" t="inlineStr">
        <is>
          <t/>
        </is>
      </c>
      <c r="BT188" s="2" t="inlineStr">
        <is>
          <t>communautaire handelsvergunning|
communautaire vergunning voor het in de handel brengen</t>
        </is>
      </c>
      <c r="BU188" s="2" t="inlineStr">
        <is>
          <t>2|
2</t>
        </is>
      </c>
      <c r="BV188" s="2" t="inlineStr">
        <is>
          <t xml:space="preserve">|
</t>
        </is>
      </c>
      <c r="BW188" t="inlineStr">
        <is>
          <t/>
        </is>
      </c>
      <c r="BX188" s="2" t="inlineStr">
        <is>
          <t>pozwolenie na dopuszczenie do obrotu na terytorium Wspólnoty</t>
        </is>
      </c>
      <c r="BY188" s="2" t="inlineStr">
        <is>
          <t>2</t>
        </is>
      </c>
      <c r="BZ188" s="2" t="inlineStr">
        <is>
          <t/>
        </is>
      </c>
      <c r="CA188" t="inlineStr">
        <is>
          <t/>
        </is>
      </c>
      <c r="CB188" s="2" t="inlineStr">
        <is>
          <t>Autorização de Introdução no Mercado comunitária</t>
        </is>
      </c>
      <c r="CC188" s="2" t="inlineStr">
        <is>
          <t>3</t>
        </is>
      </c>
      <c r="CD188" s="2" t="inlineStr">
        <is>
          <t/>
        </is>
      </c>
      <c r="CE188" t="inlineStr">
        <is>
          <t/>
        </is>
      </c>
      <c r="CF188" s="2" t="inlineStr">
        <is>
          <t>autorizație comunitară de introducere pe piață</t>
        </is>
      </c>
      <c r="CG188" s="2" t="inlineStr">
        <is>
          <t>3</t>
        </is>
      </c>
      <c r="CH188" s="2" t="inlineStr">
        <is>
          <t/>
        </is>
      </c>
      <c r="CI188" t="inlineStr">
        <is>
          <t/>
        </is>
      </c>
      <c r="CJ188" s="2" t="inlineStr">
        <is>
          <t>povolenie na uvedenie na trh v rámci Spoločenstva</t>
        </is>
      </c>
      <c r="CK188" s="2" t="inlineStr">
        <is>
          <t>2</t>
        </is>
      </c>
      <c r="CL188" s="2" t="inlineStr">
        <is>
          <t/>
        </is>
      </c>
      <c r="CM188" t="inlineStr">
        <is>
          <t/>
        </is>
      </c>
      <c r="CN188" s="2" t="inlineStr">
        <is>
          <t>dovoljenje za promet z zdravilom v Skupnosti</t>
        </is>
      </c>
      <c r="CO188" s="2" t="inlineStr">
        <is>
          <t>2</t>
        </is>
      </c>
      <c r="CP188" s="2" t="inlineStr">
        <is>
          <t/>
        </is>
      </c>
      <c r="CQ188" t="inlineStr">
        <is>
          <t/>
        </is>
      </c>
      <c r="CR188" s="2" t="inlineStr">
        <is>
          <t>gemenskapsgodkännande för försäljning</t>
        </is>
      </c>
      <c r="CS188" s="2" t="inlineStr">
        <is>
          <t>3</t>
        </is>
      </c>
      <c r="CT188" s="2" t="inlineStr">
        <is>
          <t/>
        </is>
      </c>
      <c r="CU188" t="inlineStr">
        <is>
          <t/>
        </is>
      </c>
    </row>
    <row r="189">
      <c r="A189" s="1" t="str">
        <f>HYPERLINK("https://iate.europa.eu/entry/result/787433/all", "787433")</f>
        <v>787433</v>
      </c>
      <c r="B189" t="inlineStr">
        <is>
          <t>EUROPEAN UNION</t>
        </is>
      </c>
      <c r="C189" t="inlineStr">
        <is>
          <t>EUROPEAN UNION|European Union law|EU legal system</t>
        </is>
      </c>
      <c r="D189" s="2" t="inlineStr">
        <is>
          <t>принцип на субсидиарност</t>
        </is>
      </c>
      <c r="E189" s="2" t="inlineStr">
        <is>
          <t>4</t>
        </is>
      </c>
      <c r="F189" s="2" t="inlineStr">
        <is>
          <t/>
        </is>
      </c>
      <c r="G189" t="inlineStr">
        <is>
          <t>принцип, регулиращ упражняването на правомощията на ЕС, който има за цел да гарантира, че решенията се вземат възможно най-близо до гражданите на Съюза, т.е. че решения на равнище ЕС се вземат единствено ако действията на това равнище са по-ефикасни от действията, които могат да бъдат предприети на национално, регионално или местно равнище (с изключение на областите, в които ЕС има изключителна компетентност)</t>
        </is>
      </c>
      <c r="H189" s="2" t="inlineStr">
        <is>
          <t>zásada subsidiarity</t>
        </is>
      </c>
      <c r="I189" s="2" t="inlineStr">
        <is>
          <t>3</t>
        </is>
      </c>
      <c r="J189" s="2" t="inlineStr">
        <is>
          <t/>
        </is>
      </c>
      <c r="K189" t="inlineStr">
        <is>
          <t>zásada, podle které Evropská unie jedná v oblastech, které nespadají do její výlučné pravomoci, pouze tehdy a do té míry, pokud cílů zamýšlené činnosti nemůže být dosaženo uspokojivě členskými státy na úrovni ústřední, regionální či místní, ale spíše jich, z důvodu jejího rozsahu či účinků, může být lépe dosaženo na úrovni Unie</t>
        </is>
      </c>
      <c r="L189" s="2" t="inlineStr">
        <is>
          <t>nærhedsprincip|
subsidiaritetsprincip</t>
        </is>
      </c>
      <c r="M189" s="2" t="inlineStr">
        <is>
          <t>4|
4</t>
        </is>
      </c>
      <c r="N189" s="2" t="inlineStr">
        <is>
          <t xml:space="preserve">preferred|
</t>
        </is>
      </c>
      <c r="O189" t="inlineStr">
        <is>
          <t/>
        </is>
      </c>
      <c r="P189" s="2" t="inlineStr">
        <is>
          <t>Subsidiaritätsprinzip</t>
        </is>
      </c>
      <c r="Q189" s="2" t="inlineStr">
        <is>
          <t>3</t>
        </is>
      </c>
      <c r="R189" s="2" t="inlineStr">
        <is>
          <t/>
        </is>
      </c>
      <c r="S189" t="inlineStr">
        <is>
          <t>Grundsatz, nach dem die Europäische Union – außerhalb der Bereiche, die in ihre ausschließliche Zuständigkeit &lt;a href="/entry/result/793335/all" id="ENTRY_TO_ENTRY_CONVERTER" target="_blank"&gt;IATE:793335&lt;/a&gt; fallen – nur dann tätig wird, wenn sie in der Lage ist, effizienter zu handeln als die EU-Länder, d.h. wenn die Maßnahmen der Mitgliedstaaten auf zentraler, regionaler oder lokaler Ebene nicht ausreichen und die politischen Ziele besser auf der Gemeinschaftsebene erreicht werden können</t>
        </is>
      </c>
      <c r="T189" s="2" t="inlineStr">
        <is>
          <t>αρχή της επικουρικότητας</t>
        </is>
      </c>
      <c r="U189" s="2" t="inlineStr">
        <is>
          <t>3</t>
        </is>
      </c>
      <c r="V189" s="2" t="inlineStr">
        <is>
          <t/>
        </is>
      </c>
      <c r="W189" t="inlineStr">
        <is>
          <t>αρχή βάσει της οποίας, στους τομείς οι οποίοι δεν υπάγονται στην αποκλειστική της αρμοδιότητα, η Ένωση παρεμβαίνει μόνο εφόσον και κατά τον βαθμό που οι στόχοι της προβλεπόμενης δράσης δεν μπορούν να επιτευχθούν επαρκώς από τα κράτη μέλη, τόσο σε κεντρικό όσο και σε περιφερειακό και τοπικό επίπεδο, μπορούν όμως, λόγω της κλίμακας ή των αποτελεσμάτων της προβλεπόμενης δράσης, να επιτευχθούν καλύτερα στο επίπεδο της Ένωσης</t>
        </is>
      </c>
      <c r="X189" s="2" t="inlineStr">
        <is>
          <t>principle of subsidiarity|
subsidiarity</t>
        </is>
      </c>
      <c r="Y189" s="2" t="inlineStr">
        <is>
          <t>4|
3</t>
        </is>
      </c>
      <c r="Z189" s="2" t="inlineStr">
        <is>
          <t xml:space="preserve">|
</t>
        </is>
      </c>
      <c r="AA189" t="inlineStr">
        <is>
          <t>principle whereby the European Union does not take action (except in the areas which fall within its exclusive competence) unless it is more effective than action taken at national, regional or local level</t>
        </is>
      </c>
      <c r="AB189" s="2" t="inlineStr">
        <is>
          <t>principio de subsidiariedad|
subsidiariedad</t>
        </is>
      </c>
      <c r="AC189" s="2" t="inlineStr">
        <is>
          <t>4|
3</t>
        </is>
      </c>
      <c r="AD189" s="2" t="inlineStr">
        <is>
          <t xml:space="preserve">|
</t>
        </is>
      </c>
      <c r="AE189" t="inlineStr">
        <is>
          <t>Principio político consagrado en el artículo 5 del Tratado de la Unión Europea (versión consolidada tras la entrada en vigor del Tratado de Lisboa), conforme al cual sólo deberá existir intervención de la Unión Europea cuando, por la dimensión o los efectos de la acción pretendida, los Estados miembros no puedan realizar adecuadamente por sí solos los objetivos de ésta.</t>
        </is>
      </c>
      <c r="AF189" s="2" t="inlineStr">
        <is>
          <t>subsidiaarsuse põhimõte|
lähimuse põhimõte</t>
        </is>
      </c>
      <c r="AG189" s="2" t="inlineStr">
        <is>
          <t>4|
3</t>
        </is>
      </c>
      <c r="AH189" s="2" t="inlineStr">
        <is>
          <t xml:space="preserve">|
</t>
        </is>
      </c>
      <c r="AI189" t="inlineStr">
        <is>
          <t>põhimõte, mille kohaselt võtab liit nendes valdkondades, mis ei kuulu liidu ainupädevusse, meetmeid ainult niisuguses ulatuses ja siis, kui liikmesriigid ei suuda riigi, piirkonna või kohalikul tasandil piisavalt saavutada kavandatava meetme eesmärke, kuid kavandatud meetme ulatuse või toime tõttu saab neid paremini saavutada liidu tasandil.</t>
        </is>
      </c>
      <c r="AJ189" s="2" t="inlineStr">
        <is>
          <t>toissijaisuusperiaate</t>
        </is>
      </c>
      <c r="AK189" s="2" t="inlineStr">
        <is>
          <t>4</t>
        </is>
      </c>
      <c r="AL189" s="2" t="inlineStr">
        <is>
          <t/>
        </is>
      </c>
      <c r="AM189" t="inlineStr">
        <is>
          <t>päätösten tekeminen jäsenvaltio-, alue- ja paikallistasolla eli mahdollisimman lähellä kansalaisia aina kun se on mahdollista</t>
        </is>
      </c>
      <c r="AN189" s="2" t="inlineStr">
        <is>
          <t>principe de subsidiarité</t>
        </is>
      </c>
      <c r="AO189" s="2" t="inlineStr">
        <is>
          <t>4</t>
        </is>
      </c>
      <c r="AP189" s="2" t="inlineStr">
        <is>
          <t/>
        </is>
      </c>
      <c r="AQ189" t="inlineStr">
        <is>
          <t>principe en vertu duquel, dans les domaines qui ne relèvent pas de sa compétence exclusive, l'Union intervient seulement si, et dans la mesure où, les objectifs de l'action envisagée ne peuvent pas être atteints de manière suffisante par les États membres, tant au niveau central qu'au niveau régional et local, mais peuvent l'être mieux, en raison des dimensions ou des effets de l'action envisagée, au niveau de l'Union</t>
        </is>
      </c>
      <c r="AR189" s="2" t="inlineStr">
        <is>
          <t>prionsabal na coimhdeachta</t>
        </is>
      </c>
      <c r="AS189" s="2" t="inlineStr">
        <is>
          <t>3</t>
        </is>
      </c>
      <c r="AT189" s="2" t="inlineStr">
        <is>
          <t/>
        </is>
      </c>
      <c r="AU189" t="inlineStr">
        <is>
          <t/>
        </is>
      </c>
      <c r="AV189" s="2" t="inlineStr">
        <is>
          <t>načelo supsidijarnosti</t>
        </is>
      </c>
      <c r="AW189" s="2" t="inlineStr">
        <is>
          <t>3</t>
        </is>
      </c>
      <c r="AX189" s="2" t="inlineStr">
        <is>
          <t/>
        </is>
      </c>
      <c r="AY189" t="inlineStr">
        <is>
          <t/>
        </is>
      </c>
      <c r="AZ189" s="2" t="inlineStr">
        <is>
          <t>a szubszidiaritás elve</t>
        </is>
      </c>
      <c r="BA189" s="2" t="inlineStr">
        <is>
          <t>4</t>
        </is>
      </c>
      <c r="BB189" s="2" t="inlineStr">
        <is>
          <t/>
        </is>
      </c>
      <c r="BC189" t="inlineStr">
        <is>
          <t>Az Unió egyik alapelve, mely szerint azokon a területeken, amelyek nem tartoznak kizárólagos hatáskörébe, ay Unió csak akkor és annyiban jár el, amennyiben a tervezett intézkedés céljait a tagállamok sem központi, sem regionális vagy helyi szinten nem tudják kielégítően megvalósítani, így azok a tervezett intézkedés terjedelme vagy hatása miatt az Unió szintjén jobban megvalósíthatók.</t>
        </is>
      </c>
      <c r="BD189" s="2" t="inlineStr">
        <is>
          <t>principio di sussidiarietà|
sussidiarietà</t>
        </is>
      </c>
      <c r="BE189" s="2" t="inlineStr">
        <is>
          <t>4|
3</t>
        </is>
      </c>
      <c r="BF189" s="2" t="inlineStr">
        <is>
          <t xml:space="preserve">|
</t>
        </is>
      </c>
      <c r="BG189" t="inlineStr">
        <is>
          <t>principio secondo il quale nei settori che non sono di sua competenza esclusiva l'Unione interviene soltanto se e in quanto gli obiettivi dell'azione prevista non possono essere conseguiti in misura sufficiente dagli Stati membri, né a livello centrale né a livello regionale e locale</t>
        </is>
      </c>
      <c r="BH189" s="2" t="inlineStr">
        <is>
          <t>subsidiarumo principas</t>
        </is>
      </c>
      <c r="BI189" s="2" t="inlineStr">
        <is>
          <t>4</t>
        </is>
      </c>
      <c r="BJ189" s="2" t="inlineStr">
        <is>
          <t/>
        </is>
      </c>
      <c r="BK189" t="inlineStr">
        <is>
          <t>ES sutarties 5 straipsnyje apibrėžtas principas, kuriuo siekiama užtikrinti, kad priimami sprendimai būtų kuo labiau priartinami prie piliečių ir būtų nuolat tikrinama, ar veiksmai Bendrijos lygiu yra pateisinami atsižvelgiant į nacionaliniu, regionų ar vietos lygiais turimas galimybes. Pagal subsidiarumo principą tose srityse, kurios nepriklauso Sąjungos išimtinei kompetencijai, Sąjunga ima veikti tik tada ir tik tokiu mastu, kai valstybės narės numatomo veiksmo tikslų negali deramai pasiekti centriniu, regioniniu ir vietiniu lygiu, o Sąjungos lygiu dėl numatomo veiksmo masto arba poveikio juos pasiekti būtų geriau.</t>
        </is>
      </c>
      <c r="BL189" s="2" t="inlineStr">
        <is>
          <t>subsidiaritātes princips</t>
        </is>
      </c>
      <c r="BM189" s="2" t="inlineStr">
        <is>
          <t>4</t>
        </is>
      </c>
      <c r="BN189" s="2" t="inlineStr">
        <is>
          <t/>
        </is>
      </c>
      <c r="BO189" t="inlineStr">
        <is>
          <t/>
        </is>
      </c>
      <c r="BP189" s="2" t="inlineStr">
        <is>
          <t>prinċipju tas-sussidjarjetà</t>
        </is>
      </c>
      <c r="BQ189" s="2" t="inlineStr">
        <is>
          <t>3</t>
        </is>
      </c>
      <c r="BR189" s="2" t="inlineStr">
        <is>
          <t/>
        </is>
      </c>
      <c r="BS189" t="inlineStr">
        <is>
          <t>il-prinċipju definit fl-Artikolu 5 tat-Trattat dwar l-Unjoni Ewropea (verżjoni kkonsolidata), skont liema l-Unjoni għandha taġixxi biss fil-limiti tal-kompetenzi mogħtija lilha mill-Istati Membri fit-Trattati sabiex twettaq l-objettivi stabbiliti minn dawn it-Trattati. Il-kompetenzi kollha li ma jingħatawx lill-Unjoni fit-Trattati jibqgħu għand l-Istati Membri. Skont dan il-prinċipju, fl-oqsma li ma jaqgħux fil-kompetenza esklussiva tagħha, l-Unjoni għandha taġixxi biss jekk u sa fejn, l-objettivi tal-azzjoni prevista ma jkunux jistgħu jinkisbu biżżejjed mill-Istati Membri, la fil-livell ċentrali u lanqas fil-livell reġjonali u lokali, iżda jkunu jistgħu, minħabba l-iskala jew l-effetti tal-azzjoni prevista, jinkisbu aħjar fil-livell tal-Unjoni.</t>
        </is>
      </c>
      <c r="BT189" s="2" t="inlineStr">
        <is>
          <t>subsidiariteitsbeginsel</t>
        </is>
      </c>
      <c r="BU189" s="2" t="inlineStr">
        <is>
          <t>4</t>
        </is>
      </c>
      <c r="BV189" s="2" t="inlineStr">
        <is>
          <t/>
        </is>
      </c>
      <c r="BW189" t="inlineStr">
        <is>
          <t>beginsel krachtens hetwelk de Unie "op gebieden die niet onder haar exclusieve bevoegdheid vallen, slechts [optreedt] indien en voor zover de doelstellingen van het overwogen optreden niet voldoende door de lidstaten op centraal, regionaal of lokaal niveau kunnen worden verwezenlijkt, maar vanwege de omvang of de gevolgen van het overwogen optreden beter door de Unie kunnen worden bereikt"</t>
        </is>
      </c>
      <c r="BX189" s="2" t="inlineStr">
        <is>
          <t>zasada pomocniczości</t>
        </is>
      </c>
      <c r="BY189" s="2" t="inlineStr">
        <is>
          <t>4</t>
        </is>
      </c>
      <c r="BZ189" s="2" t="inlineStr">
        <is>
          <t/>
        </is>
      </c>
      <c r="CA189" t="inlineStr">
        <is>
          <t>zasada oznaczająca, że społeczności wyższego rzędu mają pomagać społecznościom niższego rzędu, a nie ograniczać je, tzn. władze państw nie powinny przejmować zadań struktur niższego szczebla (samorządy, stowarzyszenia)</t>
        </is>
      </c>
      <c r="CB189" s="2" t="inlineStr">
        <is>
          <t>princípio da subsidiariedade</t>
        </is>
      </c>
      <c r="CC189" s="2" t="inlineStr">
        <is>
          <t>4</t>
        </is>
      </c>
      <c r="CD189" s="2" t="inlineStr">
        <is>
          <t/>
        </is>
      </c>
      <c r="CE189" t="inlineStr">
        <is>
          <t>No contexto comunitário, princípio previsto no artigo 5.° do Tratado da União Europeia (e antes do Tratado de Lisboa, no artigo 5.° do Tratado que institui a Comunidade Europeia), e cujas condições de aplicação constam do Protocolo n.° 2 do Tratado de Lisboa (inicialmente introduzido com o Tratado de Amesterdão em 1997) &lt;a href="http://eur-lex.europa.eu/LexUriServ/LexUriServ.do?uri=OJ:C:2008:115:0201:0328:PT:PDF" target="_blank"&gt;http://eur-lex.europa.eu/LexUriServ/LexUriServ.do?uri=OJ:C:2008:115:0201:0328:PT:PDF&lt;/a&gt; [14.01.2010], que tem por objectivo "assegurar uma tomada de decisões tão próxima quanto possível do cidadão, mediante a verificação constante de que a acção a empreender a nível comunitário se justifica relativamente às possibilidades oferecidas pelo nível nacional, regional ou local. Concretamente, trata-se de um princípio segundo o qual a União só deve actuar quando a sua acção seja mais eficaz do que uma acção desenvolvida a nível nacional, regional ou local - excepto quando se trate de domínios da sua competência exclusiva. 
&lt;br&gt;Este princípio está intimamente relacionado com os princípios da proporcionalidade &lt;a href="/entry/result/767710/all" id="ENTRY_TO_ENTRY_CONVERTER" target="_blank"&gt;IATE:767710&lt;/a&gt; e da necessidade, que supõem que a acção da União não deve exceder aquilo que seja necessário para alcançar os objectivos do Tratado."</t>
        </is>
      </c>
      <c r="CF189" s="2" t="inlineStr">
        <is>
          <t>principiul subsidiarității</t>
        </is>
      </c>
      <c r="CG189" s="2" t="inlineStr">
        <is>
          <t>4</t>
        </is>
      </c>
      <c r="CH189" s="2" t="inlineStr">
        <is>
          <t/>
        </is>
      </c>
      <c r="CI189" t="inlineStr">
        <is>
          <t>principiu ce are ca scop stabilirea nivelului de intervenție cel mai potrivit în domeniile competențelor partajate între UE și țările UE; conform acestuia, UE poate interveni numai dacă este în măsură să acționeze în mod mai eficace decât țările UE la nivelul național sau local respectiv al acestora</t>
        </is>
      </c>
      <c r="CJ189" s="2" t="inlineStr">
        <is>
          <t>zásada subsidiarity</t>
        </is>
      </c>
      <c r="CK189" s="2" t="inlineStr">
        <is>
          <t>4</t>
        </is>
      </c>
      <c r="CL189" s="2" t="inlineStr">
        <is>
          <t/>
        </is>
      </c>
      <c r="CM189" t="inlineStr">
        <is>
          <t>zásada, podľa ktorej Únia koná v oblastiach, ktoré nepatria do jej výlučnej právomoci, len v takom rozsahu a vtedy, ak ciele zamýšľané touto činnosťou nemôžu členské štáty uspokojivo dosiahnuť na ústrednej úrovni alebo na regionálnej a miestnej úrovni, ale z dôvodov rozsahu alebo účinkov navrhovanej činnosti ich možno lepšie dosiahnuť na úrovni Únie</t>
        </is>
      </c>
      <c r="CN189" s="2" t="inlineStr">
        <is>
          <t>načelo subsidiarnosti</t>
        </is>
      </c>
      <c r="CO189" s="2" t="inlineStr">
        <is>
          <t>3</t>
        </is>
      </c>
      <c r="CP189" s="2" t="inlineStr">
        <is>
          <t/>
        </is>
      </c>
      <c r="CQ189" t="inlineStr">
        <is>
          <t>načelo, v skladu s katerim lahko EU posreduje le, če lahko ukrepa učinkoviteje od držav EU na njihovih nacionalnih ali lokalnih ravneh</t>
        </is>
      </c>
      <c r="CR189" s="2" t="inlineStr">
        <is>
          <t>subsidiaritetsprincipen</t>
        </is>
      </c>
      <c r="CS189" s="2" t="inlineStr">
        <is>
          <t>4</t>
        </is>
      </c>
      <c r="CT189" s="2" t="inlineStr">
        <is>
          <t/>
        </is>
      </c>
      <c r="CU189" t="inlineStr">
        <is>
          <t/>
        </is>
      </c>
    </row>
    <row r="190">
      <c r="A190" s="1" t="str">
        <f>HYPERLINK("https://iate.europa.eu/entry/result/770234/all", "770234")</f>
        <v>770234</v>
      </c>
      <c r="B190" t="inlineStr">
        <is>
          <t>EDUCATION AND COMMUNICATIONS</t>
        </is>
      </c>
      <c r="C190" t="inlineStr">
        <is>
          <t>EDUCATION AND COMMUNICATIONS|information technology and data processing|data processing</t>
        </is>
      </c>
      <c r="D190" s="2" t="inlineStr">
        <is>
          <t>лични данни</t>
        </is>
      </c>
      <c r="E190" s="2" t="inlineStr">
        <is>
          <t>3</t>
        </is>
      </c>
      <c r="F190" s="2" t="inlineStr">
        <is>
          <t/>
        </is>
      </c>
      <c r="G190" t="inlineStr">
        <is>
          <t>всяка информация, свързана с идентифицирано физическо лице или физическо лице, което може да бъде идентифицирано</t>
        </is>
      </c>
      <c r="H190" s="2" t="inlineStr">
        <is>
          <t>osobní údaje</t>
        </is>
      </c>
      <c r="I190" s="2" t="inlineStr">
        <is>
          <t>3</t>
        </is>
      </c>
      <c r="J190" s="2" t="inlineStr">
        <is>
          <t/>
        </is>
      </c>
      <c r="K190" t="inlineStr">
        <is>
          <t>veškeré informace o identifikované nebo identifikovatelné osobě</t>
        </is>
      </c>
      <c r="L190" s="2" t="inlineStr">
        <is>
          <t>persondata|
personoplysninger</t>
        </is>
      </c>
      <c r="M190" s="2" t="inlineStr">
        <is>
          <t>4|
4</t>
        </is>
      </c>
      <c r="N190" s="2" t="inlineStr">
        <is>
          <t xml:space="preserve">|
</t>
        </is>
      </c>
      <c r="O190" t="inlineStr">
        <is>
          <t>enhver form for information om en identificeret eller identificérbar fysisk person</t>
        </is>
      </c>
      <c r="P190" s="2" t="inlineStr">
        <is>
          <t>personenbezogene Daten</t>
        </is>
      </c>
      <c r="Q190" s="2" t="inlineStr">
        <is>
          <t>3</t>
        </is>
      </c>
      <c r="R190" s="2" t="inlineStr">
        <is>
          <t/>
        </is>
      </c>
      <c r="S190" t="inlineStr">
        <is>
          <t>(1) alle Informationen die sich auf eine identifizierte oder identifizierbare natürliche Person beziehen (= "betroffene Person" &lt;a href="/entry/result/914351/all" id="ENTRY_TO_ENTRY_CONVERTER" target="_blank"&gt;IATE:914351&lt;/a&gt; ) 
&lt;br&gt;(2) Einzelangaben über persönliche oder sachliche Verhältnisse einer bestimmten oder bestimmbaren natürlichen Person</t>
        </is>
      </c>
      <c r="T190" s="2" t="inlineStr">
        <is>
          <t>δεδομένα προσωπικού χαρακτήρα|
προσωπικά δεδομένα</t>
        </is>
      </c>
      <c r="U190" s="2" t="inlineStr">
        <is>
          <t>3|
3</t>
        </is>
      </c>
      <c r="V190" s="2" t="inlineStr">
        <is>
          <t xml:space="preserve">|
</t>
        </is>
      </c>
      <c r="W190" t="inlineStr">
        <is>
          <t>κάθε πληροφορία που αναφέρεται σε φυσικό πρόσωπο του οποίου η ταυτότητα είναι γνωστή ή μπορεί να εξακριβωθεί (στο εξής αποκαλούμενο "υποκείμενο των δεδομένων")· ως πρόσωπο του οποίου η ταυτότητα μπορεί να εξακριβωθεί λογίζεται το πρόσωπο εκείνο που μπορεί να προσδιοριστεί, άμεσα ή έμμεσα, ιδίως βάσει αριθμού ταυτότητας ή βάσει ενός ή περισσοτέρων συγκεκριμένων στοιχείων που χαρακτηρίζουν την υπόστασή του από άποψη φυσική, βιολογική, ψυχική, οικονομική, πολιτιστική ή κοινωνική.</t>
        </is>
      </c>
      <c r="X190" s="2" t="inlineStr">
        <is>
          <t>personal data|
nominative data|
personal information|
personal particulars</t>
        </is>
      </c>
      <c r="Y190" s="2" t="inlineStr">
        <is>
          <t>3|
1|
2|
1</t>
        </is>
      </c>
      <c r="Z190" s="2" t="inlineStr">
        <is>
          <t xml:space="preserve">preferred|
|
|
</t>
        </is>
      </c>
      <c r="AA190" t="inlineStr">
        <is>
          <t>any information relating to an identified or identifiable natural person</t>
        </is>
      </c>
      <c r="AB190" s="2" t="inlineStr">
        <is>
          <t>datos personales</t>
        </is>
      </c>
      <c r="AC190" s="2" t="inlineStr">
        <is>
          <t>3</t>
        </is>
      </c>
      <c r="AD190" s="2" t="inlineStr">
        <is>
          <t/>
        </is>
      </c>
      <c r="AE190" t="inlineStr">
        <is>
          <t>Toda información sobre una persona física identificada o identificable.</t>
        </is>
      </c>
      <c r="AF190" s="2" t="inlineStr">
        <is>
          <t>isikuandmed</t>
        </is>
      </c>
      <c r="AG190" s="2" t="inlineStr">
        <is>
          <t>3</t>
        </is>
      </c>
      <c r="AH190" s="2" t="inlineStr">
        <is>
          <t/>
        </is>
      </c>
      <c r="AI190" t="inlineStr">
        <is>
          <t>igasugune teave tuvastatud või tuvastatava füüsilise isiku („andmesubjekt“) kohta</t>
        </is>
      </c>
      <c r="AJ190" s="2" t="inlineStr">
        <is>
          <t>henkilötiedot</t>
        </is>
      </c>
      <c r="AK190" s="2" t="inlineStr">
        <is>
          <t>3</t>
        </is>
      </c>
      <c r="AL190" s="2" t="inlineStr">
        <is>
          <t/>
        </is>
      </c>
      <c r="AM190" t="inlineStr">
        <is>
          <t>kaikki tunnistettuun tai tunnistettavissa olevaan luonnolliseen henkilöön liittyvät tiedot</t>
        </is>
      </c>
      <c r="AN190" s="2" t="inlineStr">
        <is>
          <t>données personnelles|
informations personnelles|
données à caractère personnel</t>
        </is>
      </c>
      <c r="AO190" s="2" t="inlineStr">
        <is>
          <t>3|
3|
3</t>
        </is>
      </c>
      <c r="AP190" s="2" t="inlineStr">
        <is>
          <t>|
|
preferred</t>
        </is>
      </c>
      <c r="AQ190" t="inlineStr">
        <is>
          <t>toute information se rapportant à une personne physique identifiée ou identifiable</t>
        </is>
      </c>
      <c r="AR190" s="2" t="inlineStr">
        <is>
          <t>sonraí pearsanta</t>
        </is>
      </c>
      <c r="AS190" s="2" t="inlineStr">
        <is>
          <t>3</t>
        </is>
      </c>
      <c r="AT190" s="2" t="inlineStr">
        <is>
          <t/>
        </is>
      </c>
      <c r="AU190" t="inlineStr">
        <is>
          <t>aon fhaisnéis a bhaineann le duine nádúrtha sainaitheanta nó in-sainaitheanta (“ábhar sonraí”); is é is duine nádúrtha in-sainaitheanta ann duine is féidir a shainaithint, go díreach nó go hindíreach, go háirithe trí thagairt a dhéanamh d'aitheantóir amhail ainm, uimhir aitheantais, sonraí suímh, aitheantóir ar líne nó ceann amháin nó níos mó de thosca a bhaineann go sonrach le céannacht fhisiceach, fhiseolaíoch, ghéiniteach, mheabhrach, eacnamaíoch, chultúrtha nó shóisialta an duine nádúrtha sin</t>
        </is>
      </c>
      <c r="AV190" s="2" t="inlineStr">
        <is>
          <t>osobni podaci</t>
        </is>
      </c>
      <c r="AW190" s="2" t="inlineStr">
        <is>
          <t>3</t>
        </is>
      </c>
      <c r="AX190" s="2" t="inlineStr">
        <is>
          <t/>
        </is>
      </c>
      <c r="AY190" t="inlineStr">
        <is>
          <t>svi podaci koji se odnose na pojedinca čiji je identitet utvrđen ili se može utvrditi („ispitanik”)</t>
        </is>
      </c>
      <c r="AZ190" s="2" t="inlineStr">
        <is>
          <t>személyes adat</t>
        </is>
      </c>
      <c r="BA190" s="2" t="inlineStr">
        <is>
          <t>3</t>
        </is>
      </c>
      <c r="BB190" s="2" t="inlineStr">
        <is>
          <t/>
        </is>
      </c>
      <c r="BC190" t="inlineStr">
        <is>
          <t>az érintettel kapcsolatba hozható adat - különösen az érintett neve, azonosító jele, valamint egy vagy több fizikai, fiziológiai, mentális, gazdasági, kulturális vagy szociális azonosságára jellemző ismeret -, valamint az adatból levonható, az érintettre vonatkozó következtetés</t>
        </is>
      </c>
      <c r="BD190" s="2" t="inlineStr">
        <is>
          <t>informazioni personali|
dati personali</t>
        </is>
      </c>
      <c r="BE190" s="2" t="inlineStr">
        <is>
          <t>3|
3</t>
        </is>
      </c>
      <c r="BF190" s="2" t="inlineStr">
        <is>
          <t xml:space="preserve">|
</t>
        </is>
      </c>
      <c r="BG190" t="inlineStr">
        <is>
          <t>qualsiasi informazione concernente una persona fisica identificata o identificabile</t>
        </is>
      </c>
      <c r="BH190" s="2" t="inlineStr">
        <is>
          <t>asmens duomenys</t>
        </is>
      </c>
      <c r="BI190" s="2" t="inlineStr">
        <is>
          <t>3</t>
        </is>
      </c>
      <c r="BJ190" s="2" t="inlineStr">
        <is>
          <t/>
        </is>
      </c>
      <c r="BK190" t="inlineStr">
        <is>
          <t>bet kokia informacija apie fizinį asmenį, kurio tapatybė nustatyta arba kurio tapatybę galima nustatyti (toliau – duomenų subjektas); fizinis asmuo, kurio tapatybę galima nustatyti, yra asmuo, kurio tapatybę tiesiogiai arba netiesiogiai galima nustatyti, visų pirma pagal identifikatorių, kaip antai vardą ir pavardę, asmens identifikavimo numerį, buvimo vietos duomenis ir interneto identifikatorių arba pagal vieną ar kelis to fizinio asmens fizinės, fiziologinės, genetinės, psichinės, ekonominės, kultūrinės ar socialinės tapatybės požymius</t>
        </is>
      </c>
      <c r="BL190" s="2" t="inlineStr">
        <is>
          <t>personas dati|
persondati</t>
        </is>
      </c>
      <c r="BM190" s="2" t="inlineStr">
        <is>
          <t>3|
3</t>
        </is>
      </c>
      <c r="BN190" s="2" t="inlineStr">
        <is>
          <t>|
preferred</t>
        </is>
      </c>
      <c r="BO190" t="inlineStr">
        <is>
          <t>jebkāda informācija, kas attiecas uz identificētu vai identificējamu fizisku personu ( 
&lt;i&gt;datu subjektu&lt;/i&gt; [&lt;a href="/entry/result/914351/all" id="ENTRY_TO_ENTRY_CONVERTER" target="_blank"&gt;IATE:914351&lt;/a&gt;])</t>
        </is>
      </c>
      <c r="BP190" s="2" t="inlineStr">
        <is>
          <t>data personali</t>
        </is>
      </c>
      <c r="BQ190" s="2" t="inlineStr">
        <is>
          <t>3</t>
        </is>
      </c>
      <c r="BR190" s="2" t="inlineStr">
        <is>
          <t/>
        </is>
      </c>
      <c r="BS190" t="inlineStr">
        <is>
          <t>kwalunkwe informazzjoni relatata ma’ persuna fiżika identifikata jew identifikabbli</t>
        </is>
      </c>
      <c r="BT190" s="2" t="inlineStr">
        <is>
          <t>persoonsgegevens</t>
        </is>
      </c>
      <c r="BU190" s="2" t="inlineStr">
        <is>
          <t>3</t>
        </is>
      </c>
      <c r="BV190" s="2" t="inlineStr">
        <is>
          <t/>
        </is>
      </c>
      <c r="BW190" t="inlineStr">
        <is>
          <t>"iedere informatie betreffende een geïdentificeerde of identificeerbare natuurlijke persoon"</t>
        </is>
      </c>
      <c r="BX190" s="2" t="inlineStr">
        <is>
          <t>dane osobowe</t>
        </is>
      </c>
      <c r="BY190" s="2" t="inlineStr">
        <is>
          <t>3</t>
        </is>
      </c>
      <c r="BZ190" s="2" t="inlineStr">
        <is>
          <t/>
        </is>
      </c>
      <c r="CA190" t="inlineStr">
        <is>
          <t>informacje o zidentyfikowanej lub możliwej do zidentyfikowania osobie fizycznej („osobie, której dane dotyczą”)</t>
        </is>
      </c>
      <c r="CB190" s="2" t="inlineStr">
        <is>
          <t>dados pessoais</t>
        </is>
      </c>
      <c r="CC190" s="2" t="inlineStr">
        <is>
          <t>4</t>
        </is>
      </c>
      <c r="CD190" s="2" t="inlineStr">
        <is>
          <t/>
        </is>
      </c>
      <c r="CE190" t="inlineStr">
        <is>
          <t>Informações - de qualquer natureza e independentemente do respetivo suporte - relativas a uma pessoa singular, que permitem identificá-la direta ou indiretamente, designadamente por referência a um número de identificação ou a um ou mais elementos específicos da sua identidade física, fisiológica, psíquica, económica, cultural ou social.</t>
        </is>
      </c>
      <c r="CF190" s="2" t="inlineStr">
        <is>
          <t>date cu caracter personal</t>
        </is>
      </c>
      <c r="CG190" s="2" t="inlineStr">
        <is>
          <t>3</t>
        </is>
      </c>
      <c r="CH190" s="2" t="inlineStr">
        <is>
          <t/>
        </is>
      </c>
      <c r="CI190" t="inlineStr">
        <is>
          <t>orice informație privind o persoană fizică identificată sau identificabilă</t>
        </is>
      </c>
      <c r="CJ190" s="2" t="inlineStr">
        <is>
          <t>osobné údaje</t>
        </is>
      </c>
      <c r="CK190" s="2" t="inlineStr">
        <is>
          <t>3</t>
        </is>
      </c>
      <c r="CL190" s="2" t="inlineStr">
        <is>
          <t/>
        </is>
      </c>
      <c r="CM190" t="inlineStr">
        <is>
          <t>akékoľvek informácie týkajúce sa identifikovanej alebo identifikovateľnej fyzickej osoby, t. j. dotknutej osoby</t>
        </is>
      </c>
      <c r="CN190" s="2" t="inlineStr">
        <is>
          <t>osebni podatek</t>
        </is>
      </c>
      <c r="CO190" s="2" t="inlineStr">
        <is>
          <t>3</t>
        </is>
      </c>
      <c r="CP190" s="2" t="inlineStr">
        <is>
          <t/>
        </is>
      </c>
      <c r="CQ190" t="inlineStr">
        <is>
          <t>katerikoli podatek, ki se nanaša na posameznika, ne glede na obliko, v kateri je izražen</t>
        </is>
      </c>
      <c r="CR190" s="2" t="inlineStr">
        <is>
          <t>personuppgifter</t>
        </is>
      </c>
      <c r="CS190" s="2" t="inlineStr">
        <is>
          <t>3</t>
        </is>
      </c>
      <c r="CT190" s="2" t="inlineStr">
        <is>
          <t/>
        </is>
      </c>
      <c r="CU190" t="inlineStr">
        <is>
          <t>varje upplysning som avser en identifierad eller identifierbar fysisk person</t>
        </is>
      </c>
    </row>
    <row r="191">
      <c r="A191" s="1" t="str">
        <f>HYPERLINK("https://iate.europa.eu/entry/result/928615/all", "928615")</f>
        <v>928615</v>
      </c>
      <c r="B191" t="inlineStr">
        <is>
          <t>SOCIAL QUESTIONS</t>
        </is>
      </c>
      <c r="C191" t="inlineStr">
        <is>
          <t>SOCIAL QUESTIONS|health|health policy|organisation of health care|public health;SOCIAL QUESTIONS|social affairs</t>
        </is>
      </c>
      <c r="D191" s="2" t="inlineStr">
        <is>
          <t>сигурност на общественото здраве|
здравна сигурност</t>
        </is>
      </c>
      <c r="E191" s="2" t="inlineStr">
        <is>
          <t>3|
3</t>
        </is>
      </c>
      <c r="F191" s="2" t="inlineStr">
        <is>
          <t xml:space="preserve">|
</t>
        </is>
      </c>
      <c r="G191" t="inlineStr">
        <is>
          <t>осигуряване и поддържане на мерки, имащи за цел опазване на здравето на населението, особено в случай на сериозни трансгранични заплахи</t>
        </is>
      </c>
      <c r="H191" s="2" t="inlineStr">
        <is>
          <t>bezpečnost veřejného zdraví|
zdravotní bezpečnost</t>
        </is>
      </c>
      <c r="I191" s="2" t="inlineStr">
        <is>
          <t>3|
3</t>
        </is>
      </c>
      <c r="J191" s="2" t="inlineStr">
        <is>
          <t xml:space="preserve">|
</t>
        </is>
      </c>
      <c r="K191" t="inlineStr">
        <is>
          <t>soubor opatření zaměřených na ochranu zdraví před rozličnými hrozbami, způsobených přírodou nebo člověkem, včetně pandemií, nových přenosných nemocí, velkých chemických havárií a ekologických následků.</t>
        </is>
      </c>
      <c r="L191" s="2" t="inlineStr">
        <is>
          <t>sundhedssikkerhed</t>
        </is>
      </c>
      <c r="M191" s="2" t="inlineStr">
        <is>
          <t>3</t>
        </is>
      </c>
      <c r="N191" s="2" t="inlineStr">
        <is>
          <t/>
        </is>
      </c>
      <c r="O191" t="inlineStr">
        <is>
          <t>tilstand, hvor en befolkning er forberedt på, beskyttet mod, i stand til at reagere effektivt på og overvinde eventuelle negative konsekvenser af sundhedsmæssige trusler eller hændelser</t>
        </is>
      </c>
      <c r="P191" s="2" t="inlineStr">
        <is>
          <t>Gesundheitssicherheit|
gesundheitlicher Bevölkerungsschutz|
Sicherstellung der Gesundheit</t>
        </is>
      </c>
      <c r="Q191" s="2" t="inlineStr">
        <is>
          <t>3|
3|
2</t>
        </is>
      </c>
      <c r="R191" s="2" t="inlineStr">
        <is>
          <t xml:space="preserve">|
|
</t>
        </is>
      </c>
      <c r="S191" t="inlineStr">
        <is>
          <t>Gesamtheit der Maßnahmen zum Gesundheitsschutz der Bevölkerung bei unmittelbaren und erheblichen Gefahrenlagen, beispielsweise Lagen mit einem Massenanfall Verletzter oder Erkrankter einschließlich CBRN-Lagen sowie Epidemien oder Pandemien</t>
        </is>
      </c>
      <c r="T191" s="2" t="inlineStr">
        <is>
          <t>υγειονομική ασφάλεια</t>
        </is>
      </c>
      <c r="U191" s="2" t="inlineStr">
        <is>
          <t>3</t>
        </is>
      </c>
      <c r="V191" s="2" t="inlineStr">
        <is>
          <t/>
        </is>
      </c>
      <c r="W191" t="inlineStr">
        <is>
          <t/>
        </is>
      </c>
      <c r="X191" s="2" t="inlineStr">
        <is>
          <t>health security|
public health security</t>
        </is>
      </c>
      <c r="Y191" s="2" t="inlineStr">
        <is>
          <t>3|
3</t>
        </is>
      </c>
      <c r="Z191" s="2" t="inlineStr">
        <is>
          <t xml:space="preserve">|
</t>
        </is>
      </c>
      <c r="AA191" t="inlineStr">
        <is>
          <t>(with reference to a population) state
of being prepared for, protected from, able to respond effectively to and able
to recover from incidents with potentially negative health consequences</t>
        </is>
      </c>
      <c r="AB191" s="2" t="inlineStr">
        <is>
          <t>seguridad de la salud pública|
seguridad sanitaria</t>
        </is>
      </c>
      <c r="AC191" s="2" t="inlineStr">
        <is>
          <t>3|
3</t>
        </is>
      </c>
      <c r="AD191" s="2" t="inlineStr">
        <is>
          <t xml:space="preserve">|
</t>
        </is>
      </c>
      <c r="AE191" t="inlineStr">
        <is>
          <t>Situación en que un país o región está preparado para hacer frente a amenazas para la salud pública o incidencias con potenciales repercusiones negativas en la salud pública, prevenirlas y proteger a la población contra las mismas, al objeto de reducir la vulnerabilidad de la población frente a las amenazas para la salud derivadas del terrorismo o de la liberación deliberada de agentes biológicos o de otro tipo, así como de mejorar la preparación ante las amenazas transfronterizas (por ejemplo las pandemias).</t>
        </is>
      </c>
      <c r="AF191" s="2" t="inlineStr">
        <is>
          <t>terviseturve|
rahva tervise turvalisus|
rahva tervise turve</t>
        </is>
      </c>
      <c r="AG191" s="2" t="inlineStr">
        <is>
          <t>3|
3|
3</t>
        </is>
      </c>
      <c r="AH191" s="2" t="inlineStr">
        <is>
          <t xml:space="preserve">|
|
</t>
        </is>
      </c>
      <c r="AI191" t="inlineStr">
        <is>
          <t>1. aktiivsed meetmed rahva tervise või lihtsalt tervise kaitsmiseks, inimestele ja kogukonnale tervise mõttes ohutuse või turvalisuse pakkumine&lt;br&gt;2. rahvastiku tervise hoidmiseks ja kaitseks ettenähtud meetmed</t>
        </is>
      </c>
      <c r="AJ191" s="2" t="inlineStr">
        <is>
          <t>terveysturvallisuus</t>
        </is>
      </c>
      <c r="AK191" s="2" t="inlineStr">
        <is>
          <t>3</t>
        </is>
      </c>
      <c r="AL191" s="2" t="inlineStr">
        <is>
          <t/>
        </is>
      </c>
      <c r="AM191" t="inlineStr">
        <is>
          <t>väestön terveyden suojeluun tähtäävät toimet</t>
        </is>
      </c>
      <c r="AN191" s="2" t="inlineStr">
        <is>
          <t>sécurité de la santé publique|
sécurité sanitaire</t>
        </is>
      </c>
      <c r="AO191" s="2" t="inlineStr">
        <is>
          <t>3|
3</t>
        </is>
      </c>
      <c r="AP191" s="2" t="inlineStr">
        <is>
          <t xml:space="preserve">|
</t>
        </is>
      </c>
      <c r="AQ191" t="inlineStr">
        <is>
          <t>fait (pour une population) de s'être préparée pour être capable de faire face aux dangers et risques pour la santé qui échappent au contrôle des individus et relèvent donc de la responsabilité des pouvoirs publics, d'être protégée contre ceux-ci et d'être en mesure de surmonter les conséquences d'une crise sanitaire</t>
        </is>
      </c>
      <c r="AR191" s="2" t="inlineStr">
        <is>
          <t>slándáil sláinte</t>
        </is>
      </c>
      <c r="AS191" s="2" t="inlineStr">
        <is>
          <t>2</t>
        </is>
      </c>
      <c r="AT191" s="2" t="inlineStr">
        <is>
          <t/>
        </is>
      </c>
      <c r="AU191" t="inlineStr">
        <is>
          <t/>
        </is>
      </c>
      <c r="AV191" s="2" t="inlineStr">
        <is>
          <t>javnozdravstvena sigurnost|
zdravstvena sigurnost</t>
        </is>
      </c>
      <c r="AW191" s="2" t="inlineStr">
        <is>
          <t>3|
3</t>
        </is>
      </c>
      <c r="AX191" s="2" t="inlineStr">
        <is>
          <t xml:space="preserve">|
</t>
        </is>
      </c>
      <c r="AY191" t="inlineStr">
        <is>
          <t>pružanje i održavanje mjera namijenjenih očuvanju i zaštiti zdravlja stanovništva</t>
        </is>
      </c>
      <c r="AZ191" s="2" t="inlineStr">
        <is>
          <t>közegészségügyi és járványügyi biztonság|
közegészségügyi biztonság|
egészségbiztonság|
egészségügyi biztonság|
közegészségügyi-járványügyi biztonság</t>
        </is>
      </c>
      <c r="BA191" s="2" t="inlineStr">
        <is>
          <t>3|
3|
3|
2|
3</t>
        </is>
      </c>
      <c r="BB191" s="2" t="inlineStr">
        <is>
          <t xml:space="preserve">|
admitted|
|
|
</t>
        </is>
      </c>
      <c r="BC191" t="inlineStr">
        <is>
          <t>olyan állapot, amelyben (a lakosság vonatkozásában) biztosítva van a potenciálisan negatív egészségügyi következményekkel járó eseményekre való felkészültség, az azokkal szembeni védelem, az azokra való hatékony reagálás és az azokból való felépülés</t>
        </is>
      </c>
      <c r="BD191" s="2" t="inlineStr">
        <is>
          <t>sicurezza sanitaria|
sicurezza della salute pubblica</t>
        </is>
      </c>
      <c r="BE191" s="2" t="inlineStr">
        <is>
          <t>3|
3</t>
        </is>
      </c>
      <c r="BF191" s="2" t="inlineStr">
        <is>
          <t xml:space="preserve">|
</t>
        </is>
      </c>
      <c r="BG191" t="inlineStr">
        <is>
          <t>in riferimento a una popolazione, il fatto di essere preparati e protetti contro rischi e pericoli di natura sanitaria nonché essere in grado di rispondere a tali rischi e pericoli e prevenirli in maniera efficace</t>
        </is>
      </c>
      <c r="BH191" s="2" t="inlineStr">
        <is>
          <t>visuomenės sveikatos saugumas|
sveikatos saugumas</t>
        </is>
      </c>
      <c r="BI191" s="2" t="inlineStr">
        <is>
          <t>3|
3</t>
        </is>
      </c>
      <c r="BJ191" s="2" t="inlineStr">
        <is>
          <t xml:space="preserve">|
</t>
        </is>
      </c>
      <c r="BK191" t="inlineStr">
        <is>
          <t>gyventojų sveikatos išsaugojimui ir apsaugai skirtų priemonių teikimas ir palaikymas</t>
        </is>
      </c>
      <c r="BL191" s="2" t="inlineStr">
        <is>
          <t>sabiedrības veselības drošība|
veselības drošība</t>
        </is>
      </c>
      <c r="BM191" s="2" t="inlineStr">
        <is>
          <t>3|
3</t>
        </is>
      </c>
      <c r="BN191" s="2" t="inlineStr">
        <is>
          <t xml:space="preserve">|
</t>
        </is>
      </c>
      <c r="BO191" t="inlineStr">
        <is>
          <t>(sabiedrības) gatavība reaģēt uz incidentiem, kam ir potenciāli negatīvas sekas uz veselību, un spēja atgūties no tiem</t>
        </is>
      </c>
      <c r="BP191" s="2" t="inlineStr">
        <is>
          <t>sigurtà tas-saħħa pubblika|
sigurtà tas-saħħa</t>
        </is>
      </c>
      <c r="BQ191" s="2" t="inlineStr">
        <is>
          <t>3|
3</t>
        </is>
      </c>
      <c r="BR191" s="2" t="inlineStr">
        <is>
          <t xml:space="preserve">|
</t>
        </is>
      </c>
      <c r="BS191" t="inlineStr">
        <is>
          <t>l-istat ta' populazzjoni li tkun imħejjija, protetta, kapaċi tiffaċċa u kapaċi tirkupra minn inċidenti li potenzjalment ikollhom konsegwenzi negattivi fuq is-saħħa</t>
        </is>
      </c>
      <c r="BT191" s="2" t="inlineStr">
        <is>
          <t>gezondheidsbeveiliging|
beveiliging van de volksgezondheid</t>
        </is>
      </c>
      <c r="BU191" s="2" t="inlineStr">
        <is>
          <t>3|
2</t>
        </is>
      </c>
      <c r="BV191" s="2" t="inlineStr">
        <is>
          <t xml:space="preserve">|
</t>
        </is>
      </c>
      <c r="BW191" t="inlineStr">
        <is>
          <t>bescherming van de volksgezondheid tegen potentiële gezondheidsbedreigingen door middel van actie op de drie kerngebieden preventie, paraatheid en reactie</t>
        </is>
      </c>
      <c r="BX191" s="2" t="inlineStr">
        <is>
          <t>bezpieczeństwo zdrowotne|
bezpieczeństwo zdrowia publicznego</t>
        </is>
      </c>
      <c r="BY191" s="2" t="inlineStr">
        <is>
          <t>3|
3</t>
        </is>
      </c>
      <c r="BZ191" s="2" t="inlineStr">
        <is>
          <t xml:space="preserve">|
</t>
        </is>
      </c>
      <c r="CA191" t="inlineStr">
        <is>
          <t>zapewnienie odpowiednich działań służących ochronie zdrowia publicznego w sytuacjach kryzysowych w związku z wzrastającą liczbą zagrożeń nadzwyczajnych takich jak: ataki terrorystyczne, klęski żywiołowe, niebezpieczne inwazyjne choroby bakteryjne i wirusowe, zagrożenia bioterroryzmem, terroryzmem chemicznym i radiacyjnym, wypadki i katastrofy komunikacyjne</t>
        </is>
      </c>
      <c r="CB191" s="2" t="inlineStr">
        <is>
          <t>segurança da saúde pública|
segurança sanitária</t>
        </is>
      </c>
      <c r="CC191" s="2" t="inlineStr">
        <is>
          <t>3|
3</t>
        </is>
      </c>
      <c r="CD191" s="2" t="inlineStr">
        <is>
          <t xml:space="preserve">|
</t>
        </is>
      </c>
      <c r="CE191" t="inlineStr">
        <is>
          <t>Estado em que uma população está preparada para fazer face a ameaças à saúde pública representadas, nomeadamente, por doenças emergentes, alterações ambientais, urgências humanitárias resultantes de catástrofes naturais, acidentes antropogénicos ou o bioterrorismo.</t>
        </is>
      </c>
      <c r="CF191" s="2" t="inlineStr">
        <is>
          <t>securitatea sănătății publice|
securitate sanitară</t>
        </is>
      </c>
      <c r="CG191" s="2" t="inlineStr">
        <is>
          <t>3|
3</t>
        </is>
      </c>
      <c r="CH191" s="2" t="inlineStr">
        <is>
          <t xml:space="preserve">|
</t>
        </is>
      </c>
      <c r="CI191" t="inlineStr">
        <is>
          <t>(referitor la o populație) capacitate de reacție și adaptare, precum și capacitate de
anticipare și de acțiune pro-activă în ceea ce privește probleme majore de sănătate publică</t>
        </is>
      </c>
      <c r="CJ191" s="2" t="inlineStr">
        <is>
          <t>zdravotná bezpečnosť|
bezpečnosť verejného zdravia</t>
        </is>
      </c>
      <c r="CK191" s="2" t="inlineStr">
        <is>
          <t>3|
3</t>
        </is>
      </c>
      <c r="CL191" s="2" t="inlineStr">
        <is>
          <t xml:space="preserve">|
</t>
        </is>
      </c>
      <c r="CM191" t="inlineStr">
        <is>
          <t>súbor opatrení zameraných na ochranu zdravia populácie pred rozličnými hrozbami, ktorých pôvodcom je príroda alebo človek, vrátane pandémií, novo vznikajúcich prenosných ochorení, závažných chemických incidentov či ekologických udalostí</t>
        </is>
      </c>
      <c r="CN191" s="2" t="inlineStr">
        <is>
          <t>javnozdravstvena varnost|
zdravstvena varnost</t>
        </is>
      </c>
      <c r="CO191" s="2" t="inlineStr">
        <is>
          <t>2|
3</t>
        </is>
      </c>
      <c r="CP191" s="2" t="inlineStr">
        <is>
          <t xml:space="preserve">|
</t>
        </is>
      </c>
      <c r="CQ191" t="inlineStr">
        <is>
          <t>stanje pripravljenosti in zaščite, ki ga zagotavljajo dejavnosti in ukrepi za &lt;a href="https://iate.europa.eu/entry/result/3589679/sl" target="_blank"&gt;varovanje zdravja&lt;/a&gt;</t>
        </is>
      </c>
      <c r="CR191" s="2" t="inlineStr">
        <is>
          <t>hälsosäkerhet|
folkhälsosäkerhet</t>
        </is>
      </c>
      <c r="CS191" s="2" t="inlineStr">
        <is>
          <t>3|
3</t>
        </is>
      </c>
      <c r="CT191" s="2" t="inlineStr">
        <is>
          <t xml:space="preserve">|
</t>
        </is>
      </c>
      <c r="CU191" t="inlineStr">
        <is>
          <t/>
        </is>
      </c>
    </row>
    <row r="192">
      <c r="A192" s="1" t="str">
        <f>HYPERLINK("https://iate.europa.eu/entry/result/1497528/all", "1497528")</f>
        <v>1497528</v>
      </c>
      <c r="B192" t="inlineStr">
        <is>
          <t>SOCIAL QUESTIONS</t>
        </is>
      </c>
      <c r="C192" t="inlineStr">
        <is>
          <t>SOCIAL QUESTIONS|health|health policy|health service;SOCIAL QUESTIONS|health|health policy|organisation of health care</t>
        </is>
      </c>
      <c r="D192" s="2" t="inlineStr">
        <is>
          <t>изолация</t>
        </is>
      </c>
      <c r="E192" s="2" t="inlineStr">
        <is>
          <t>3</t>
        </is>
      </c>
      <c r="F192" s="2" t="inlineStr">
        <is>
          <t/>
        </is>
      </c>
      <c r="G192" t="inlineStr">
        <is>
          <t>една от мерките за борба със заразни болести при хората, при която болни
лица и заразоносители се отделят в домашни или болнични условия за определен
период с цел ограничаване на разпространението на заразата</t>
        </is>
      </c>
      <c r="H192" s="2" t="inlineStr">
        <is>
          <t>izolace</t>
        </is>
      </c>
      <c r="I192" s="2" t="inlineStr">
        <is>
          <t>3</t>
        </is>
      </c>
      <c r="J192" s="2" t="inlineStr">
        <is>
          <t/>
        </is>
      </c>
      <c r="K192" t="inlineStr">
        <is>
          <t>odloučení osob s infekčním
(nakažlivým) onemocněním k zabránění jeho šíření</t>
        </is>
      </c>
      <c r="L192" s="2" t="inlineStr">
        <is>
          <t>isolering|
isolation</t>
        </is>
      </c>
      <c r="M192" s="2" t="inlineStr">
        <is>
          <t>3|
3</t>
        </is>
      </c>
      <c r="N192" s="2" t="inlineStr">
        <is>
          <t xml:space="preserve">|
</t>
        </is>
      </c>
      <c r="O192" t="inlineStr">
        <is>
          <t>adskillelse af personer med en smitsom sygdom fra dem, der ikke har sygdommen, for at forhindre dens spredning</t>
        </is>
      </c>
      <c r="P192" s="2" t="inlineStr">
        <is>
          <t>Isolierung</t>
        </is>
      </c>
      <c r="Q192" s="2" t="inlineStr">
        <is>
          <t>3</t>
        </is>
      </c>
      <c r="R192" s="2" t="inlineStr">
        <is>
          <t/>
        </is>
      </c>
      <c r="S192" t="inlineStr">
        <is>
          <t>spezielle Form der Absonderung (Separierung)
von Personen, von denen eine erhöhte Infektionsgefahr
für die Umgebung ausgeht (oder die
dessen verdächtig sind) zum Schutz anderer Patienten
und des Personals</t>
        </is>
      </c>
      <c r="T192" s="2" t="inlineStr">
        <is>
          <t>απομόνωση</t>
        </is>
      </c>
      <c r="U192" s="2" t="inlineStr">
        <is>
          <t>3</t>
        </is>
      </c>
      <c r="V192" s="2" t="inlineStr">
        <is>
          <t/>
        </is>
      </c>
      <c r="W192" t="inlineStr">
        <is>
          <t>μέτρο για την εφαρμογή του ελέγχου των λοιμώξεων, μέσω της πρόληψης των μεταδοτικών νόσων από τη διάδοση από έναν ασθενή σε άλλους ασθενείς, υγειονομικούς λειτουργούς και επισκέπτες ή από εξωτερικούς επισκέπτες σε συγκεκριμένο ασθενή (αντίστροφη απομόνωση)</t>
        </is>
      </c>
      <c r="X192" s="2" t="inlineStr">
        <is>
          <t>isolation</t>
        </is>
      </c>
      <c r="Y192" s="2" t="inlineStr">
        <is>
          <t>3</t>
        </is>
      </c>
      <c r="Z192" s="2" t="inlineStr">
        <is>
          <t/>
        </is>
      </c>
      <c r="AA192" t="inlineStr">
        <is>
          <t>separation of persons with a communicable disease from those who do not have the disease, in order to prevent its spread</t>
        </is>
      </c>
      <c r="AB192" s="2" t="inlineStr">
        <is>
          <t>aislamiento</t>
        </is>
      </c>
      <c r="AC192" s="2" t="inlineStr">
        <is>
          <t>3</t>
        </is>
      </c>
      <c r="AD192" s="2" t="inlineStr">
        <is>
          <t/>
        </is>
      </c>
      <c r="AE192" t="inlineStr">
        <is>
          <t>Separación y restricción de
movimientos de las personas enfermas
(casos confirmados) con el
fin de prevenir la transmisión de la infección.</t>
        </is>
      </c>
      <c r="AF192" s="2" t="inlineStr">
        <is>
          <t>isolatsioon|
isoleerimine</t>
        </is>
      </c>
      <c r="AG192" s="2" t="inlineStr">
        <is>
          <t>3|
3</t>
        </is>
      </c>
      <c r="AH192" s="2" t="inlineStr">
        <is>
          <t xml:space="preserve">|
</t>
        </is>
      </c>
      <c r="AI192" t="inlineStr">
        <is>
          <t>nakkushaigusega inimeste eraldamine tervetest, et vältida haiguse levikut</t>
        </is>
      </c>
      <c r="AJ192" s="2" t="inlineStr">
        <is>
          <t>eristys|
eristäminen</t>
        </is>
      </c>
      <c r="AK192" s="2" t="inlineStr">
        <is>
          <t>3|
3</t>
        </is>
      </c>
      <c r="AL192" s="2" t="inlineStr">
        <is>
          <t xml:space="preserve">|
</t>
        </is>
      </c>
      <c r="AM192" t="inlineStr">
        <is>
          <t>Sairastuneen tai perustellusti sairastuneeksi epäillyn henkilön hoitaminen terveydenhuollon toimintayksikössä muista siten erillään, että tartunnan leviäminen estyy.</t>
        </is>
      </c>
      <c r="AN192" s="2" t="inlineStr">
        <is>
          <t>isolement</t>
        </is>
      </c>
      <c r="AO192" s="2" t="inlineStr">
        <is>
          <t>3</t>
        </is>
      </c>
      <c r="AP192" s="2" t="inlineStr">
        <is>
          <t/>
        </is>
      </c>
      <c r="AQ192" t="inlineStr">
        <is>
          <t>mise à l'écart d'une personne ayant une maladie contagieuse afin d'éviter la propagation de cette maladie</t>
        </is>
      </c>
      <c r="AR192" s="2" t="inlineStr">
        <is>
          <t>leithlisiú</t>
        </is>
      </c>
      <c r="AS192" s="2" t="inlineStr">
        <is>
          <t>3</t>
        </is>
      </c>
      <c r="AT192" s="2" t="inlineStr">
        <is>
          <t/>
        </is>
      </c>
      <c r="AU192" t="inlineStr">
        <is>
          <t/>
        </is>
      </c>
      <c r="AV192" s="2" t="inlineStr">
        <is>
          <t>izolacija</t>
        </is>
      </c>
      <c r="AW192" s="2" t="inlineStr">
        <is>
          <t>3</t>
        </is>
      </c>
      <c r="AX192" s="2" t="inlineStr">
        <is>
          <t/>
        </is>
      </c>
      <c r="AY192" t="inlineStr">
        <is>
          <t>izdvajanje zaraženih bolesnika iz okoline i boravak u izdvojenome bolničkom prostoru radi sprečavanja širenja zaraze</t>
        </is>
      </c>
      <c r="AZ192" s="2" t="inlineStr">
        <is>
          <t>elkülönítés</t>
        </is>
      </c>
      <c r="BA192" s="2" t="inlineStr">
        <is>
          <t>3</t>
        </is>
      </c>
      <c r="BB192" s="2" t="inlineStr">
        <is>
          <t/>
        </is>
      </c>
      <c r="BC192" t="inlineStr">
        <is>
          <t>fertőző
betegségben szenvedő betegek elszigetelése az egészséges személyektől a
betegség terjedésének megakadályozása céljából</t>
        </is>
      </c>
      <c r="BD192" s="2" t="inlineStr">
        <is>
          <t>isolamento</t>
        </is>
      </c>
      <c r="BE192" s="2" t="inlineStr">
        <is>
          <t>3</t>
        </is>
      </c>
      <c r="BF192" s="2" t="inlineStr">
        <is>
          <t/>
        </is>
      </c>
      <c r="BG192" t="inlineStr">
        <is>
          <t>provvedimento igienico con cui uno o più malati affetti da malattia infettiva e contagiosa vengono separati dai sani per tutta la durata di essa</t>
        </is>
      </c>
      <c r="BH192" s="2" t="inlineStr">
        <is>
          <t>izoliavimas</t>
        </is>
      </c>
      <c r="BI192" s="2" t="inlineStr">
        <is>
          <t>3</t>
        </is>
      </c>
      <c r="BJ192" s="2" t="inlineStr">
        <is>
          <t/>
        </is>
      </c>
      <c r="BK192" t="inlineStr">
        <is>
          <t/>
        </is>
      </c>
      <c r="BL192" s="2" t="inlineStr">
        <is>
          <t>izolācija</t>
        </is>
      </c>
      <c r="BM192" s="2" t="inlineStr">
        <is>
          <t>3</t>
        </is>
      </c>
      <c r="BN192" s="2" t="inlineStr">
        <is>
          <t/>
        </is>
      </c>
      <c r="BO192" t="inlineStr">
        <is>
          <t>ar infekcijas slimību slimu cilvēku nošķiršana no personām, kurām nav šīs slimības, lai novērstu slimības izplatīšanos</t>
        </is>
      </c>
      <c r="BP192" s="2" t="inlineStr">
        <is>
          <t>iżolament</t>
        </is>
      </c>
      <c r="BQ192" s="2" t="inlineStr">
        <is>
          <t>3</t>
        </is>
      </c>
      <c r="BR192" s="2" t="inlineStr">
        <is>
          <t/>
        </is>
      </c>
      <c r="BS192" t="inlineStr">
        <is>
          <t>is-separazzjoni ta' persuni li għandhom marda li tittieħed minn dawk li m'għandhomx il-marda, bil-għan li jiġi evitat it-tixrid tal-marda</t>
        </is>
      </c>
      <c r="BT192" s="2" t="inlineStr">
        <is>
          <t>isolatie</t>
        </is>
      </c>
      <c r="BU192" s="2" t="inlineStr">
        <is>
          <t>3</t>
        </is>
      </c>
      <c r="BV192" s="2" t="inlineStr">
        <is>
          <t/>
        </is>
      </c>
      <c r="BW192" t="inlineStr">
        <is>
          <t>ge­dwon­gen of zelf op­ge­leg­de tij­de­lij­ke af­zon­de­ring van een zieke persoon, teneinde de verspreiding van deze ziekte te voorkomen</t>
        </is>
      </c>
      <c r="BX192" s="2" t="inlineStr">
        <is>
          <t>izolacja</t>
        </is>
      </c>
      <c r="BY192" s="2" t="inlineStr">
        <is>
          <t>3</t>
        </is>
      </c>
      <c r="BZ192" s="2" t="inlineStr">
        <is>
          <t/>
        </is>
      </c>
      <c r="CA192" t="inlineStr">
        <is>
          <t>odosobnienie
osoby lub grupy osób chorych na chorobę zakaźną albo osoby lub grupy osób
podejrzanych o chorobę zakaźną, w celu uniemożliwienia przeniesienia
biologicznego czynnika chorobotwórczego na inne osoby</t>
        </is>
      </c>
      <c r="CB192" s="2" t="inlineStr">
        <is>
          <t>isolamento</t>
        </is>
      </c>
      <c r="CC192" s="2" t="inlineStr">
        <is>
          <t>3</t>
        </is>
      </c>
      <c r="CD192" s="2" t="inlineStr">
        <is>
          <t/>
        </is>
      </c>
      <c r="CE192" t="inlineStr">
        <is>
          <t>Medida de afastamento social utilizada em pessoas com uma doença infecciosa, para que não contagiem outros cidadãos.</t>
        </is>
      </c>
      <c r="CF192" s="2" t="inlineStr">
        <is>
          <t>izolare</t>
        </is>
      </c>
      <c r="CG192" s="2" t="inlineStr">
        <is>
          <t>3</t>
        </is>
      </c>
      <c r="CH192" s="2" t="inlineStr">
        <is>
          <t/>
        </is>
      </c>
      <c r="CI192" t="inlineStr">
        <is>
          <t>măsură de
prevenție ce constă în despărțirea de persoanele sănătoase a unei persoane cu o boală contagioasă
prezentă sau suspectă, pentru a împiedica transmiterea bolii</t>
        </is>
      </c>
      <c r="CJ192" s="2" t="inlineStr">
        <is>
          <t>izolácia</t>
        </is>
      </c>
      <c r="CK192" s="2" t="inlineStr">
        <is>
          <t>3</t>
        </is>
      </c>
      <c r="CL192" s="2" t="inlineStr">
        <is>
          <t/>
        </is>
      </c>
      <c r="CM192" t="inlineStr">
        <is>
          <t>oddelenie osôb chorých na prenosné ochorenie počas ich infekčnosti od iných osôb na účely zamedzenia šíreniu prenosného ochorenia</t>
        </is>
      </c>
      <c r="CN192" s="2" t="inlineStr">
        <is>
          <t>izolacija|
osamitev</t>
        </is>
      </c>
      <c r="CO192" s="2" t="inlineStr">
        <is>
          <t>3|
3</t>
        </is>
      </c>
      <c r="CP192" s="2" t="inlineStr">
        <is>
          <t xml:space="preserve">|
</t>
        </is>
      </c>
      <c r="CQ192" t="inlineStr">
        <is>
          <t>izločitev kužnega bolnika iz skupine</t>
        </is>
      </c>
      <c r="CR192" s="2" t="inlineStr">
        <is>
          <t>isolering</t>
        </is>
      </c>
      <c r="CS192" s="2" t="inlineStr">
        <is>
          <t>3</t>
        </is>
      </c>
      <c r="CT192" s="2" t="inlineStr">
        <is>
          <t/>
        </is>
      </c>
      <c r="CU192" t="inlineStr">
        <is>
          <t>inom hälso- och sjukvården skydd mot spridande av infektioner genom att en
person som har en smittsam sjukdom eller är smittbärare tas om hand på sådant
sätt att andra inte kan smittas</t>
        </is>
      </c>
    </row>
    <row r="193">
      <c r="A193" s="1" t="str">
        <f>HYPERLINK("https://iate.europa.eu/entry/result/389626/all", "389626")</f>
        <v>389626</v>
      </c>
      <c r="B193" t="inlineStr">
        <is>
          <t>SCIENCE;SOCIAL QUESTIONS</t>
        </is>
      </c>
      <c r="C193" t="inlineStr">
        <is>
          <t>SCIENCE|natural and applied sciences|life sciences;SOCIAL QUESTIONS|health|medical science|epidemiology|disease vector</t>
        </is>
      </c>
      <c r="D193" s="2" t="inlineStr">
        <is>
          <t>вирус на тежкия остър респираторен синдром|
SARS-CoV</t>
        </is>
      </c>
      <c r="E193" s="2" t="inlineStr">
        <is>
          <t>3|
3</t>
        </is>
      </c>
      <c r="F193" s="2" t="inlineStr">
        <is>
          <t xml:space="preserve">|
</t>
        </is>
      </c>
      <c r="G193" t="inlineStr">
        <is>
          <t>коронавирус, открит в Китай в края на 2002 г., произхождащ от котки циветки и причиняващ тежък остър респираторен синдром (&lt;a href="https://iate.europa.eu/entry/result/1905054/all" target="_blank"&gt;ТОРС&lt;/a&gt;) у човека</t>
        </is>
      </c>
      <c r="H193" s="2" t="inlineStr">
        <is>
          <t>koronavirus způsobující těžký akutní respirační syndrom|
koronavirus způsobující SARS</t>
        </is>
      </c>
      <c r="I193" s="2" t="inlineStr">
        <is>
          <t>2|
2</t>
        </is>
      </c>
      <c r="J193" s="2" t="inlineStr">
        <is>
          <t xml:space="preserve">|
</t>
        </is>
      </c>
      <c r="K193" t="inlineStr">
        <is>
          <t>kmen koronaviru identifikovaný v roce 2003, který způsobuje těžký akutní respirační syndrom (SARS)</t>
        </is>
      </c>
      <c r="L193" s="2" t="inlineStr">
        <is>
          <t>sarsrelateret coronavirus|
sars-CoV</t>
        </is>
      </c>
      <c r="M193" s="2" t="inlineStr">
        <is>
          <t>3|
3</t>
        </is>
      </c>
      <c r="N193" s="2" t="inlineStr">
        <is>
          <t xml:space="preserve">|
</t>
        </is>
      </c>
      <c r="O193" t="inlineStr">
        <is>
          <t>type af &lt;a href="https://iate.europa.eu/entry/result/1196107/da" target="_blank"&gt;coronavirus&lt;/a&gt;, der kan forårsage &lt;a href="https://iate.europa.eu/entry/result/1905054/da" target="_blank"&gt;svært akut respiratorisk syndrom&lt;/a&gt;</t>
        </is>
      </c>
      <c r="P193" s="2" t="inlineStr">
        <is>
          <t>SARS-Coronavirus|
SARS-CoV|
&lt;i&gt;SARS-assoziiertes Coronavirus&lt;/i&gt;</t>
        </is>
      </c>
      <c r="Q193" s="2" t="inlineStr">
        <is>
          <t>3|
3|
3</t>
        </is>
      </c>
      <c r="R193" s="2" t="inlineStr">
        <is>
          <t xml:space="preserve">|
|
</t>
        </is>
      </c>
      <c r="S193" t="inlineStr">
        <is>
          <t>Spezies des Coronavirus &lt;a href="/entry/result/1196107/all" id="ENTRY_TO_ENTRY_CONVERTER" target="_blank"&gt;IATE:1196107&lt;/a&gt; , der sowohl das 2003 identifizierte, schwere akute respiratorische Syndrom (SARS) &lt;a href="/entry/result/1905054/all" id="ENTRY_TO_ENTRY_CONVERTER" target="_blank"&gt;IATE:1905054&lt;/a&gt; verursachende Virus als auch das neuartige Coronavirus SARS-CoV-2 angehören, das COVID-19 verursacht</t>
        </is>
      </c>
      <c r="T193" s="2" t="inlineStr">
        <is>
          <t>κοροναϊός του σοβαρού οξέος αναπνευστικού συνδρόμου|
SARS-CoV</t>
        </is>
      </c>
      <c r="U193" s="2" t="inlineStr">
        <is>
          <t>3|
3</t>
        </is>
      </c>
      <c r="V193" s="2" t="inlineStr">
        <is>
          <t xml:space="preserve">|
</t>
        </is>
      </c>
      <c r="W193" t="inlineStr">
        <is>
          <t>στέλεχος της οικογένειας των &lt;a href="https://iate.europa.eu/entry/result/1196107/en-all" target="_blank"&gt;κοροναϊών&lt;/a&gt;, το οποίο εντοπίστηκε το 2003 και προκαλεί &lt;a href="https://iate.europa.eu/entry/result/1905054/en" target="_blank"&gt;σοβαρό οξύ αναπνευστικό σύνδρομο (SARS)&lt;/a&gt;</t>
        </is>
      </c>
      <c r="X193" s="2" t="inlineStr">
        <is>
          <t>severe acute respiratory syndrome-related coronavirus|
SARS-associated coronavirus</t>
        </is>
      </c>
      <c r="Y193" s="2" t="inlineStr">
        <is>
          <t>3|
3</t>
        </is>
      </c>
      <c r="Z193" s="2" t="inlineStr">
        <is>
          <t xml:space="preserve">|
</t>
        </is>
      </c>
      <c r="AA193" t="inlineStr">
        <is>
          <t>Strain of &lt;a href="https://iate.europa.eu/entry/result/1196107/en" target="_blank"&gt;coronavirus&lt;/a&gt; identified
in 2003 which causes &lt;a href="https://iate.europa.eu/entry/result/1905054/en" target="_blank"&gt;severe acute respiratory syndrome (SARS)&lt;/a&gt;</t>
        </is>
      </c>
      <c r="AB193" s="2" t="inlineStr">
        <is>
          <t>SARS-CoV|
coronavirus del SRAG|
coronavirus del síndrome respiratorio agudo grave</t>
        </is>
      </c>
      <c r="AC193" s="2" t="inlineStr">
        <is>
          <t>3|
3|
3</t>
        </is>
      </c>
      <c r="AD193" s="2" t="inlineStr">
        <is>
          <t xml:space="preserve">|
|
</t>
        </is>
      </c>
      <c r="AE193" t="inlineStr">
        <is>
          <t>Cepa de coronavirus [&lt;a href="/entry/result/1196107/all" id="ENTRY_TO_ENTRY_CONVERTER" target="_blank"&gt;IATE:1196107&lt;/a&gt;] causante del síndrome respiratorio agudo grave (SRAG) [&lt;a href="/entry/result/1905054/all" id="ENTRY_TO_ENTRY_CONVERTER" target="_blank"&gt;IATE:1905054&lt;/a&gt;].</t>
        </is>
      </c>
      <c r="AF193" s="2" t="inlineStr">
        <is>
          <t>SARS-koroonaviirus|
raskekujulise ägeda respiratoorse sündroomi koroonaviirus|
SARS-CoV</t>
        </is>
      </c>
      <c r="AG193" s="2" t="inlineStr">
        <is>
          <t>3|
3|
3</t>
        </is>
      </c>
      <c r="AH193" s="2" t="inlineStr">
        <is>
          <t xml:space="preserve">|
|
</t>
        </is>
      </c>
      <c r="AI193" t="inlineStr">
        <is>
          <t>&lt;i&gt;koroonaviiruse &lt;/i&gt;&lt;a href="/entry/result/1196107/all" id="ENTRY_TO_ENTRY_CONVERTER" target="_blank"&gt;IATE:1196107&lt;/a&gt; tüvi, mis tuvastati 2003. aastal ning põhjustab &lt;i&gt;raskekujulist ägedat respiratoorset sündroomi (SARS) &lt;/i&gt;&lt;a href="/entry/result/1905054/all" id="ENTRY_TO_ENTRY_CONVERTER" target="_blank"&gt;IATE:1905054&lt;/a&gt;</t>
        </is>
      </c>
      <c r="AJ193" s="2" t="inlineStr">
        <is>
          <t>SARS-CoV|
vaikeaan akuuttiin respiratoriseen oireyhtymään liittyvä koronavirus|
SARS-koronavirus</t>
        </is>
      </c>
      <c r="AK193" s="2" t="inlineStr">
        <is>
          <t>3|
3|
3</t>
        </is>
      </c>
      <c r="AL193" s="2" t="inlineStr">
        <is>
          <t xml:space="preserve">|
|
</t>
        </is>
      </c>
      <c r="AM193" t="inlineStr">
        <is>
          <t>vakavan äkillisen
hengitystieoireyhtymän aiheuttava vuonna 2003 tunnistettu koronavirus</t>
        </is>
      </c>
      <c r="AN193" s="2" t="inlineStr">
        <is>
          <t>coronavirus du SRAS|
SRAS-CoV</t>
        </is>
      </c>
      <c r="AO193" s="2" t="inlineStr">
        <is>
          <t>3|
3</t>
        </is>
      </c>
      <c r="AP193" s="2" t="inlineStr">
        <is>
          <t xml:space="preserve">|
</t>
        </is>
      </c>
      <c r="AQ193" t="inlineStr">
        <is>
          <t>souche de &lt;a href="https://iate.europa.eu/entry/result/1196107/fr" target="_blank"&gt;coronavirus&lt;/a&gt; à l'origine du &lt;a href="https://iate.europa.eu/entry/result/1905054/fr" target="_blank"&gt;syndrome respiratoire aigu sévère (SRAS)&lt;/a&gt;</t>
        </is>
      </c>
      <c r="AR193" s="2" t="inlineStr">
        <is>
          <t>coróinvíreas SARS|
coróinvíreas an ghéarshiondróim throm riospráide</t>
        </is>
      </c>
      <c r="AS193" s="2" t="inlineStr">
        <is>
          <t>3|
3</t>
        </is>
      </c>
      <c r="AT193" s="2" t="inlineStr">
        <is>
          <t xml:space="preserve">|
</t>
        </is>
      </c>
      <c r="AU193" t="inlineStr">
        <is>
          <t/>
        </is>
      </c>
      <c r="AV193" s="2" t="inlineStr">
        <is>
          <t>koronavirus povezan s teškim akutnim respiratornim sindromom|
koronavirus povezan sa SARS-om</t>
        </is>
      </c>
      <c r="AW193" s="2" t="inlineStr">
        <is>
          <t>3|
2</t>
        </is>
      </c>
      <c r="AX193" s="2" t="inlineStr">
        <is>
          <t xml:space="preserve">|
</t>
        </is>
      </c>
      <c r="AY193" t="inlineStr">
        <is>
          <t/>
        </is>
      </c>
      <c r="AZ193" s="2" t="inlineStr">
        <is>
          <t>súlyos akut légzőszervi szindrómát okozó koronavírus|
SARS-koronavírus</t>
        </is>
      </c>
      <c r="BA193" s="2" t="inlineStr">
        <is>
          <t>3|
3</t>
        </is>
      </c>
      <c r="BB193" s="2" t="inlineStr">
        <is>
          <t xml:space="preserve">|
</t>
        </is>
      </c>
      <c r="BC193" t="inlineStr">
        <is>
          <t>&lt;a href="https://iate.europa.eu/entry/result/1905054/hu" target="_blank"&gt;súlyos akut légzőszervi szindrómát (SARS)&lt;/a&gt; okozó,
 2003-ban azonosított &lt;a href="https://iate.europa.eu/entry/result/1196107/hu" target="_blank"&gt;koronavírus&lt;/a&gt;</t>
        </is>
      </c>
      <c r="BD193" s="2" t="inlineStr">
        <is>
          <t>coronavirus della sindrome respiratoria acuta grave|
coronavirus associato alla SARS</t>
        </is>
      </c>
      <c r="BE193" s="2" t="inlineStr">
        <is>
          <t>3|
2</t>
        </is>
      </c>
      <c r="BF193" s="2" t="inlineStr">
        <is>
          <t xml:space="preserve">|
</t>
        </is>
      </c>
      <c r="BG193" t="inlineStr">
        <is>
          <t>ceppo di &lt;a href="https://iate.europa.eu/entry/result/1196107/it" target="_blank"&gt;coronavirus &lt;/a&gt;isolato nel 2003 responsabile della&lt;a href="https://iate.europa.eu/entry/result/1905054/it" target="_blank"&gt; SARS - Sindrome respiratoria acuta grave&lt;/a&gt;</t>
        </is>
      </c>
      <c r="BH193" s="2" t="inlineStr">
        <is>
          <t>SŪRS koronavirusas|
sunkaus ūminio respiracinio sindromo koronavirusas|
SARS koronavirusas</t>
        </is>
      </c>
      <c r="BI193" s="2" t="inlineStr">
        <is>
          <t>3|
3|
3</t>
        </is>
      </c>
      <c r="BJ193" s="2" t="inlineStr">
        <is>
          <t>|
|
preferred</t>
        </is>
      </c>
      <c r="BK193" t="inlineStr">
        <is>
          <t/>
        </is>
      </c>
      <c r="BL193" s="2" t="inlineStr">
        <is>
          <t>smaga akūta respiratorā sindroma koronavīruss|
SARS koronavīruss</t>
        </is>
      </c>
      <c r="BM193" s="2" t="inlineStr">
        <is>
          <t>3|
3</t>
        </is>
      </c>
      <c r="BN193" s="2" t="inlineStr">
        <is>
          <t xml:space="preserve">|
</t>
        </is>
      </c>
      <c r="BO193" t="inlineStr">
        <is>
          <t>2003. gadā identificēts koronavīrusa celms, kas izraisa &lt;a href="https://iate.europa.eu/entry/result/1905054/lv" target="_blank"&gt;smagu akūtu respiratoro sindromu (SARS)&lt;/a&gt;</t>
        </is>
      </c>
      <c r="BP193" s="2" t="inlineStr">
        <is>
          <t>coronavirus assoċjat mas-SARS|
coronavirus relatat mas-sindromu respiratorju akut gravi</t>
        </is>
      </c>
      <c r="BQ193" s="2" t="inlineStr">
        <is>
          <t>3|
3</t>
        </is>
      </c>
      <c r="BR193" s="2" t="inlineStr">
        <is>
          <t xml:space="preserve">|
</t>
        </is>
      </c>
      <c r="BS193" t="inlineStr">
        <is>
          <t>razza ta' &lt;a href="https://iate.europa.eu/entry/result/1196107/mt" target="_blank"&gt;coronavirus&lt;time datetime="17.3.2020"&gt; (17.3.2020)&lt;/time&gt;&lt;/a&gt; li jikkawża &lt;a href="https://iate.europa.eu/entry/result/1905054/mt" target="_blank"&gt;Sindromu Respiratorju Akut Gravi&lt;time datetime="17.3.2020"&gt; (17.3.2020)&lt;/time&gt;&lt;/a&gt;</t>
        </is>
      </c>
      <c r="BT193" s="2" t="inlineStr">
        <is>
          <t>severe acute respiratory syndrome-related coronavirus|
SARS-coronavirus</t>
        </is>
      </c>
      <c r="BU193" s="2" t="inlineStr">
        <is>
          <t>2|
2</t>
        </is>
      </c>
      <c r="BV193" s="2" t="inlineStr">
        <is>
          <t xml:space="preserve">|
</t>
        </is>
      </c>
      <c r="BW193" t="inlineStr">
        <is>
          <t>type &lt;a href="https://iate.europa.eu/entry/result/1196107/en" target="_blank"&gt;coronavirus&lt;/a&gt; dat de ziekte &lt;a href="http://iate.europa.eu/entry/result/1905054/nl" target="_blank"&gt;SARS &lt;/a&gt;veroorzaakt</t>
        </is>
      </c>
      <c r="BX193" s="2" t="inlineStr">
        <is>
          <t>koronawirus zespołu ciężkiej ostrej niewydolności oddechowej|
koronawirus SARS</t>
        </is>
      </c>
      <c r="BY193" s="2" t="inlineStr">
        <is>
          <t>3|
3</t>
        </is>
      </c>
      <c r="BZ193" s="2" t="inlineStr">
        <is>
          <t xml:space="preserve">|
</t>
        </is>
      </c>
      <c r="CA193" t="inlineStr">
        <is>
          <t/>
        </is>
      </c>
      <c r="CB193" s="2" t="inlineStr">
        <is>
          <t>coronavírus da síndrome respiratória aguda grave</t>
        </is>
      </c>
      <c r="CC193" s="2" t="inlineStr">
        <is>
          <t>3</t>
        </is>
      </c>
      <c r="CD193" s="2" t="inlineStr">
        <is>
          <t/>
        </is>
      </c>
      <c r="CE193" t="inlineStr">
        <is>
          <t>Estirpe de &lt;a href="https://iate.europa.eu/entry/result/1196107/pt" target="_blank"&gt;coronavírus&lt;/a&gt; identificada em 2003 causadora da &lt;a href="https://iate.europa.eu/entry/result/1905054/pt" target="_blank"&gt;síndrome respiratória aguda grave&lt;/a&gt;.</t>
        </is>
      </c>
      <c r="CF193" s="2" t="inlineStr">
        <is>
          <t>coronavirusul sindromului respirator acut sever|
coronavirusul SARS</t>
        </is>
      </c>
      <c r="CG193" s="2" t="inlineStr">
        <is>
          <t>3|
3</t>
        </is>
      </c>
      <c r="CH193" s="2" t="inlineStr">
        <is>
          <t xml:space="preserve">|
</t>
        </is>
      </c>
      <c r="CI193" t="inlineStr">
        <is>
          <t>tulpină de &lt;a href="https://iate.europa.eu/entry/result/1196107/ro" target="_blank"&gt;coronavirus &lt;/a&gt;care cauzează &lt;a href="https://iate.europa.eu/entry/result/1905054/ro" target="_blank"&gt;sindromul respirator acut sever&lt;time datetime="22.4.2020"&gt; (22.4.2020)&lt;/time&gt;&lt;/a&gt;</t>
        </is>
      </c>
      <c r="CJ193" s="2" t="inlineStr">
        <is>
          <t>koronavírus spôsobujúci ťažký akútny respiračný syndróm|
SARS-CoV|
koronavírus spôsobujúci SARS</t>
        </is>
      </c>
      <c r="CK193" s="2" t="inlineStr">
        <is>
          <t>3|
3|
3</t>
        </is>
      </c>
      <c r="CL193" s="2" t="inlineStr">
        <is>
          <t xml:space="preserve">|
|
</t>
        </is>
      </c>
      <c r="CM193" t="inlineStr">
        <is>
          <t>vírus identifikovaný počas zimy v rokoch 2002 – 2003 ako pôvodca vysoko kontagiózneho, závažného a často smrteľného ochorenia &lt;a href="https://iate.europa.eu/entry/result/1905054/sk" target="_blank"&gt;SARS&lt;/a&gt;</t>
        </is>
      </c>
      <c r="CN193" s="2" t="inlineStr">
        <is>
          <t>SARS koronavirus|
koronavirus hudega akutnega respiratornega sindroma|
koronavirus, povezan s sindromom akutne respiratorne stiske</t>
        </is>
      </c>
      <c r="CO193" s="2" t="inlineStr">
        <is>
          <t>3|
2|
2</t>
        </is>
      </c>
      <c r="CP193" s="2" t="inlineStr">
        <is>
          <t>|
proposed|
admitted</t>
        </is>
      </c>
      <c r="CQ193" t="inlineStr">
        <is>
          <t/>
        </is>
      </c>
      <c r="CR193" s="2" t="inlineStr">
        <is>
          <t>SARS-CoV|
SARS-coronavirus</t>
        </is>
      </c>
      <c r="CS193" s="2" t="inlineStr">
        <is>
          <t>3|
3</t>
        </is>
      </c>
      <c r="CT193" s="2" t="inlineStr">
        <is>
          <t xml:space="preserve">|
</t>
        </is>
      </c>
      <c r="CU193" t="inlineStr">
        <is>
          <t/>
        </is>
      </c>
    </row>
    <row r="194">
      <c r="A194" s="1" t="str">
        <f>HYPERLINK("https://iate.europa.eu/entry/result/1905054/all", "1905054")</f>
        <v>1905054</v>
      </c>
      <c r="B194" t="inlineStr">
        <is>
          <t>SOCIAL QUESTIONS</t>
        </is>
      </c>
      <c r="C194" t="inlineStr">
        <is>
          <t>SOCIAL QUESTIONS|health|illness|infectious disease</t>
        </is>
      </c>
      <c r="D194" s="2" t="inlineStr">
        <is>
          <t>тежък остър респираторен синдром|
ТОРС</t>
        </is>
      </c>
      <c r="E194" s="2" t="inlineStr">
        <is>
          <t>3|
3</t>
        </is>
      </c>
      <c r="F194" s="2" t="inlineStr">
        <is>
          <t xml:space="preserve">|
</t>
        </is>
      </c>
      <c r="G194" t="inlineStr">
        <is>
          <t>регистрирано за първи път през 2002—2003 г. заболяване,
причинено от коронавирус&lt;i&gt; SARS-CoV&lt;/i&gt; [&lt;a href="/entry/result/389626/all" id="ENTRY_TO_ENTRY_CONVERTER" target="_blank"&gt;IATE:389626&lt;/a&gt;]</t>
        </is>
      </c>
      <c r="H194" s="2" t="inlineStr">
        <is>
          <t>těžký akutní respirační syndrom|
SARS</t>
        </is>
      </c>
      <c r="I194" s="2" t="inlineStr">
        <is>
          <t>3|
3</t>
        </is>
      </c>
      <c r="J194" s="2" t="inlineStr">
        <is>
          <t xml:space="preserve">|
</t>
        </is>
      </c>
      <c r="K194" t="inlineStr">
        <is>
          <t>závažné respirační onemocnění probíhající převážně jako těžká atypická pneumonie, komplikovaná respirační insuficiencí, případně ARDS</t>
        </is>
      </c>
      <c r="L194" s="2" t="inlineStr">
        <is>
          <t>svært akut luftvejssyndrom|
svært akut respiratorisk syndrom|
alvorligt akut luftvejssyndrom|
sars</t>
        </is>
      </c>
      <c r="M194" s="2" t="inlineStr">
        <is>
          <t>3|
3|
3|
3</t>
        </is>
      </c>
      <c r="N194" s="2" t="inlineStr">
        <is>
          <t xml:space="preserve">|
|
|
</t>
        </is>
      </c>
      <c r="O194" t="inlineStr">
        <is>
          <t>infektionssygdom med svær lungebetændelse forårsaget af coronavirusset &lt;a href="https://iate.europa.eu/entry/result/389626/da" target="_blank"&gt;sars-CoV&lt;/a&gt;</t>
        </is>
      </c>
      <c r="P194" s="2" t="inlineStr">
        <is>
          <t>Schweres Akutes Atemwegsyndrom|
Schweres Akutes Respiratorisches Syndrom|
SARS|
schweres akutes Atemnotsyndrom</t>
        </is>
      </c>
      <c r="Q194" s="2" t="inlineStr">
        <is>
          <t>3|
3|
3|
2</t>
        </is>
      </c>
      <c r="R194" s="2" t="inlineStr">
        <is>
          <t xml:space="preserve">|
|
|
</t>
        </is>
      </c>
      <c r="S194" t="inlineStr">
        <is>
          <t>durch das SARS-Coronavirus (SARS-CoV) &lt;a href="/entry/result/389626/all" id="ENTRY_TO_ENTRY_CONVERTER" target="_blank"&gt;IATE:389626&lt;/a&gt; verursachte schwere Atemwegserkrankung</t>
        </is>
      </c>
      <c r="T194" s="2" t="inlineStr">
        <is>
          <t>σοβαρό οξύ αναπνευστικό σύνδρομο|
SARS</t>
        </is>
      </c>
      <c r="U194" s="2" t="inlineStr">
        <is>
          <t>3|
3</t>
        </is>
      </c>
      <c r="V194" s="2" t="inlineStr">
        <is>
          <t xml:space="preserve">|
</t>
        </is>
      </c>
      <c r="W194" t="inlineStr">
        <is>
          <t>νόσος του αναπνευστικού συστήματος που προκαλείται από &lt;a href="https://iate.europa.eu/entry/result/389626/el" target="_blank"&gt;κοροναϊό του σοβαρού οξέος αναπνευστικού συνδρόμου (SARS-CoV)&lt;/a&gt; και περιγράφηκε για πρώτη φορά τον Μάρτιο 2003</t>
        </is>
      </c>
      <c r="X194" s="2" t="inlineStr">
        <is>
          <t>severe acute respiratory syndrome|
SARS</t>
        </is>
      </c>
      <c r="Y194" s="2" t="inlineStr">
        <is>
          <t>3|
3</t>
        </is>
      </c>
      <c r="Z194" s="2" t="inlineStr">
        <is>
          <t xml:space="preserve">|
</t>
        </is>
      </c>
      <c r="AA194" t="inlineStr">
        <is>
          <t>infectious respiratory disease caused by the &lt;a href="https://iate.europa.eu/entry/result/389626/en" target="_blank"&gt;SARS-associated coronavirus (SARS-CoV)&lt;/a&gt;</t>
        </is>
      </c>
      <c r="AB194" s="2" t="inlineStr">
        <is>
          <t>síndrome respiratorio agudo grave|
neumomía coronavírica|
SRAG</t>
        </is>
      </c>
      <c r="AC194" s="2" t="inlineStr">
        <is>
          <t>3|
3|
3</t>
        </is>
      </c>
      <c r="AD194" s="2" t="inlineStr">
        <is>
          <t xml:space="preserve">|
|
</t>
        </is>
      </c>
      <c r="AE194" t="inlineStr">
        <is>
          <t>Enfermedad epidémica causada por el coronavirus del síndrome respiratorio agudo grave (SARS-CoV) [&lt;a href="/entry/result/389626/all" id="ENTRY_TO_ENTRY_CONVERTER" target="_blank"&gt;IATE:389626&lt;/a&gt;], caracterizada por cuadros de tos y fiebre elevada, potencialmente letales, que se detectó por primera vez en el sureste de Asia en noviembre de 2002.</t>
        </is>
      </c>
      <c r="AF194" s="2" t="inlineStr">
        <is>
          <t>SARS|
äge raskekujuline respiratoorne sündroom|
raskekujuline äge respiratoorne sündroom</t>
        </is>
      </c>
      <c r="AG194" s="2" t="inlineStr">
        <is>
          <t>3|
3|
3</t>
        </is>
      </c>
      <c r="AH194" s="2" t="inlineStr">
        <is>
          <t>|
|
preferred</t>
        </is>
      </c>
      <c r="AI194" t="inlineStr">
        <is>
          <t>nakkuslik hingamisteede haigus, mida põhjustab&lt;i&gt; SARS-koroonaviirus&lt;/i&gt; &lt;a href="/entry/result/389626/all" id="ENTRY_TO_ENTRY_CONVERTER" target="_blank"&gt;IATE:389626&lt;/a&gt;</t>
        </is>
      </c>
      <c r="AJ194" s="2" t="inlineStr">
        <is>
          <t>vakava äkillinen hengitystieoireyhtymä|
SARS|
vaikea akuutti respiratorinen oireyhtymä|
SARS-keuhkokuume|
vaikea akuutti respiratorinen syndrooma</t>
        </is>
      </c>
      <c r="AK194" s="2" t="inlineStr">
        <is>
          <t>3|
3|
3|
3|
3</t>
        </is>
      </c>
      <c r="AL194" s="2" t="inlineStr">
        <is>
          <t xml:space="preserve">|
|
|
|
</t>
        </is>
      </c>
      <c r="AM194" t="inlineStr">
        <is>
          <t>"Vuonna 2002 Kiinassa alkanut vakava epidemia, jonka aiheuttajaksi paljastui uusi koronavirus" (SARS-CoV)</t>
        </is>
      </c>
      <c r="AN194" s="2" t="inlineStr">
        <is>
          <t>syndrome respiratoire aigu sévère|
SRAS</t>
        </is>
      </c>
      <c r="AO194" s="2" t="inlineStr">
        <is>
          <t>4|
4</t>
        </is>
      </c>
      <c r="AP194" s="2" t="inlineStr">
        <is>
          <t xml:space="preserve">|
</t>
        </is>
      </c>
      <c r="AQ194" t="inlineStr">
        <is>
          <t>infection à coronavirus responsable de symptômes pseudo-grippaux</t>
        </is>
      </c>
      <c r="AR194" s="2" t="inlineStr">
        <is>
          <t>géarshiondróm trom riospráide|
SARS</t>
        </is>
      </c>
      <c r="AS194" s="2" t="inlineStr">
        <is>
          <t>3|
3</t>
        </is>
      </c>
      <c r="AT194" s="2" t="inlineStr">
        <is>
          <t xml:space="preserve">|
</t>
        </is>
      </c>
      <c r="AU194" t="inlineStr">
        <is>
          <t/>
        </is>
      </c>
      <c r="AV194" s="2" t="inlineStr">
        <is>
          <t>SARS|
teški akutni respiratorni sindrom</t>
        </is>
      </c>
      <c r="AW194" s="2" t="inlineStr">
        <is>
          <t>3|
3</t>
        </is>
      </c>
      <c r="AX194" s="2" t="inlineStr">
        <is>
          <t xml:space="preserve">|
</t>
        </is>
      </c>
      <c r="AY194" t="inlineStr">
        <is>
          <t/>
        </is>
      </c>
      <c r="AZ194" s="2" t="inlineStr">
        <is>
          <t>súlyos akut respiratorikus szindróma|
súlyos akut légzőszervi szindróma|
SARS</t>
        </is>
      </c>
      <c r="BA194" s="2" t="inlineStr">
        <is>
          <t>3|
3|
3</t>
        </is>
      </c>
      <c r="BB194" s="2" t="inlineStr">
        <is>
          <t xml:space="preserve">|
|
</t>
        </is>
      </c>
      <c r="BC194" t="inlineStr">
        <is>
          <t>2002-ben megjelent, a &lt;a href="https://iate.europa.eu/entry/result/389626/hu" target="_blank"&gt;SARS-CoV&lt;/a&gt; vírus által okozott légzőszervi megbetegedés</t>
        </is>
      </c>
      <c r="BD194" s="2" t="inlineStr">
        <is>
          <t>sindrome respiratoria acuta severa|
SARS|
sindrome respiratoria acuta grave</t>
        </is>
      </c>
      <c r="BE194" s="2" t="inlineStr">
        <is>
          <t>3|
3|
3</t>
        </is>
      </c>
      <c r="BF194" s="2" t="inlineStr">
        <is>
          <t xml:space="preserve">|
|
</t>
        </is>
      </c>
      <c r="BG194" t="inlineStr">
        <is>
          <t>patologia infettiva,
identificata a partire da febbraio 2003, causata da un virus appartenente al
genere Coronavirus</t>
        </is>
      </c>
      <c r="BH194" s="2" t="inlineStr">
        <is>
          <t>sunkus ūmus respiracinis sindromas|
SARS|
SŪRS</t>
        </is>
      </c>
      <c r="BI194" s="2" t="inlineStr">
        <is>
          <t>3|
3|
3</t>
        </is>
      </c>
      <c r="BJ194" s="2" t="inlineStr">
        <is>
          <t xml:space="preserve">|
preferred|
</t>
        </is>
      </c>
      <c r="BK194" t="inlineStr">
        <is>
          <t/>
        </is>
      </c>
      <c r="BL194" s="2" t="inlineStr">
        <is>
          <t>smags akūts respiratorais sindroms|
SARS</t>
        </is>
      </c>
      <c r="BM194" s="2" t="inlineStr">
        <is>
          <t>3|
3</t>
        </is>
      </c>
      <c r="BN194" s="2" t="inlineStr">
        <is>
          <t xml:space="preserve">|
</t>
        </is>
      </c>
      <c r="BO194" t="inlineStr">
        <is>
          <t>respiratora infekcijas slimība, ko izraisa &lt;a href="https://iate.europa.eu/entry/result/389626/lv" target="_blank"&gt;SARS koronavīruss&lt;/a&gt;</t>
        </is>
      </c>
      <c r="BP194" s="2" t="inlineStr">
        <is>
          <t>SARS|
Sindromu Respiratorju Akut Gravi</t>
        </is>
      </c>
      <c r="BQ194" s="2" t="inlineStr">
        <is>
          <t>3|
3</t>
        </is>
      </c>
      <c r="BR194" s="2" t="inlineStr">
        <is>
          <t xml:space="preserve">|
</t>
        </is>
      </c>
      <c r="BS194" t="inlineStr">
        <is>
          <t>marda respiratorja infettiva kkawżata mill-&lt;a href="https://iate.europa.eu/entry/result/389626/MT" target="_blank"&gt;coronavirus assoċjat mas-SARS&lt;time datetime="17.3.2020"&gt; (17.3.2020)&lt;/time&gt;&lt;/a&gt;</t>
        </is>
      </c>
      <c r="BT194" s="2" t="inlineStr">
        <is>
          <t>severe acute respiratory syndrome|
ernstige acute ademhalingsziekte|
ernstig acuut respiratoir syndroom|
SARS</t>
        </is>
      </c>
      <c r="BU194" s="2" t="inlineStr">
        <is>
          <t>2|
3|
3|
3</t>
        </is>
      </c>
      <c r="BV194" s="2" t="inlineStr">
        <is>
          <t xml:space="preserve">|
|
|
</t>
        </is>
      </c>
      <c r="BW194" t="inlineStr">
        <is>
          <t>virusinfectie met soms een levensbedreigende vorm van atypische longontsteking, veroorzaakt door het &lt;a href="https://iate.europa.eu/entry/result/389626/nl" target="_blank"&gt;SARS-coronavirus &lt;time datetime="10.3.2020"&gt; (10.3.2020)&lt;/time&gt;&lt;/a&gt;</t>
        </is>
      </c>
      <c r="BX194" s="2" t="inlineStr">
        <is>
          <t>SARS|
zespół ostrej niewydolności oddechowej</t>
        </is>
      </c>
      <c r="BY194" s="2" t="inlineStr">
        <is>
          <t>3|
3</t>
        </is>
      </c>
      <c r="BZ194" s="2" t="inlineStr">
        <is>
          <t xml:space="preserve">|
</t>
        </is>
      </c>
      <c r="CA194" t="inlineStr">
        <is>
          <t>atypowe zapalenie płuc o etiologii wirusowej, wywołane przez wirus należący do koronawirusów – SARS-CoV</t>
        </is>
      </c>
      <c r="CB194" s="2" t="inlineStr">
        <is>
          <t>síndrome respiratória aguda grave|
SARS</t>
        </is>
      </c>
      <c r="CC194" s="2" t="inlineStr">
        <is>
          <t>3|
3</t>
        </is>
      </c>
      <c r="CD194" s="2" t="inlineStr">
        <is>
          <t xml:space="preserve">|
</t>
        </is>
      </c>
      <c r="CE194" t="inlineStr">
        <is>
          <t>Doença respiratória viral causada pelo &lt;a href="https://iate.europa.eu/entry/result/389626/" target="_blank"&gt;coronavírus da síndrome respiratória aguda grave&lt;/a&gt;, reportada pela primeira vez na Ásia em fevereiro de 2003.</t>
        </is>
      </c>
      <c r="CF194" s="2" t="inlineStr">
        <is>
          <t>sindrom respirator acut sever|
SARS</t>
        </is>
      </c>
      <c r="CG194" s="2" t="inlineStr">
        <is>
          <t>3|
3</t>
        </is>
      </c>
      <c r="CH194" s="2" t="inlineStr">
        <is>
          <t xml:space="preserve">|
</t>
        </is>
      </c>
      <c r="CI194" t="inlineStr">
        <is>
          <t/>
        </is>
      </c>
      <c r="CJ194" s="2" t="inlineStr">
        <is>
          <t>závažný akútny respiračný syndróm|
SARS|
ťažký akútny respiračný syndróm</t>
        </is>
      </c>
      <c r="CK194" s="2" t="inlineStr">
        <is>
          <t>3|
3|
3</t>
        </is>
      </c>
      <c r="CL194" s="2" t="inlineStr">
        <is>
          <t>|
|
preferred</t>
        </is>
      </c>
      <c r="CM194" t="inlineStr">
        <is>
          <t>vážna forma vírusovej pneumónie spôsobenej &lt;a href="https://iate.europa.eu/entry/result/389626/sk" target="_blank"&gt;koronavírusom SARS-CoV&lt;/a&gt;</t>
        </is>
      </c>
      <c r="CN194" s="2" t="inlineStr">
        <is>
          <t>SARS|
hudi akutni respiratorni sindrom|
sindrom akutne respiratorne stiske</t>
        </is>
      </c>
      <c r="CO194" s="2" t="inlineStr">
        <is>
          <t>3|
4|
3</t>
        </is>
      </c>
      <c r="CP194" s="2" t="inlineStr">
        <is>
          <t>|
|
admitted</t>
        </is>
      </c>
      <c r="CQ194" t="inlineStr">
        <is>
          <t>resna respiratorna bolezen, ki jo povzroča koronavirus</t>
        </is>
      </c>
      <c r="CR194" s="2" t="inlineStr">
        <is>
          <t>svår akut respiratorisk sjukdom|
sars</t>
        </is>
      </c>
      <c r="CS194" s="2" t="inlineStr">
        <is>
          <t>3|
3</t>
        </is>
      </c>
      <c r="CT194" s="2" t="inlineStr">
        <is>
          <t xml:space="preserve">|
</t>
        </is>
      </c>
      <c r="CU194" t="inlineStr">
        <is>
          <t>form av smittsam infektiös lunginflammation, upptäckt i Hongkong och Vietnam i februari 2003 och spårad till en epidemi som hade börjat i provinsen Guangdong i Kina i november 2002</t>
        </is>
      </c>
    </row>
    <row r="195">
      <c r="A195" s="1" t="str">
        <f>HYPERLINK("https://iate.europa.eu/entry/result/3545037/all", "3545037")</f>
        <v>3545037</v>
      </c>
      <c r="B195" t="inlineStr">
        <is>
          <t>SOCIAL QUESTIONS</t>
        </is>
      </c>
      <c r="C195" t="inlineStr">
        <is>
          <t>SOCIAL QUESTIONS|health|medical science</t>
        </is>
      </c>
      <c r="D195" t="inlineStr">
        <is>
          <t/>
        </is>
      </c>
      <c r="E195" t="inlineStr">
        <is>
          <t/>
        </is>
      </c>
      <c r="F195" t="inlineStr">
        <is>
          <t/>
        </is>
      </c>
      <c r="G195" t="inlineStr">
        <is>
          <t/>
        </is>
      </c>
      <c r="H195" s="2" t="inlineStr">
        <is>
          <t>antigenní test|
test na detekci antigenu|
test na antigen</t>
        </is>
      </c>
      <c r="I195" s="2" t="inlineStr">
        <is>
          <t>3|
3|
3</t>
        </is>
      </c>
      <c r="J195" s="2" t="inlineStr">
        <is>
          <t xml:space="preserve">|
|
</t>
        </is>
      </c>
      <c r="K195" t="inlineStr">
        <is>
          <t/>
        </is>
      </c>
      <c r="L195" s="2" t="inlineStr">
        <is>
          <t>antigentest</t>
        </is>
      </c>
      <c r="M195" s="2" t="inlineStr">
        <is>
          <t>3</t>
        </is>
      </c>
      <c r="N195" s="2" t="inlineStr">
        <is>
          <t/>
        </is>
      </c>
      <c r="O195" t="inlineStr">
        <is>
          <t>test, der på grundlag af en podning i næsen, registrerer virusproteiner</t>
        </is>
      </c>
      <c r="P195" s="2" t="inlineStr">
        <is>
          <t>Antigentest</t>
        </is>
      </c>
      <c r="Q195" s="2" t="inlineStr">
        <is>
          <t>3</t>
        </is>
      </c>
      <c r="R195" s="2" t="inlineStr">
        <is>
          <t/>
        </is>
      </c>
      <c r="S195" t="inlineStr">
        <is>
          <t/>
        </is>
      </c>
      <c r="T195" s="2" t="inlineStr">
        <is>
          <t>δοκιμασία αντιγόνου</t>
        </is>
      </c>
      <c r="U195" s="2" t="inlineStr">
        <is>
          <t>3</t>
        </is>
      </c>
      <c r="V195" s="2" t="inlineStr">
        <is>
          <t/>
        </is>
      </c>
      <c r="W195" t="inlineStr">
        <is>
          <t/>
        </is>
      </c>
      <c r="X195" s="2" t="inlineStr">
        <is>
          <t>antigen test</t>
        </is>
      </c>
      <c r="Y195" s="2" t="inlineStr">
        <is>
          <t>3</t>
        </is>
      </c>
      <c r="Z195" s="2" t="inlineStr">
        <is>
          <t/>
        </is>
      </c>
      <c r="AA195" t="inlineStr">
        <is>
          <t>sensitive immunoassay that
can identify the presence of an infectious agent's &lt;a href="https://iate.europa.eu/entry/result/1073824/all" target="_blank"&gt;antigen&lt;/a&gt;</t>
        </is>
      </c>
      <c r="AB195" s="2" t="inlineStr">
        <is>
          <t>prueba de antígenos</t>
        </is>
      </c>
      <c r="AC195" s="2" t="inlineStr">
        <is>
          <t>3</t>
        </is>
      </c>
      <c r="AD195" s="2" t="inlineStr">
        <is>
          <t/>
        </is>
      </c>
      <c r="AE195" t="inlineStr">
        <is>
          <t>Prueba altamente sensible y específica que se basa en la detección del &lt;a href="https://iate.europa.eu/entry/result/1503455/es" target="_blank"&gt;antígeno &lt;/a&gt;de un agente infeccioso determinado&lt;strong&gt;.&lt;br&gt;&lt;/strong&gt;</t>
        </is>
      </c>
      <c r="AF195" t="inlineStr">
        <is>
          <t/>
        </is>
      </c>
      <c r="AG195" t="inlineStr">
        <is>
          <t/>
        </is>
      </c>
      <c r="AH195" t="inlineStr">
        <is>
          <t/>
        </is>
      </c>
      <c r="AI195" t="inlineStr">
        <is>
          <t/>
        </is>
      </c>
      <c r="AJ195" s="2" t="inlineStr">
        <is>
          <t>antigeenitesti</t>
        </is>
      </c>
      <c r="AK195" s="2" t="inlineStr">
        <is>
          <t>3</t>
        </is>
      </c>
      <c r="AL195" s="2" t="inlineStr">
        <is>
          <t/>
        </is>
      </c>
      <c r="AM195" t="inlineStr">
        <is>
          <t/>
        </is>
      </c>
      <c r="AN195" s="2" t="inlineStr">
        <is>
          <t>test antigénique|
test de détection des antigènes</t>
        </is>
      </c>
      <c r="AO195" s="2" t="inlineStr">
        <is>
          <t>3|
3</t>
        </is>
      </c>
      <c r="AP195" s="2" t="inlineStr">
        <is>
          <t xml:space="preserve">|
</t>
        </is>
      </c>
      <c r="AQ195" t="inlineStr">
        <is>
          <t>test permettant de détecter la
présence d’un agent qui, introduit dans un organisme par des voies autres que
digestive, provoque la formation d'anticorps réagissant spécifiquement avec lui</t>
        </is>
      </c>
      <c r="AR195" s="2" t="inlineStr">
        <is>
          <t>tástáil antaigine</t>
        </is>
      </c>
      <c r="AS195" s="2" t="inlineStr">
        <is>
          <t>3</t>
        </is>
      </c>
      <c r="AT195" s="2" t="inlineStr">
        <is>
          <t/>
        </is>
      </c>
      <c r="AU195" t="inlineStr">
        <is>
          <t/>
        </is>
      </c>
      <c r="AV195" t="inlineStr">
        <is>
          <t/>
        </is>
      </c>
      <c r="AW195" t="inlineStr">
        <is>
          <t/>
        </is>
      </c>
      <c r="AX195" t="inlineStr">
        <is>
          <t/>
        </is>
      </c>
      <c r="AY195" t="inlineStr">
        <is>
          <t/>
        </is>
      </c>
      <c r="AZ195" s="2" t="inlineStr">
        <is>
          <t>antigén teszt</t>
        </is>
      </c>
      <c r="BA195" s="2" t="inlineStr">
        <is>
          <t>3</t>
        </is>
      </c>
      <c r="BB195" s="2" t="inlineStr">
        <is>
          <t/>
        </is>
      </c>
      <c r="BC195" t="inlineStr">
        <is>
          <t/>
        </is>
      </c>
      <c r="BD195" s="2" t="inlineStr">
        <is>
          <t>test antigenico|
prova dell'antigene|
test dell'antigene</t>
        </is>
      </c>
      <c r="BE195" s="2" t="inlineStr">
        <is>
          <t>3|
2|
3</t>
        </is>
      </c>
      <c r="BF195" s="2" t="inlineStr">
        <is>
          <t>|
admitted|
preferred</t>
        </is>
      </c>
      <c r="BG195" t="inlineStr">
        <is>
          <t>test che è in grado di rilevare le componenti di un virus quali l'&lt;a href="https://iate.europa.eu/entry/result/1503455/en-it" target="_blank"&gt;antigene&lt;/a&gt;</t>
        </is>
      </c>
      <c r="BH195" s="2" t="inlineStr">
        <is>
          <t>antigenų testas|
antigenų tyrimas</t>
        </is>
      </c>
      <c r="BI195" s="2" t="inlineStr">
        <is>
          <t>3|
3</t>
        </is>
      </c>
      <c r="BJ195" s="2" t="inlineStr">
        <is>
          <t xml:space="preserve">|
</t>
        </is>
      </c>
      <c r="BK195" t="inlineStr">
        <is>
          <t/>
        </is>
      </c>
      <c r="BL195" s="2" t="inlineStr">
        <is>
          <t>antigēnu tests|
antigēna tests</t>
        </is>
      </c>
      <c r="BM195" s="2" t="inlineStr">
        <is>
          <t>3|
3</t>
        </is>
      </c>
      <c r="BN195" s="2" t="inlineStr">
        <is>
          <t xml:space="preserve">|
</t>
        </is>
      </c>
      <c r="BO195" t="inlineStr">
        <is>
          <t/>
        </is>
      </c>
      <c r="BP195" s="2" t="inlineStr">
        <is>
          <t>test tal-antiġeni</t>
        </is>
      </c>
      <c r="BQ195" s="2" t="inlineStr">
        <is>
          <t>3</t>
        </is>
      </c>
      <c r="BR195" s="2" t="inlineStr">
        <is>
          <t/>
        </is>
      </c>
      <c r="BS195" t="inlineStr">
        <is>
          <t>immunoassaġġ sensittiv li jista' jidentifika l-preżenza ta' antiġen ta' aġent infettiv</t>
        </is>
      </c>
      <c r="BT195" s="2" t="inlineStr">
        <is>
          <t>antigeentest</t>
        </is>
      </c>
      <c r="BU195" s="2" t="inlineStr">
        <is>
          <t>3</t>
        </is>
      </c>
      <c r="BV195" s="2" t="inlineStr">
        <is>
          <t/>
        </is>
      </c>
      <c r="BW195" t="inlineStr">
        <is>
          <t>&lt;div&gt;&lt;div&gt;&lt;div&gt;&lt;div&gt;&lt;div&gt;&lt;div&gt;&lt;div&gt;&lt;div&gt;&lt;div&gt;&lt;div&gt;test die de aanwezigheid van bepaalde viruseiwitten van het nieuwe coronavirus aantoont in neus- en keelslijm&lt;/div&gt;&lt;/div&gt;&lt;/div&gt;&lt;/div&gt;&lt;/div&gt;&lt;/div&gt;&lt;/div&gt;&lt;/div&gt;&lt;/div&gt;&lt;/div&gt;</t>
        </is>
      </c>
      <c r="BX195" s="2" t="inlineStr">
        <is>
          <t>test antygenowy</t>
        </is>
      </c>
      <c r="BY195" s="2" t="inlineStr">
        <is>
          <t>3</t>
        </is>
      </c>
      <c r="BZ195" s="2" t="inlineStr">
        <is>
          <t/>
        </is>
      </c>
      <c r="CA195" t="inlineStr">
        <is>
          <t>test wykrywający obecnosć antygenów patogenu</t>
        </is>
      </c>
      <c r="CB195" s="2" t="inlineStr">
        <is>
          <t>teste de antigénio</t>
        </is>
      </c>
      <c r="CC195" s="2" t="inlineStr">
        <is>
          <t>3</t>
        </is>
      </c>
      <c r="CD195" s="2" t="inlineStr">
        <is>
          <t/>
        </is>
      </c>
      <c r="CE195" t="inlineStr">
        <is>
          <t/>
        </is>
      </c>
      <c r="CF195" s="2" t="inlineStr">
        <is>
          <t>test de detecție a antigenelor|
test antigen|
test antigenic</t>
        </is>
      </c>
      <c r="CG195" s="2" t="inlineStr">
        <is>
          <t>3|
3|
3</t>
        </is>
      </c>
      <c r="CH195" s="2" t="inlineStr">
        <is>
          <t xml:space="preserve">|
|
</t>
        </is>
      </c>
      <c r="CI195" t="inlineStr">
        <is>
          <t/>
        </is>
      </c>
      <c r="CJ195" s="2" t="inlineStr">
        <is>
          <t>antigénový test</t>
        </is>
      </c>
      <c r="CK195" s="2" t="inlineStr">
        <is>
          <t>3</t>
        </is>
      </c>
      <c r="CL195" s="2" t="inlineStr">
        <is>
          <t/>
        </is>
      </c>
      <c r="CM195" t="inlineStr">
        <is>
          <t/>
        </is>
      </c>
      <c r="CN195" s="2" t="inlineStr">
        <is>
          <t>antigenski test</t>
        </is>
      </c>
      <c r="CO195" s="2" t="inlineStr">
        <is>
          <t>3</t>
        </is>
      </c>
      <c r="CP195" s="2" t="inlineStr">
        <is>
          <t/>
        </is>
      </c>
      <c r="CQ195" t="inlineStr">
        <is>
          <t/>
        </is>
      </c>
      <c r="CR195" s="2" t="inlineStr">
        <is>
          <t>antigentest</t>
        </is>
      </c>
      <c r="CS195" s="2" t="inlineStr">
        <is>
          <t>3</t>
        </is>
      </c>
      <c r="CT195" s="2" t="inlineStr">
        <is>
          <t/>
        </is>
      </c>
      <c r="CU195" t="inlineStr">
        <is>
          <t/>
        </is>
      </c>
    </row>
    <row r="196">
      <c r="A196" s="1" t="str">
        <f>HYPERLINK("https://iate.europa.eu/entry/result/3589797/all", "3589797")</f>
        <v>3589797</v>
      </c>
      <c r="B196" t="inlineStr">
        <is>
          <t>SOCIAL QUESTIONS</t>
        </is>
      </c>
      <c r="C196" t="inlineStr">
        <is>
          <t>SOCIAL QUESTIONS|health|illness|epidemic;SOCIAL QUESTIONS|health|illness|infectious disease;SOCIAL QUESTIONS|health|medical science|epidemiology</t>
        </is>
      </c>
      <c r="D196" t="inlineStr">
        <is>
          <t/>
        </is>
      </c>
      <c r="E196" t="inlineStr">
        <is>
          <t/>
        </is>
      </c>
      <c r="F196" t="inlineStr">
        <is>
          <t/>
        </is>
      </c>
      <c r="G196" t="inlineStr">
        <is>
          <t/>
        </is>
      </c>
      <c r="H196" t="inlineStr">
        <is>
          <t/>
        </is>
      </c>
      <c r="I196" t="inlineStr">
        <is>
          <t/>
        </is>
      </c>
      <c r="J196" t="inlineStr">
        <is>
          <t/>
        </is>
      </c>
      <c r="K196" t="inlineStr">
        <is>
          <t/>
        </is>
      </c>
      <c r="L196" t="inlineStr">
        <is>
          <t/>
        </is>
      </c>
      <c r="M196" t="inlineStr">
        <is>
          <t/>
        </is>
      </c>
      <c r="N196" t="inlineStr">
        <is>
          <t/>
        </is>
      </c>
      <c r="O196" t="inlineStr">
        <is>
          <t/>
        </is>
      </c>
      <c r="P196" s="2" t="inlineStr">
        <is>
          <t>unterbrochenes Infektionsgeschehen</t>
        </is>
      </c>
      <c r="Q196" s="2" t="inlineStr">
        <is>
          <t>2</t>
        </is>
      </c>
      <c r="R196" s="2" t="inlineStr">
        <is>
          <t>proposed</t>
        </is>
      </c>
      <c r="S196" t="inlineStr">
        <is>
          <t/>
        </is>
      </c>
      <c r="T196" s="2" t="inlineStr">
        <is>
          <t>διακοπή μετάδοσης</t>
        </is>
      </c>
      <c r="U196" s="2" t="inlineStr">
        <is>
          <t>3</t>
        </is>
      </c>
      <c r="V196" s="2" t="inlineStr">
        <is>
          <t/>
        </is>
      </c>
      <c r="W196" t="inlineStr">
        <is>
          <t>έκφραση που μπορεί να χρησιμοποιηθεί για την περιγραφή της κατάστασης κατά την οποία η παύση της μετάδοσης μιας λοιμογόνου νόσου σε μια γεωγραφική περιοχή έχει επιτευχθεί</t>
        </is>
      </c>
      <c r="X196" s="2" t="inlineStr">
        <is>
          <t>interrupted transmission</t>
        </is>
      </c>
      <c r="Y196" s="2" t="inlineStr">
        <is>
          <t>3</t>
        </is>
      </c>
      <c r="Z196" s="2" t="inlineStr">
        <is>
          <t/>
        </is>
      </c>
      <c r="AA196" t="inlineStr">
        <is>
          <t>transmission of a communicable disease in a geographical area where interruption of transmission has been demonstrated</t>
        </is>
      </c>
      <c r="AB196" t="inlineStr">
        <is>
          <t/>
        </is>
      </c>
      <c r="AC196" t="inlineStr">
        <is>
          <t/>
        </is>
      </c>
      <c r="AD196" t="inlineStr">
        <is>
          <t/>
        </is>
      </c>
      <c r="AE196" t="inlineStr">
        <is>
          <t/>
        </is>
      </c>
      <c r="AF196" t="inlineStr">
        <is>
          <t/>
        </is>
      </c>
      <c r="AG196" t="inlineStr">
        <is>
          <t/>
        </is>
      </c>
      <c r="AH196" t="inlineStr">
        <is>
          <t/>
        </is>
      </c>
      <c r="AI196" t="inlineStr">
        <is>
          <t/>
        </is>
      </c>
      <c r="AJ196" t="inlineStr">
        <is>
          <t/>
        </is>
      </c>
      <c r="AK196" t="inlineStr">
        <is>
          <t/>
        </is>
      </c>
      <c r="AL196" t="inlineStr">
        <is>
          <t/>
        </is>
      </c>
      <c r="AM196" t="inlineStr">
        <is>
          <t/>
        </is>
      </c>
      <c r="AN196" t="inlineStr">
        <is>
          <t/>
        </is>
      </c>
      <c r="AO196" t="inlineStr">
        <is>
          <t/>
        </is>
      </c>
      <c r="AP196" t="inlineStr">
        <is>
          <t/>
        </is>
      </c>
      <c r="AQ196" t="inlineStr">
        <is>
          <t/>
        </is>
      </c>
      <c r="AR196" s="2" t="inlineStr">
        <is>
          <t>tras-seoladh briste</t>
        </is>
      </c>
      <c r="AS196" s="2" t="inlineStr">
        <is>
          <t>3</t>
        </is>
      </c>
      <c r="AT196" s="2" t="inlineStr">
        <is>
          <t/>
        </is>
      </c>
      <c r="AU196" t="inlineStr">
        <is>
          <t/>
        </is>
      </c>
      <c r="AV196" t="inlineStr">
        <is>
          <t/>
        </is>
      </c>
      <c r="AW196" t="inlineStr">
        <is>
          <t/>
        </is>
      </c>
      <c r="AX196" t="inlineStr">
        <is>
          <t/>
        </is>
      </c>
      <c r="AY196" t="inlineStr">
        <is>
          <t/>
        </is>
      </c>
      <c r="AZ196" t="inlineStr">
        <is>
          <t/>
        </is>
      </c>
      <c r="BA196" t="inlineStr">
        <is>
          <t/>
        </is>
      </c>
      <c r="BB196" t="inlineStr">
        <is>
          <t/>
        </is>
      </c>
      <c r="BC196" t="inlineStr">
        <is>
          <t/>
        </is>
      </c>
      <c r="BD196" s="2" t="inlineStr">
        <is>
          <t>trasmissione interrotta</t>
        </is>
      </c>
      <c r="BE196" s="2" t="inlineStr">
        <is>
          <t>3</t>
        </is>
      </c>
      <c r="BF196" s="2" t="inlineStr">
        <is>
          <t/>
        </is>
      </c>
      <c r="BG196" t="inlineStr">
        <is>
          <t>trasmissione di
una malattia infettiva di cui è stata comprovata l’interruzione in una data
regione</t>
        </is>
      </c>
      <c r="BH196" s="2" t="inlineStr">
        <is>
          <t>nutrauktas perdavimas|
nutrauktas plitimas</t>
        </is>
      </c>
      <c r="BI196" s="2" t="inlineStr">
        <is>
          <t>3|
2</t>
        </is>
      </c>
      <c r="BJ196" s="2" t="inlineStr">
        <is>
          <t xml:space="preserve">preferred|
</t>
        </is>
      </c>
      <c r="BK196" t="inlineStr">
        <is>
          <t/>
        </is>
      </c>
      <c r="BL196" t="inlineStr">
        <is>
          <t/>
        </is>
      </c>
      <c r="BM196" t="inlineStr">
        <is>
          <t/>
        </is>
      </c>
      <c r="BN196" t="inlineStr">
        <is>
          <t/>
        </is>
      </c>
      <c r="BO196" t="inlineStr">
        <is>
          <t/>
        </is>
      </c>
      <c r="BP196" s="2" t="inlineStr">
        <is>
          <t>trażmissjoni interrotta</t>
        </is>
      </c>
      <c r="BQ196" s="2" t="inlineStr">
        <is>
          <t>3</t>
        </is>
      </c>
      <c r="BR196" s="2" t="inlineStr">
        <is>
          <t/>
        </is>
      </c>
      <c r="BS196" t="inlineStr">
        <is>
          <t>it-trażmissjoni ta' marda komunikabbli f'żona ġeografika fejn intwera li kien hemm interruzzjoni fit-trażmissjoni</t>
        </is>
      </c>
      <c r="BT196" s="2" t="inlineStr">
        <is>
          <t>onderbroken transmissie</t>
        </is>
      </c>
      <c r="BU196" s="2" t="inlineStr">
        <is>
          <t>2</t>
        </is>
      </c>
      <c r="BV196" s="2" t="inlineStr">
        <is>
          <t/>
        </is>
      </c>
      <c r="BW196" t="inlineStr">
        <is>
          <t>situatie
 waarin de overdracht van een infectieziekte in een bepaald gebied gestopt is</t>
        </is>
      </c>
      <c r="BX196" s="2" t="inlineStr">
        <is>
          <t>przerwana transmisja</t>
        </is>
      </c>
      <c r="BY196" s="2" t="inlineStr">
        <is>
          <t>3</t>
        </is>
      </c>
      <c r="BZ196" s="2" t="inlineStr">
        <is>
          <t/>
        </is>
      </c>
      <c r="CA196" t="inlineStr">
        <is>
          <t/>
        </is>
      </c>
      <c r="CB196" s="2" t="inlineStr">
        <is>
          <t>transmissão interrompida</t>
        </is>
      </c>
      <c r="CC196" s="2" t="inlineStr">
        <is>
          <t>3</t>
        </is>
      </c>
      <c r="CD196" s="2" t="inlineStr">
        <is>
          <t/>
        </is>
      </c>
      <c r="CE196" t="inlineStr">
        <is>
          <t/>
        </is>
      </c>
      <c r="CF196" t="inlineStr">
        <is>
          <t/>
        </is>
      </c>
      <c r="CG196" t="inlineStr">
        <is>
          <t/>
        </is>
      </c>
      <c r="CH196" t="inlineStr">
        <is>
          <t/>
        </is>
      </c>
      <c r="CI196" t="inlineStr">
        <is>
          <t/>
        </is>
      </c>
      <c r="CJ196" t="inlineStr">
        <is>
          <t/>
        </is>
      </c>
      <c r="CK196" t="inlineStr">
        <is>
          <t/>
        </is>
      </c>
      <c r="CL196" t="inlineStr">
        <is>
          <t/>
        </is>
      </c>
      <c r="CM196" t="inlineStr">
        <is>
          <t/>
        </is>
      </c>
      <c r="CN196" s="2" t="inlineStr">
        <is>
          <t>prekinjeni prenos</t>
        </is>
      </c>
      <c r="CO196" s="2" t="inlineStr">
        <is>
          <t>3</t>
        </is>
      </c>
      <c r="CP196" s="2" t="inlineStr">
        <is>
          <t/>
        </is>
      </c>
      <c r="CQ196" t="inlineStr">
        <is>
          <t/>
        </is>
      </c>
      <c r="CR196" s="2" t="inlineStr">
        <is>
          <t>avbruten smittspridning</t>
        </is>
      </c>
      <c r="CS196" s="2" t="inlineStr">
        <is>
          <t>3</t>
        </is>
      </c>
      <c r="CT196" s="2" t="inlineStr">
        <is>
          <t/>
        </is>
      </c>
      <c r="CU196" t="inlineStr">
        <is>
          <t/>
        </is>
      </c>
    </row>
    <row r="197">
      <c r="A197" s="1" t="str">
        <f>HYPERLINK("https://iate.europa.eu/entry/result/3589796/all", "3589796")</f>
        <v>3589796</v>
      </c>
      <c r="B197" t="inlineStr">
        <is>
          <t>SOCIAL QUESTIONS</t>
        </is>
      </c>
      <c r="C197" t="inlineStr">
        <is>
          <t>SOCIAL QUESTIONS|health|illness|epidemic;SOCIAL QUESTIONS|health|illness|infectious disease;SOCIAL QUESTIONS|health|medical science|epidemiology</t>
        </is>
      </c>
      <c r="D197" t="inlineStr">
        <is>
          <t/>
        </is>
      </c>
      <c r="E197" t="inlineStr">
        <is>
          <t/>
        </is>
      </c>
      <c r="F197" t="inlineStr">
        <is>
          <t/>
        </is>
      </c>
      <c r="G197" t="inlineStr">
        <is>
          <t/>
        </is>
      </c>
      <c r="H197" s="2" t="inlineStr">
        <is>
          <t>lokální přenos|
místní přenos</t>
        </is>
      </c>
      <c r="I197" s="2" t="inlineStr">
        <is>
          <t>3|
3</t>
        </is>
      </c>
      <c r="J197" s="2" t="inlineStr">
        <is>
          <t xml:space="preserve">|
</t>
        </is>
      </c>
      <c r="K197" t="inlineStr">
        <is>
          <t/>
        </is>
      </c>
      <c r="L197" t="inlineStr">
        <is>
          <t/>
        </is>
      </c>
      <c r="M197" t="inlineStr">
        <is>
          <t/>
        </is>
      </c>
      <c r="N197" t="inlineStr">
        <is>
          <t/>
        </is>
      </c>
      <c r="O197" t="inlineStr">
        <is>
          <t/>
        </is>
      </c>
      <c r="P197" s="2" t="inlineStr">
        <is>
          <t>lokale Übertragung</t>
        </is>
      </c>
      <c r="Q197" s="2" t="inlineStr">
        <is>
          <t>3</t>
        </is>
      </c>
      <c r="R197" s="2" t="inlineStr">
        <is>
          <t/>
        </is>
      </c>
      <c r="S197" t="inlineStr">
        <is>
          <t/>
        </is>
      </c>
      <c r="T197" s="2" t="inlineStr">
        <is>
          <t>τοπική μετάδοση</t>
        </is>
      </c>
      <c r="U197" s="2" t="inlineStr">
        <is>
          <t>3</t>
        </is>
      </c>
      <c r="V197" s="2" t="inlineStr">
        <is>
          <t/>
        </is>
      </c>
      <c r="W197" t="inlineStr">
        <is>
          <t>μετάδοση λοιμώδους νοσήματος στην οποία η πηγή της μόλυνσης βρίσκεται εντός της περιοχής αναφοράς</t>
        </is>
      </c>
      <c r="X197" s="2" t="inlineStr">
        <is>
          <t>local transmission</t>
        </is>
      </c>
      <c r="Y197" s="2" t="inlineStr">
        <is>
          <t>3</t>
        </is>
      </c>
      <c r="Z197" s="2" t="inlineStr">
        <is>
          <t/>
        </is>
      </c>
      <c r="AA197" t="inlineStr">
        <is>
          <t>transmission of a communicable disease where the source of infection is within the reporting location</t>
        </is>
      </c>
      <c r="AB197" t="inlineStr">
        <is>
          <t/>
        </is>
      </c>
      <c r="AC197" t="inlineStr">
        <is>
          <t/>
        </is>
      </c>
      <c r="AD197" t="inlineStr">
        <is>
          <t/>
        </is>
      </c>
      <c r="AE197" t="inlineStr">
        <is>
          <t/>
        </is>
      </c>
      <c r="AF197" t="inlineStr">
        <is>
          <t/>
        </is>
      </c>
      <c r="AG197" t="inlineStr">
        <is>
          <t/>
        </is>
      </c>
      <c r="AH197" t="inlineStr">
        <is>
          <t/>
        </is>
      </c>
      <c r="AI197" t="inlineStr">
        <is>
          <t/>
        </is>
      </c>
      <c r="AJ197" s="2" t="inlineStr">
        <is>
          <t>paikallinen leviäminen|
paikallinen tartunta</t>
        </is>
      </c>
      <c r="AK197" s="2" t="inlineStr">
        <is>
          <t>3|
3</t>
        </is>
      </c>
      <c r="AL197" s="2" t="inlineStr">
        <is>
          <t xml:space="preserve">|
</t>
        </is>
      </c>
      <c r="AM197" t="inlineStr">
        <is>
          <t/>
        </is>
      </c>
      <c r="AN197" t="inlineStr">
        <is>
          <t/>
        </is>
      </c>
      <c r="AO197" t="inlineStr">
        <is>
          <t/>
        </is>
      </c>
      <c r="AP197" t="inlineStr">
        <is>
          <t/>
        </is>
      </c>
      <c r="AQ197" t="inlineStr">
        <is>
          <t/>
        </is>
      </c>
      <c r="AR197" s="2" t="inlineStr">
        <is>
          <t>tras-seoladh áitiúil</t>
        </is>
      </c>
      <c r="AS197" s="2" t="inlineStr">
        <is>
          <t>3</t>
        </is>
      </c>
      <c r="AT197" s="2" t="inlineStr">
        <is>
          <t/>
        </is>
      </c>
      <c r="AU197" t="inlineStr">
        <is>
          <t/>
        </is>
      </c>
      <c r="AV197" t="inlineStr">
        <is>
          <t/>
        </is>
      </c>
      <c r="AW197" t="inlineStr">
        <is>
          <t/>
        </is>
      </c>
      <c r="AX197" t="inlineStr">
        <is>
          <t/>
        </is>
      </c>
      <c r="AY197" t="inlineStr">
        <is>
          <t/>
        </is>
      </c>
      <c r="AZ197" t="inlineStr">
        <is>
          <t/>
        </is>
      </c>
      <c r="BA197" t="inlineStr">
        <is>
          <t/>
        </is>
      </c>
      <c r="BB197" t="inlineStr">
        <is>
          <t/>
        </is>
      </c>
      <c r="BC197" t="inlineStr">
        <is>
          <t/>
        </is>
      </c>
      <c r="BD197" s="2" t="inlineStr">
        <is>
          <t>trasmissione locale</t>
        </is>
      </c>
      <c r="BE197" s="2" t="inlineStr">
        <is>
          <t>3</t>
        </is>
      </c>
      <c r="BF197" s="2" t="inlineStr">
        <is>
          <t/>
        </is>
      </c>
      <c r="BG197" t="inlineStr">
        <is>
          <t>trasmissione di
una malattia infettiva molto diffusa in una particolare zona che divente fonte di
infezione</t>
        </is>
      </c>
      <c r="BH197" s="2" t="inlineStr">
        <is>
          <t>vietinis perdavimas|
vietinis plitimas</t>
        </is>
      </c>
      <c r="BI197" s="2" t="inlineStr">
        <is>
          <t>3|
2</t>
        </is>
      </c>
      <c r="BJ197" s="2" t="inlineStr">
        <is>
          <t xml:space="preserve">preferred|
</t>
        </is>
      </c>
      <c r="BK197" t="inlineStr">
        <is>
          <t/>
        </is>
      </c>
      <c r="BL197" t="inlineStr">
        <is>
          <t/>
        </is>
      </c>
      <c r="BM197" t="inlineStr">
        <is>
          <t/>
        </is>
      </c>
      <c r="BN197" t="inlineStr">
        <is>
          <t/>
        </is>
      </c>
      <c r="BO197" t="inlineStr">
        <is>
          <t/>
        </is>
      </c>
      <c r="BP197" s="2" t="inlineStr">
        <is>
          <t>trażmissjoni lokali</t>
        </is>
      </c>
      <c r="BQ197" s="2" t="inlineStr">
        <is>
          <t>3</t>
        </is>
      </c>
      <c r="BR197" s="2" t="inlineStr">
        <is>
          <t/>
        </is>
      </c>
      <c r="BS197" t="inlineStr">
        <is>
          <t>it-trażmissjoni ta' marda komunikabbli li s-sors tal-infezzjoni tagħha jkun mill-post tar-rappurtar</t>
        </is>
      </c>
      <c r="BT197" s="2" t="inlineStr">
        <is>
          <t>lokale overdracht|
lokale transmissie</t>
        </is>
      </c>
      <c r="BU197" s="2" t="inlineStr">
        <is>
          <t>3|
3</t>
        </is>
      </c>
      <c r="BV197" s="2" t="inlineStr">
        <is>
          <t xml:space="preserve">|
</t>
        </is>
      </c>
      <c r="BW197" t="inlineStr">
        <is>
          <t>overdracht
 van een infectieziekte waarbij de infectiebron zich binnen de locatie van de
 gemelde besmetting bevindt</t>
        </is>
      </c>
      <c r="BX197" s="2" t="inlineStr">
        <is>
          <t>lokalna transmisja</t>
        </is>
      </c>
      <c r="BY197" s="2" t="inlineStr">
        <is>
          <t>3</t>
        </is>
      </c>
      <c r="BZ197" s="2" t="inlineStr">
        <is>
          <t/>
        </is>
      </c>
      <c r="CA197" t="inlineStr">
        <is>
          <t/>
        </is>
      </c>
      <c r="CB197" s="2" t="inlineStr">
        <is>
          <t>transmissão local</t>
        </is>
      </c>
      <c r="CC197" s="2" t="inlineStr">
        <is>
          <t>3</t>
        </is>
      </c>
      <c r="CD197" s="2" t="inlineStr">
        <is>
          <t/>
        </is>
      </c>
      <c r="CE197" t="inlineStr">
        <is>
          <t/>
        </is>
      </c>
      <c r="CF197" t="inlineStr">
        <is>
          <t/>
        </is>
      </c>
      <c r="CG197" t="inlineStr">
        <is>
          <t/>
        </is>
      </c>
      <c r="CH197" t="inlineStr">
        <is>
          <t/>
        </is>
      </c>
      <c r="CI197" t="inlineStr">
        <is>
          <t/>
        </is>
      </c>
      <c r="CJ197" t="inlineStr">
        <is>
          <t/>
        </is>
      </c>
      <c r="CK197" t="inlineStr">
        <is>
          <t/>
        </is>
      </c>
      <c r="CL197" t="inlineStr">
        <is>
          <t/>
        </is>
      </c>
      <c r="CM197" t="inlineStr">
        <is>
          <t/>
        </is>
      </c>
      <c r="CN197" s="2" t="inlineStr">
        <is>
          <t>lokalni prenos</t>
        </is>
      </c>
      <c r="CO197" s="2" t="inlineStr">
        <is>
          <t>3</t>
        </is>
      </c>
      <c r="CP197" s="2" t="inlineStr">
        <is>
          <t/>
        </is>
      </c>
      <c r="CQ197" t="inlineStr">
        <is>
          <t/>
        </is>
      </c>
      <c r="CR197" s="2" t="inlineStr">
        <is>
          <t>lokal smittspridning</t>
        </is>
      </c>
      <c r="CS197" s="2" t="inlineStr">
        <is>
          <t>2</t>
        </is>
      </c>
      <c r="CT197" s="2" t="inlineStr">
        <is>
          <t/>
        </is>
      </c>
      <c r="CU197" t="inlineStr">
        <is>
          <t/>
        </is>
      </c>
    </row>
    <row r="198">
      <c r="A198" s="1" t="str">
        <f>HYPERLINK("https://iate.europa.eu/entry/result/3589445/all", "3589445")</f>
        <v>3589445</v>
      </c>
      <c r="B198" t="inlineStr">
        <is>
          <t>SOCIAL QUESTIONS</t>
        </is>
      </c>
      <c r="C198" t="inlineStr">
        <is>
          <t>SOCIAL QUESTIONS|health|health policy|organisation of health care|public health;SOCIAL QUESTIONS|health|illness|epidemic;SOCIAL QUESTIONS|health|medical science|epidemiology</t>
        </is>
      </c>
      <c r="D198" s="2" t="inlineStr">
        <is>
          <t>отмяна на поставянето под карантина|
вдигане на ограничителните мерки|
излизане от изолация</t>
        </is>
      </c>
      <c r="E198" s="2" t="inlineStr">
        <is>
          <t>3|
3|
3</t>
        </is>
      </c>
      <c r="F198" s="2" t="inlineStr">
        <is>
          <t xml:space="preserve">|
|
</t>
        </is>
      </c>
      <c r="G198" t="inlineStr">
        <is>
          <t/>
        </is>
      </c>
      <c r="H198" s="2" t="inlineStr">
        <is>
          <t>rušení omezujících opatření|
rušení opatření omezujících volný pohyb osob|
rušení omezení volného pohybu osob</t>
        </is>
      </c>
      <c r="I198" s="2" t="inlineStr">
        <is>
          <t>3|
3|
3</t>
        </is>
      </c>
      <c r="J198" s="2" t="inlineStr">
        <is>
          <t xml:space="preserve">|
|
</t>
        </is>
      </c>
      <c r="K198" t="inlineStr">
        <is>
          <t/>
        </is>
      </c>
      <c r="L198" s="2" t="inlineStr">
        <is>
          <t>ophævelse af isolation|
genåbning|
genoplukning</t>
        </is>
      </c>
      <c r="M198" s="2" t="inlineStr">
        <is>
          <t>2|
3|
3</t>
        </is>
      </c>
      <c r="N198" s="2" t="inlineStr">
        <is>
          <t xml:space="preserve">|
|
</t>
        </is>
      </c>
      <c r="O198" t="inlineStr">
        <is>
          <t/>
        </is>
      </c>
      <c r="P198" s="2" t="inlineStr">
        <is>
          <t>Aufhebung der Ausgangsbeschränkungen</t>
        </is>
      </c>
      <c r="Q198" s="2" t="inlineStr">
        <is>
          <t>3</t>
        </is>
      </c>
      <c r="R198" s="2" t="inlineStr">
        <is>
          <t/>
        </is>
      </c>
      <c r="S198" t="inlineStr">
        <is>
          <t/>
        </is>
      </c>
      <c r="T198" s="2" t="inlineStr">
        <is>
          <t>άρση του εγκλεισμού|
άρση των περιοριστικών μέτρων</t>
        </is>
      </c>
      <c r="U198" s="2" t="inlineStr">
        <is>
          <t>3|
3</t>
        </is>
      </c>
      <c r="V198" s="2" t="inlineStr">
        <is>
          <t xml:space="preserve">|
</t>
        </is>
      </c>
      <c r="W198" t="inlineStr">
        <is>
          <t/>
        </is>
      </c>
      <c r="X198" s="2" t="inlineStr">
        <is>
          <t>lifting containment measures|
de-confinement|
deconfinement|
lifting restrictions on movement|
lifting lockdown measures|
lifting restrictive measures</t>
        </is>
      </c>
      <c r="Y198" s="2" t="inlineStr">
        <is>
          <t>3|
3|
1|
3|
3|
3</t>
        </is>
      </c>
      <c r="Z198" s="2" t="inlineStr">
        <is>
          <t xml:space="preserve">|
|
|
|
|
</t>
        </is>
      </c>
      <c r="AA198" t="inlineStr">
        <is>
          <t>phased process of allowing citizens to return to normal daily travel activity as the contagious effect of a pandemic begins to subside</t>
        </is>
      </c>
      <c r="AB198" s="2" t="inlineStr">
        <is>
          <t>desconfinamiento</t>
        </is>
      </c>
      <c r="AC198" s="2" t="inlineStr">
        <is>
          <t>3</t>
        </is>
      </c>
      <c r="AD198" s="2" t="inlineStr">
        <is>
          <t/>
        </is>
      </c>
      <c r="AE198" t="inlineStr">
        <is>
          <t>Salida
coordinada del confinamiento consistente
en una vuelta
gradual a la actividad acompañada de un sistema para controlar la aparición de
nuevos casos y focos de infección.</t>
        </is>
      </c>
      <c r="AF198" t="inlineStr">
        <is>
          <t/>
        </is>
      </c>
      <c r="AG198" t="inlineStr">
        <is>
          <t/>
        </is>
      </c>
      <c r="AH198" t="inlineStr">
        <is>
          <t/>
        </is>
      </c>
      <c r="AI198" t="inlineStr">
        <is>
          <t/>
        </is>
      </c>
      <c r="AJ198" s="2" t="inlineStr">
        <is>
          <t>liikkumisrajoitusten purkaminen|
eristämisen purkaminen|
rajoittavien toimenpiteiden purkaminen</t>
        </is>
      </c>
      <c r="AK198" s="2" t="inlineStr">
        <is>
          <t>3|
3|
3</t>
        </is>
      </c>
      <c r="AL198" s="2" t="inlineStr">
        <is>
          <t xml:space="preserve">|
|
</t>
        </is>
      </c>
      <c r="AM198" t="inlineStr">
        <is>
          <t/>
        </is>
      </c>
      <c r="AN198" s="2" t="inlineStr">
        <is>
          <t>déconfinement</t>
        </is>
      </c>
      <c r="AO198" s="2" t="inlineStr">
        <is>
          <t>3</t>
        </is>
      </c>
      <c r="AP198" s="2" t="inlineStr">
        <is>
          <t/>
        </is>
      </c>
      <c r="AQ198" t="inlineStr">
        <is>
          <t/>
        </is>
      </c>
      <c r="AR198" s="2" t="inlineStr">
        <is>
          <t>deireadh a chur leis na bearta gaibhniúcháin|
deireadh a chur leis na bearta imshrianta</t>
        </is>
      </c>
      <c r="AS198" s="2" t="inlineStr">
        <is>
          <t>3|
3</t>
        </is>
      </c>
      <c r="AT198" s="2" t="inlineStr">
        <is>
          <t xml:space="preserve">|
</t>
        </is>
      </c>
      <c r="AU198" t="inlineStr">
        <is>
          <t/>
        </is>
      </c>
      <c r="AV198" t="inlineStr">
        <is>
          <t/>
        </is>
      </c>
      <c r="AW198" t="inlineStr">
        <is>
          <t/>
        </is>
      </c>
      <c r="AX198" t="inlineStr">
        <is>
          <t/>
        </is>
      </c>
      <c r="AY198" t="inlineStr">
        <is>
          <t/>
        </is>
      </c>
      <c r="AZ198" s="2" t="inlineStr">
        <is>
          <t>kijárási korlátozások feloldása</t>
        </is>
      </c>
      <c r="BA198" s="2" t="inlineStr">
        <is>
          <t>3</t>
        </is>
      </c>
      <c r="BB198" s="2" t="inlineStr">
        <is>
          <t/>
        </is>
      </c>
      <c r="BC198" t="inlineStr">
        <is>
          <t/>
        </is>
      </c>
      <c r="BD198" s="2" t="inlineStr">
        <is>
          <t>revoca delle misure restrittive|
revoca delle restrizioni agli spostamenti|
revoca delle misure di confinamento|
fine del confinamento|
revoca delle misure di contenimento</t>
        </is>
      </c>
      <c r="BE198" s="2" t="inlineStr">
        <is>
          <t>3|
3|
3|
3|
3</t>
        </is>
      </c>
      <c r="BF198" s="2" t="inlineStr">
        <is>
          <t xml:space="preserve">|
|
|
|
</t>
        </is>
      </c>
      <c r="BG198" t="inlineStr">
        <is>
          <t>graduale
autorizzazione dei cittadini a riprendere i viaggi quando gli effetti di una
pandemia iniziano a diminuire</t>
        </is>
      </c>
      <c r="BH198" s="2" t="inlineStr">
        <is>
          <t>izoliavimo priemonių atšaukimas|
judėjimo suvaržymų panaikinimas</t>
        </is>
      </c>
      <c r="BI198" s="2" t="inlineStr">
        <is>
          <t>3|
2</t>
        </is>
      </c>
      <c r="BJ198" s="2" t="inlineStr">
        <is>
          <t xml:space="preserve">|
</t>
        </is>
      </c>
      <c r="BK198" t="inlineStr">
        <is>
          <t/>
        </is>
      </c>
      <c r="BL198" s="2" t="inlineStr">
        <is>
          <t>pārvietošanās ierobežojumu atcelšana</t>
        </is>
      </c>
      <c r="BM198" s="2" t="inlineStr">
        <is>
          <t>3</t>
        </is>
      </c>
      <c r="BN198" s="2" t="inlineStr">
        <is>
          <t/>
        </is>
      </c>
      <c r="BO198" t="inlineStr">
        <is>
          <t/>
        </is>
      </c>
      <c r="BP198" s="2" t="inlineStr">
        <is>
          <t>dekonfinament|
tneħħija tar-restrizzjonijiet fuq il-moviment|
tneħħija tal-miżuri tal-lockdown</t>
        </is>
      </c>
      <c r="BQ198" s="2" t="inlineStr">
        <is>
          <t>3|
3|
3</t>
        </is>
      </c>
      <c r="BR198" s="2" t="inlineStr">
        <is>
          <t xml:space="preserve">proposed|
|
</t>
        </is>
      </c>
      <c r="BS198" t="inlineStr">
        <is>
          <t/>
        </is>
      </c>
      <c r="BT198" s="2" t="inlineStr">
        <is>
          <t>opheffing van de beperkende maatregelen|
opheffen van de afzonderingsmaatregelen|
opheffing van de inperkingsmaatregelen</t>
        </is>
      </c>
      <c r="BU198" s="2" t="inlineStr">
        <is>
          <t>3|
3|
3</t>
        </is>
      </c>
      <c r="BV198" s="2" t="inlineStr">
        <is>
          <t xml:space="preserve">|
|
</t>
        </is>
      </c>
      <c r="BW198" t="inlineStr">
        <is>
          <t>ongedaan maken van maatregelen om een besmettelijke ziekte te voorkomen of te vertragen</t>
        </is>
      </c>
      <c r="BX198" s="2" t="inlineStr">
        <is>
          <t>znoszenie ograniczeń w przemieszczaniu się|
znoszenie środków izolacji|
znoszenie ograniczeń</t>
        </is>
      </c>
      <c r="BY198" s="2" t="inlineStr">
        <is>
          <t>3|
2|
3</t>
        </is>
      </c>
      <c r="BZ198" s="2" t="inlineStr">
        <is>
          <t xml:space="preserve">|
|
</t>
        </is>
      </c>
      <c r="CA198" t="inlineStr">
        <is>
          <t/>
        </is>
      </c>
      <c r="CB198" s="2" t="inlineStr">
        <is>
          <t>desconfinamento</t>
        </is>
      </c>
      <c r="CC198" s="2" t="inlineStr">
        <is>
          <t>3</t>
        </is>
      </c>
      <c r="CD198" s="2" t="inlineStr">
        <is>
          <t/>
        </is>
      </c>
      <c r="CE198" t="inlineStr">
        <is>
          <t/>
        </is>
      </c>
      <c r="CF198" s="2" t="inlineStr">
        <is>
          <t>eliminare a măsurilor restrictive|
relaxare a măsurilor de distanțare socială</t>
        </is>
      </c>
      <c r="CG198" s="2" t="inlineStr">
        <is>
          <t>3|
3</t>
        </is>
      </c>
      <c r="CH198" s="2" t="inlineStr">
        <is>
          <t xml:space="preserve">|
</t>
        </is>
      </c>
      <c r="CI198" t="inlineStr">
        <is>
          <t/>
        </is>
      </c>
      <c r="CJ198" s="2" t="inlineStr">
        <is>
          <t>uvoľňovanie obmedzení|
rušenie opatrení na zamedzenie šírenia nákazy|
uvoľňovanie opatrení|
zrušenie obmedzenia pohybu</t>
        </is>
      </c>
      <c r="CK198" s="2" t="inlineStr">
        <is>
          <t>3|
3|
3|
3</t>
        </is>
      </c>
      <c r="CL198" s="2" t="inlineStr">
        <is>
          <t xml:space="preserve">|
|
|
</t>
        </is>
      </c>
      <c r="CM198" t="inlineStr">
        <is>
          <t/>
        </is>
      </c>
      <c r="CN198" s="2" t="inlineStr">
        <is>
          <t>sproščanje omejitev gibanja|
odpravljanje omejitvenih ukrepov|
sproščanje omejitev</t>
        </is>
      </c>
      <c r="CO198" s="2" t="inlineStr">
        <is>
          <t>3|
3|
3</t>
        </is>
      </c>
      <c r="CP198" s="2" t="inlineStr">
        <is>
          <t xml:space="preserve">|
|
</t>
        </is>
      </c>
      <c r="CQ198" t="inlineStr">
        <is>
          <t/>
        </is>
      </c>
      <c r="CR198" s="2" t="inlineStr">
        <is>
          <t>lätta på åtgärderna</t>
        </is>
      </c>
      <c r="CS198" s="2" t="inlineStr">
        <is>
          <t>3</t>
        </is>
      </c>
      <c r="CT198" s="2" t="inlineStr">
        <is>
          <t/>
        </is>
      </c>
      <c r="CU198" t="inlineStr">
        <is>
          <t/>
        </is>
      </c>
    </row>
    <row r="199">
      <c r="A199" s="1" t="str">
        <f>HYPERLINK("https://iate.europa.eu/entry/result/836402/all", "836402")</f>
        <v>836402</v>
      </c>
      <c r="B199" t="inlineStr">
        <is>
          <t>TRADE;TRANSPORT;SOCIAL QUESTIONS</t>
        </is>
      </c>
      <c r="C199" t="inlineStr">
        <is>
          <t>TRADE|tariff policy|common tariff policy|customs territory (EU);TRANSPORT;SOCIAL QUESTIONS|social affairs|leisure|tourism;SOCIAL QUESTIONS|migration</t>
        </is>
      </c>
      <c r="D199" s="2" t="inlineStr">
        <is>
          <t>ГКПП|
граничен контролно-пропускателен пункт</t>
        </is>
      </c>
      <c r="E199" s="2" t="inlineStr">
        <is>
          <t>4|
4</t>
        </is>
      </c>
      <c r="F199" s="2" t="inlineStr">
        <is>
          <t xml:space="preserve">|
</t>
        </is>
      </c>
      <c r="G199" t="inlineStr">
        <is>
          <t>обособена територия със специален режим на пропускане и охрана, която се изгражда на международни шосейни пътища, както и на територията на международни железопътни гари, летища и пристанища за обществен транспорт, през които единствено се разрешава преминаването на държавната граница, ако не е предвидено друго в международен договор</t>
        </is>
      </c>
      <c r="H199" s="2" t="inlineStr">
        <is>
          <t>hraniční přechod na vnějších hranicích|
hraniční přechod</t>
        </is>
      </c>
      <c r="I199" s="2" t="inlineStr">
        <is>
          <t>3|
3</t>
        </is>
      </c>
      <c r="J199" s="2" t="inlineStr">
        <is>
          <t xml:space="preserve">|
</t>
        </is>
      </c>
      <c r="K199" t="inlineStr">
        <is>
          <t>jakýkoli přechod určený příslušnými orgány pro překračování vnějších hranic</t>
        </is>
      </c>
      <c r="L199" s="2" t="inlineStr">
        <is>
          <t>grænseovergangssted</t>
        </is>
      </c>
      <c r="M199" s="2" t="inlineStr">
        <is>
          <t>3</t>
        </is>
      </c>
      <c r="N199" s="2" t="inlineStr">
        <is>
          <t/>
        </is>
      </c>
      <c r="O199" t="inlineStr">
        <is>
          <t>et af de kompetente myndigheder godkendt overgangssted for passage af de ydre grænser</t>
        </is>
      </c>
      <c r="P199" s="2" t="inlineStr">
        <is>
          <t>Grenzübergang|
Außengrenzübergangsstelle|
Grenzübergangsstelle</t>
        </is>
      </c>
      <c r="Q199" s="2" t="inlineStr">
        <is>
          <t>3|
2|
3</t>
        </is>
      </c>
      <c r="R199" s="2" t="inlineStr">
        <is>
          <t xml:space="preserve">|
|
</t>
        </is>
      </c>
      <c r="S199" t="inlineStr">
        <is>
          <t>von den zuständigen Behörden für das Überschreiten der Außengrenzen zugelassener Ort des &lt;a href="https://iate.europa.eu/entry/result/846431/DE" target="_blank"&gt;Grenzübertritts&lt;/a&gt;</t>
        </is>
      </c>
      <c r="T199" s="2" t="inlineStr">
        <is>
          <t>σημείο συνοριακής διελεύσεως</t>
        </is>
      </c>
      <c r="U199" s="2" t="inlineStr">
        <is>
          <t>3</t>
        </is>
      </c>
      <c r="V199" s="2" t="inlineStr">
        <is>
          <t/>
        </is>
      </c>
      <c r="W199" t="inlineStr">
        <is>
          <t>οιοδήποτε σημείο εξουσιοδοτημένο από τις αρμόδιες αρχές για τη διέλευση των εξωτερικών συνόρων</t>
        </is>
      </c>
      <c r="X199" s="2" t="inlineStr">
        <is>
          <t>border crossing|
BCP|
frontier crossing point|
border crossing point|
external border crossing point|
authorised border crossing point|
Community frontier crossing point|
authorised crossing point</t>
        </is>
      </c>
      <c r="Y199" s="2" t="inlineStr">
        <is>
          <t>1|
3|
1|
3|
2|
2|
1|
1</t>
        </is>
      </c>
      <c r="Z199" s="2" t="inlineStr">
        <is>
          <t xml:space="preserve">|
|
|
preferred|
|
|
|
</t>
        </is>
      </c>
      <c r="AA199" t="inlineStr">
        <is>
          <t>any crossing point authorised by the competent authorities for crossing external borders</t>
        </is>
      </c>
      <c r="AB199" s="2" t="inlineStr">
        <is>
          <t>paso fronterizo</t>
        </is>
      </c>
      <c r="AC199" s="2" t="inlineStr">
        <is>
          <t>3</t>
        </is>
      </c>
      <c r="AD199" s="2" t="inlineStr">
        <is>
          <t/>
        </is>
      </c>
      <c r="AE199" t="inlineStr">
        <is>
          <t>En el espacio Schengen, todo paso habilitado por las autoridades competentes para cruzar las fronteras exteriores.</t>
        </is>
      </c>
      <c r="AF199" s="2" t="inlineStr">
        <is>
          <t>piiripunkt</t>
        </is>
      </c>
      <c r="AG199" s="2" t="inlineStr">
        <is>
          <t>3</t>
        </is>
      </c>
      <c r="AH199" s="2" t="inlineStr">
        <is>
          <t/>
        </is>
      </c>
      <c r="AI199" t="inlineStr">
        <is>
          <t>koht, mille kaudu pädevad asutused on lubanud ületada välispiiri</t>
        </is>
      </c>
      <c r="AJ199" s="2" t="inlineStr">
        <is>
          <t>rajanylityspaikka</t>
        </is>
      </c>
      <c r="AK199" s="2" t="inlineStr">
        <is>
          <t>4</t>
        </is>
      </c>
      <c r="AL199" s="2" t="inlineStr">
        <is>
          <t/>
        </is>
      </c>
      <c r="AM199" t="inlineStr">
        <is>
          <t>"toimivaltaisten viranomaisten ulkorajojen ylitykseen hyväksymä ylityspaikka"</t>
        </is>
      </c>
      <c r="AN199" s="2" t="inlineStr">
        <is>
          <t>point de passage frontalier|
PPF</t>
        </is>
      </c>
      <c r="AO199" s="2" t="inlineStr">
        <is>
          <t>3|
3</t>
        </is>
      </c>
      <c r="AP199" s="2" t="inlineStr">
        <is>
          <t xml:space="preserve">|
</t>
        </is>
      </c>
      <c r="AQ199" t="inlineStr">
        <is>
          <t>tout point de passage autorisé par les autorités compétentes pour le franchissement des frontières extérieures</t>
        </is>
      </c>
      <c r="AR199" s="2" t="inlineStr">
        <is>
          <t>pointe trasnaithe teorann seachtraí|
pointe trasnaithe teorann</t>
        </is>
      </c>
      <c r="AS199" s="2" t="inlineStr">
        <is>
          <t>3|
3</t>
        </is>
      </c>
      <c r="AT199" s="2" t="inlineStr">
        <is>
          <t xml:space="preserve">|
</t>
        </is>
      </c>
      <c r="AU199" t="inlineStr">
        <is>
          <t/>
        </is>
      </c>
      <c r="AV199" s="2" t="inlineStr">
        <is>
          <t>granični prijelaz na vanjskim granicama|
granični prijelaz|
službeni granični prijelaz</t>
        </is>
      </c>
      <c r="AW199" s="2" t="inlineStr">
        <is>
          <t>3|
4|
3</t>
        </is>
      </c>
      <c r="AX199" s="2" t="inlineStr">
        <is>
          <t xml:space="preserve">|
|
</t>
        </is>
      </c>
      <c r="AY199" t="inlineStr">
        <is>
          <t>mjesto koje je određeno za prelazak državne granice</t>
        </is>
      </c>
      <c r="AZ199" s="2" t="inlineStr">
        <is>
          <t>külső határátkelőhely|
határátkelőhely</t>
        </is>
      </c>
      <c r="BA199" s="2" t="inlineStr">
        <is>
          <t>2|
3</t>
        </is>
      </c>
      <c r="BB199" s="2" t="inlineStr">
        <is>
          <t xml:space="preserve">|
</t>
        </is>
      </c>
      <c r="BC199" t="inlineStr">
        <is>
          <t>a hatóságok által a külső határok átlépésére engedélyezett átkelőhely</t>
        </is>
      </c>
      <c r="BD199" s="2" t="inlineStr">
        <is>
          <t>valico di frontiera|
valico di frontiera esterno</t>
        </is>
      </c>
      <c r="BE199" s="2" t="inlineStr">
        <is>
          <t>3|
3</t>
        </is>
      </c>
      <c r="BF199" s="2" t="inlineStr">
        <is>
          <t xml:space="preserve">|
</t>
        </is>
      </c>
      <c r="BG199" t="inlineStr">
        <is>
          <t>ogni punto di passaggio autorizzato dalle autorità competenti per l’attraversamento delle frontiere esterne dell'UE</t>
        </is>
      </c>
      <c r="BH199" s="2" t="inlineStr">
        <is>
          <t>paskirtas sienos kirtimo punktas|
išorės sienos perėjimo punktas|
sienos perėjimo punktas</t>
        </is>
      </c>
      <c r="BI199" s="2" t="inlineStr">
        <is>
          <t>2|
3|
3</t>
        </is>
      </c>
      <c r="BJ199" s="2" t="inlineStr">
        <is>
          <t xml:space="preserve">|
|
</t>
        </is>
      </c>
      <c r="BK199" t="inlineStr">
        <is>
          <t>bet kuri kompetentingų institucijų nustatyta vieta, kurioje leidžiama kirsti išorines sienas</t>
        </is>
      </c>
      <c r="BL199" s="2" t="inlineStr">
        <is>
          <t>robežšķērsošanas vieta|
ārējās robežas šķērsošanas vieta|
apstiprināta robežšķērošanas vieta|
apstiprināts robežpārejas punkts</t>
        </is>
      </c>
      <c r="BM199" s="2" t="inlineStr">
        <is>
          <t>3|
2|
3|
2</t>
        </is>
      </c>
      <c r="BN199" s="2" t="inlineStr">
        <is>
          <t xml:space="preserve">|
|
preferred|
</t>
        </is>
      </c>
      <c r="BO199" t="inlineStr">
        <is>
          <t>vieta, ko kompetentās iestādes noteikušas ārējās robežas šķērsošanai</t>
        </is>
      </c>
      <c r="BP199" s="2" t="inlineStr">
        <is>
          <t>punt ta' qsim tal-fruntiera</t>
        </is>
      </c>
      <c r="BQ199" s="2" t="inlineStr">
        <is>
          <t>3</t>
        </is>
      </c>
      <c r="BR199" s="2" t="inlineStr">
        <is>
          <t/>
        </is>
      </c>
      <c r="BS199" t="inlineStr">
        <is>
          <t>kwalunkwe punt ta’ qsim awtorizzat mill-awtoritajiet kompetenti sabiex ikunu jistgħu jinqasmu l-fruntieri esterni</t>
        </is>
      </c>
      <c r="BT199" s="2" t="inlineStr">
        <is>
          <t>grenspost|
grensovergang|
grensdoorlaatpost</t>
        </is>
      </c>
      <c r="BU199" s="2" t="inlineStr">
        <is>
          <t>2|
2|
3</t>
        </is>
      </c>
      <c r="BV199" s="2" t="inlineStr">
        <is>
          <t>|
|
preferred</t>
        </is>
      </c>
      <c r="BW199" t="inlineStr">
        <is>
          <t>"een door de bevoegde autoriteiten voor overschrijding van de buitengrenzen aangewezen doorlaatpost"</t>
        </is>
      </c>
      <c r="BX199" s="2" t="inlineStr">
        <is>
          <t>przejście graniczne</t>
        </is>
      </c>
      <c r="BY199" s="2" t="inlineStr">
        <is>
          <t>3</t>
        </is>
      </c>
      <c r="BZ199" s="2" t="inlineStr">
        <is>
          <t/>
        </is>
      </c>
      <c r="CA199" t="inlineStr">
        <is>
          <t>każde przejście graniczne wyznaczone przez właściwe organy do celów przekraczania granic zewnętrznych</t>
        </is>
      </c>
      <c r="CB199" s="2" t="inlineStr">
        <is>
          <t>PPA|
PPF|
ponto de passagem de fronteira|
ponto de passagem fronteiriço</t>
        </is>
      </c>
      <c r="CC199" s="2" t="inlineStr">
        <is>
          <t>1|
1|
3|
1</t>
        </is>
      </c>
      <c r="CD199" s="2" t="inlineStr">
        <is>
          <t xml:space="preserve">|
|
|
</t>
        </is>
      </c>
      <c r="CE199" t="inlineStr">
        <is>
          <t>No contexto da Convenção de Aplicação do Acordo de Schengen, "qualquer ponto de passagem autorizado pelas autoridades competentes para a passagem das fronteiras externas" (art. 1º).</t>
        </is>
      </c>
      <c r="CF199" s="2" t="inlineStr">
        <is>
          <t>punct de trecere a frontierei|
PTF</t>
        </is>
      </c>
      <c r="CG199" s="2" t="inlineStr">
        <is>
          <t>3|
3</t>
        </is>
      </c>
      <c r="CH199" s="2" t="inlineStr">
        <is>
          <t xml:space="preserve">|
</t>
        </is>
      </c>
      <c r="CI199" t="inlineStr">
        <is>
          <t>orice punct de trecere autorizat de autoritățile competente pentru traversarea frontierelor externe</t>
        </is>
      </c>
      <c r="CJ199" s="2" t="inlineStr">
        <is>
          <t>hraničný priechod|
hraničný priechod na vonkajších hraniciach</t>
        </is>
      </c>
      <c r="CK199" s="2" t="inlineStr">
        <is>
          <t>3|
2</t>
        </is>
      </c>
      <c r="CL199" s="2" t="inlineStr">
        <is>
          <t xml:space="preserve">|
</t>
        </is>
      </c>
      <c r="CM199" t="inlineStr">
        <is>
          <t>priechod určený príslušnými orgánmi na prekročenie vonkajších hraníc</t>
        </is>
      </c>
      <c r="CN199" s="2" t="inlineStr">
        <is>
          <t>mejni prehod</t>
        </is>
      </c>
      <c r="CO199" s="2" t="inlineStr">
        <is>
          <t>3</t>
        </is>
      </c>
      <c r="CP199" s="2" t="inlineStr">
        <is>
          <t/>
        </is>
      </c>
      <c r="CQ199" t="inlineStr">
        <is>
          <t>prehod, za katerega pristojni organi določijo, da je dovoljen za prehod zunanjih meja</t>
        </is>
      </c>
      <c r="CR199" s="2" t="inlineStr">
        <is>
          <t>gränsövergångsställe|
gränsövergångsställe vid de yttre gränserna</t>
        </is>
      </c>
      <c r="CS199" s="2" t="inlineStr">
        <is>
          <t>4|
2</t>
        </is>
      </c>
      <c r="CT199" s="2" t="inlineStr">
        <is>
          <t xml:space="preserve">|
</t>
        </is>
      </c>
      <c r="CU199" t="inlineStr">
        <is>
          <t/>
        </is>
      </c>
    </row>
    <row r="200">
      <c r="A200" s="1" t="str">
        <f>HYPERLINK("https://iate.europa.eu/entry/result/1528593/all", "1528593")</f>
        <v>1528593</v>
      </c>
      <c r="B200" t="inlineStr">
        <is>
          <t>SOCIAL QUESTIONS</t>
        </is>
      </c>
      <c r="C200" t="inlineStr">
        <is>
          <t>SOCIAL QUESTIONS|health|pharmaceutical industry;SOCIAL QUESTIONS|health|medical science;SOCIAL QUESTIONS|health|medical science|immunology</t>
        </is>
      </c>
      <c r="D200" t="inlineStr">
        <is>
          <t/>
        </is>
      </c>
      <c r="E200" t="inlineStr">
        <is>
          <t/>
        </is>
      </c>
      <c r="F200" t="inlineStr">
        <is>
          <t/>
        </is>
      </c>
      <c r="G200" t="inlineStr">
        <is>
          <t/>
        </is>
      </c>
      <c r="H200" s="2" t="inlineStr">
        <is>
          <t>aktivní imunizace</t>
        </is>
      </c>
      <c r="I200" s="2" t="inlineStr">
        <is>
          <t>3</t>
        </is>
      </c>
      <c r="J200" s="2" t="inlineStr">
        <is>
          <t/>
        </is>
      </c>
      <c r="K200" t="inlineStr">
        <is>
          <t>stimulace imunitního systému k produkci dlouhodobé humorální a/nebo celulární imunitní reakce s využitím aplikace antigenu (vakcíny nebo toxoidu)</t>
        </is>
      </c>
      <c r="L200" s="2" t="inlineStr">
        <is>
          <t>aktiv immunisering</t>
        </is>
      </c>
      <c r="M200" s="2" t="inlineStr">
        <is>
          <t>3</t>
        </is>
      </c>
      <c r="N200" s="2" t="inlineStr">
        <is>
          <t/>
        </is>
      </c>
      <c r="O200" t="inlineStr">
        <is>
          <t/>
        </is>
      </c>
      <c r="P200" s="2" t="inlineStr">
        <is>
          <t>aktive Immunisierung</t>
        </is>
      </c>
      <c r="Q200" s="2" t="inlineStr">
        <is>
          <t>3</t>
        </is>
      </c>
      <c r="R200" s="2" t="inlineStr">
        <is>
          <t/>
        </is>
      </c>
      <c r="S200" t="inlineStr">
        <is>
          <t>aus dem Kontakt des Organismus mit antigen wirksamen Substanzen resultierende Immunisierung mit Bildung humoraler und oder zellulärer AK, natürlicherweise durch Infektionskrankheiten oder Blutgruppeninkompatibilität, artifiziell durch Schutzimpfung mit Toxoiden oder inaktivierten bezeihungsweise lebenden attenuierten Infektionserregern</t>
        </is>
      </c>
      <c r="T200" s="2" t="inlineStr">
        <is>
          <t>ενεργητική ανοσοποίηση</t>
        </is>
      </c>
      <c r="U200" s="2" t="inlineStr">
        <is>
          <t>3</t>
        </is>
      </c>
      <c r="V200" s="2" t="inlineStr">
        <is>
          <t/>
        </is>
      </c>
      <c r="W200" t="inlineStr">
        <is>
          <t>η δημιουργία ειδικής ανοσολογικής άμυνας κατά συγκεκριμένης λοιμώδους νόσου με σκοπό την πρόληψη και την εκρίζωσή της μέσω χορήγησης &lt;a href="https://iate.europa.eu/entry/result/1528790/el" target="_blank"&gt;εμβολίου &lt;/a&gt;ή &lt;a href="https://iate.europa.eu/entry/result/1542839/el" target="_blank"&gt;τοξοειδούς&lt;/a&gt;</t>
        </is>
      </c>
      <c r="X200" s="2" t="inlineStr">
        <is>
          <t>active immunization|
active immunisation</t>
        </is>
      </c>
      <c r="Y200" s="2" t="inlineStr">
        <is>
          <t>1|
3</t>
        </is>
      </c>
      <c r="Z200" s="2" t="inlineStr">
        <is>
          <t xml:space="preserve">|
</t>
        </is>
      </c>
      <c r="AA200" t="inlineStr">
        <is>
          <t>process of stimulating the body to produce antibody and other immune responses (e.g., cell-mediated immunity) through administration of a &lt;a href="https://iate.europa.eu/entry/result/1528790/en" target="_blank"&gt;vaccine &lt;/a&gt; or &lt;a href="https://iate.europa.eu/entry/result/1542839/en" target="_blank"&gt;toxoid&lt;/a&gt;</t>
        </is>
      </c>
      <c r="AB200" s="2" t="inlineStr">
        <is>
          <t>inmunización activa</t>
        </is>
      </c>
      <c r="AC200" s="2" t="inlineStr">
        <is>
          <t>3</t>
        </is>
      </c>
      <c r="AD200" s="2" t="inlineStr">
        <is>
          <t/>
        </is>
      </c>
      <c r="AE200" t="inlineStr">
        <is>
          <t>Inducción de una respuesta inmunitaria protectora por medio de la exposición (bien sea natural, en el curso de una infección, o artificial, en el contexto de la vacunación) a un microorganismo o a alguno de sus productos.</t>
        </is>
      </c>
      <c r="AF200" s="2" t="inlineStr">
        <is>
          <t>aktiivne immuniseerimine</t>
        </is>
      </c>
      <c r="AG200" s="2" t="inlineStr">
        <is>
          <t>3</t>
        </is>
      </c>
      <c r="AH200" s="2" t="inlineStr">
        <is>
          <t/>
        </is>
      </c>
      <c r="AI200" t="inlineStr">
        <is>
          <t/>
        </is>
      </c>
      <c r="AJ200" s="2" t="inlineStr">
        <is>
          <t>aktiivinen immunisaatio</t>
        </is>
      </c>
      <c r="AK200" s="2" t="inlineStr">
        <is>
          <t>3</t>
        </is>
      </c>
      <c r="AL200" s="2" t="inlineStr">
        <is>
          <t/>
        </is>
      </c>
      <c r="AM200" t="inlineStr">
        <is>
          <t>immuuniksi tekeminen tuomalla elimistöön antigeeneja, joita vastaan elimistö reagoi mm. tuottamalla vasta-aineita</t>
        </is>
      </c>
      <c r="AN200" s="2" t="inlineStr">
        <is>
          <t>immunisation active</t>
        </is>
      </c>
      <c r="AO200" s="2" t="inlineStr">
        <is>
          <t>3</t>
        </is>
      </c>
      <c r="AP200" s="2" t="inlineStr">
        <is>
          <t/>
        </is>
      </c>
      <c r="AQ200" t="inlineStr">
        <is>
          <t>l'organisme, par le biais d'une vaccination, fabrique ses propres anticorps</t>
        </is>
      </c>
      <c r="AR200" s="2" t="inlineStr">
        <is>
          <t>imdhíonadh gníomhach</t>
        </is>
      </c>
      <c r="AS200" s="2" t="inlineStr">
        <is>
          <t>3</t>
        </is>
      </c>
      <c r="AT200" s="2" t="inlineStr">
        <is>
          <t/>
        </is>
      </c>
      <c r="AU200" t="inlineStr">
        <is>
          <t/>
        </is>
      </c>
      <c r="AV200" t="inlineStr">
        <is>
          <t/>
        </is>
      </c>
      <c r="AW200" t="inlineStr">
        <is>
          <t/>
        </is>
      </c>
      <c r="AX200" t="inlineStr">
        <is>
          <t/>
        </is>
      </c>
      <c r="AY200" t="inlineStr">
        <is>
          <t/>
        </is>
      </c>
      <c r="AZ200" s="2" t="inlineStr">
        <is>
          <t>aktív immunizálás</t>
        </is>
      </c>
      <c r="BA200" s="2" t="inlineStr">
        <is>
          <t>4</t>
        </is>
      </c>
      <c r="BB200" s="2" t="inlineStr">
        <is>
          <t/>
        </is>
      </c>
      <c r="BC200" t="inlineStr">
        <is>
          <t>olyan antigéneket (ez lehet maga a kórokozó élő, 
attenuált vagy elölt formában, sejtjének speciális kivonata vagy az 
általa termelt toxinból készített toxoid/anatoxin) juttatnak a szervezetbe, amelynek hatására kialakul a 
specifikus rezisztencia</t>
        </is>
      </c>
      <c r="BD200" s="2" t="inlineStr">
        <is>
          <t>immunizzazione attiva</t>
        </is>
      </c>
      <c r="BE200" s="2" t="inlineStr">
        <is>
          <t>3</t>
        </is>
      </c>
      <c r="BF200" s="2" t="inlineStr">
        <is>
          <t/>
        </is>
      </c>
      <c r="BG200" t="inlineStr">
        <is>
          <t>stimolazione del sistema
immunitario volta a indurre la produzione di anticorpi mediante la somministrazione
di un &lt;a href="https://iate.europa.eu/entry/result/1528790/en-it" target="_blank"&gt;vaccino&lt;/a&gt; o un &lt;a href="https://iate.europa.eu/entry/result/1542839/en-it" target="_blank"&gt;tossoide&lt;/a&gt;</t>
        </is>
      </c>
      <c r="BH200" s="2" t="inlineStr">
        <is>
          <t>aktyvioji imunizacija</t>
        </is>
      </c>
      <c r="BI200" s="2" t="inlineStr">
        <is>
          <t>3</t>
        </is>
      </c>
      <c r="BJ200" s="2" t="inlineStr">
        <is>
          <t/>
        </is>
      </c>
      <c r="BK200" t="inlineStr">
        <is>
          <t>natūrali imunizacija, kai individas natūraliai užsikrečia bakterijomis, virusais, grybeliais, arba dirbtinė imunizacija, sušvirkštus imunogeno (vakcinos)</t>
        </is>
      </c>
      <c r="BL200" s="2" t="inlineStr">
        <is>
          <t>aktīvā imunizācija</t>
        </is>
      </c>
      <c r="BM200" s="2" t="inlineStr">
        <is>
          <t>3</t>
        </is>
      </c>
      <c r="BN200" s="2" t="inlineStr">
        <is>
          <t/>
        </is>
      </c>
      <c r="BO200" t="inlineStr">
        <is>
          <t>organisma imunitātes ierosināšana vai uzturēšana, ievadot organismā novājinātus vai nedzīvus infekcijas slimības ierosinātājus</t>
        </is>
      </c>
      <c r="BP200" s="2" t="inlineStr">
        <is>
          <t>immunizzazzjoni attiva</t>
        </is>
      </c>
      <c r="BQ200" s="2" t="inlineStr">
        <is>
          <t>3</t>
        </is>
      </c>
      <c r="BR200" s="2" t="inlineStr">
        <is>
          <t/>
        </is>
      </c>
      <c r="BS200" t="inlineStr">
        <is>
          <t>proċess li jistimola l-ġisem biex jipproduċi l-antikorpi u tipi oħra ta' rispons immunoloġiku (pereż., immunità medjata miċ-ċelloli) permezz tal-amministrazzjoni ta' vaċċin jew tossojde</t>
        </is>
      </c>
      <c r="BT200" s="2" t="inlineStr">
        <is>
          <t>actieve immunisatie|
isopathische immunisatie</t>
        </is>
      </c>
      <c r="BU200" s="2" t="inlineStr">
        <is>
          <t>3|
3</t>
        </is>
      </c>
      <c r="BV200" s="2" t="inlineStr">
        <is>
          <t xml:space="preserve">|
</t>
        </is>
      </c>
      <c r="BW200" t="inlineStr">
        <is>
          <t>het actief onvatbaar maken van een organisme door injectie van levende of gedode ziekteverwekkers, van vaccins of toxinen</t>
        </is>
      </c>
      <c r="BX200" s="2" t="inlineStr">
        <is>
          <t>immunizacja czynna|
uodpornienie czynne</t>
        </is>
      </c>
      <c r="BY200" s="2" t="inlineStr">
        <is>
          <t>3|
3</t>
        </is>
      </c>
      <c r="BZ200" s="2" t="inlineStr">
        <is>
          <t xml:space="preserve">|
</t>
        </is>
      </c>
      <c r="CA200" t="inlineStr">
        <is>
          <t>immunizacja przy użyciu szczepionek, które zawierają antygeny wywołujące w zaszczepionym organizmie produkcję swoistych przeciwciał i pozostawiają w pamięci immunologicznej ślad, który pozwala na szybką produkcję przeciwciał, po ponownym zetknięciu z drobnoustrojem</t>
        </is>
      </c>
      <c r="CB200" s="2" t="inlineStr">
        <is>
          <t>imunização ativa</t>
        </is>
      </c>
      <c r="CC200" s="2" t="inlineStr">
        <is>
          <t>3</t>
        </is>
      </c>
      <c r="CD200" s="2" t="inlineStr">
        <is>
          <t/>
        </is>
      </c>
      <c r="CE200" t="inlineStr">
        <is>
          <t>Tipo de imunização em que se usam vacinas para estimular os mecanismos naturais de defesa do corpo (o sistema imunológico).</t>
        </is>
      </c>
      <c r="CF200" s="2" t="inlineStr">
        <is>
          <t>imunizare activă</t>
        </is>
      </c>
      <c r="CG200" s="2" t="inlineStr">
        <is>
          <t>3</t>
        </is>
      </c>
      <c r="CH200" s="2" t="inlineStr">
        <is>
          <t/>
        </is>
      </c>
      <c r="CI200" t="inlineStr">
        <is>
          <t/>
        </is>
      </c>
      <c r="CJ200" t="inlineStr">
        <is>
          <t/>
        </is>
      </c>
      <c r="CK200" t="inlineStr">
        <is>
          <t/>
        </is>
      </c>
      <c r="CL200" t="inlineStr">
        <is>
          <t/>
        </is>
      </c>
      <c r="CM200" t="inlineStr">
        <is>
          <t/>
        </is>
      </c>
      <c r="CN200" s="2" t="inlineStr">
        <is>
          <t>aktivna imunizacija</t>
        </is>
      </c>
      <c r="CO200" s="2" t="inlineStr">
        <is>
          <t>3</t>
        </is>
      </c>
      <c r="CP200" s="2" t="inlineStr">
        <is>
          <t/>
        </is>
      </c>
      <c r="CQ200" t="inlineStr">
        <is>
          <t>dajanje cepiv ali toksoidov za spodbujanje imunskega sistema in doseganje aktivne imunosti</t>
        </is>
      </c>
      <c r="CR200" s="2" t="inlineStr">
        <is>
          <t>aktiv immunisering</t>
        </is>
      </c>
      <c r="CS200" s="2" t="inlineStr">
        <is>
          <t>3</t>
        </is>
      </c>
      <c r="CT200" s="2" t="inlineStr">
        <is>
          <t/>
        </is>
      </c>
      <c r="CU200" t="inlineStr">
        <is>
          <t/>
        </is>
      </c>
    </row>
    <row r="201">
      <c r="A201" s="1" t="str">
        <f>HYPERLINK("https://iate.europa.eu/entry/result/2246746/all", "2246746")</f>
        <v>2246746</v>
      </c>
      <c r="B201" t="inlineStr">
        <is>
          <t>TRANSPORT;SOCIAL QUESTIONS;TRADE</t>
        </is>
      </c>
      <c r="C201" t="inlineStr">
        <is>
          <t>TRANSPORT|air and space transport|air transport;SOCIAL QUESTIONS|social affairs|leisure|tourism;SOCIAL QUESTIONS|migration;TRADE</t>
        </is>
      </c>
      <c r="D201" s="2" t="inlineStr">
        <is>
          <t>летищен граничен контролно-пропускателен пункт</t>
        </is>
      </c>
      <c r="E201" s="2" t="inlineStr">
        <is>
          <t>3</t>
        </is>
      </c>
      <c r="F201" s="2" t="inlineStr">
        <is>
          <t/>
        </is>
      </c>
      <c r="G201" t="inlineStr">
        <is>
          <t>обособена територия със специален режим на пропускане и охрана, която се изграждат на територията на международни летища за обществен транспорт с цел контрол на преминаването на държавната граница, ако не е предвидено друго в международен договор.</t>
        </is>
      </c>
      <c r="H201" s="2" t="inlineStr">
        <is>
          <t>hraniční přechod na vzdušné hranici</t>
        </is>
      </c>
      <c r="I201" s="2" t="inlineStr">
        <is>
          <t>3</t>
        </is>
      </c>
      <c r="J201" s="2" t="inlineStr">
        <is>
          <t/>
        </is>
      </c>
      <c r="K201" t="inlineStr">
        <is>
          <t/>
        </is>
      </c>
      <c r="L201" s="2" t="inlineStr">
        <is>
          <t>grænseovergangssted i lufthavn</t>
        </is>
      </c>
      <c r="M201" s="2" t="inlineStr">
        <is>
          <t>3</t>
        </is>
      </c>
      <c r="N201" s="2" t="inlineStr">
        <is>
          <t/>
        </is>
      </c>
      <c r="O201" t="inlineStr">
        <is>
          <t>sted, hvor personer, køretøjer og varer kan passere grænsen mellem to lande/områder ad luftvejen, dvs. en lufthavn</t>
        </is>
      </c>
      <c r="P201" s="2" t="inlineStr">
        <is>
          <t>Flughafen-Grenzübergangsstelle|
Flughafen</t>
        </is>
      </c>
      <c r="Q201" s="2" t="inlineStr">
        <is>
          <t>2|
3</t>
        </is>
      </c>
      <c r="R201" s="2" t="inlineStr">
        <is>
          <t xml:space="preserve">|
</t>
        </is>
      </c>
      <c r="S201" t="inlineStr">
        <is>
          <t>Ort, an dem Personen und Waren das Hoheitsgebiet eines Staates auf dem Luftweg erreichen, i. d.. Regel Flughäfen</t>
        </is>
      </c>
      <c r="T201" s="2" t="inlineStr">
        <is>
          <t>σημείο διέλευσης εναέριων συνόρων</t>
        </is>
      </c>
      <c r="U201" s="2" t="inlineStr">
        <is>
          <t>3</t>
        </is>
      </c>
      <c r="V201" s="2" t="inlineStr">
        <is>
          <t/>
        </is>
      </c>
      <c r="W201" t="inlineStr">
        <is>
          <t/>
        </is>
      </c>
      <c r="X201" s="2" t="inlineStr">
        <is>
          <t>air border crossing point|
air crossing point</t>
        </is>
      </c>
      <c r="Y201" s="2" t="inlineStr">
        <is>
          <t>3|
3</t>
        </is>
      </c>
      <c r="Z201" s="2" t="inlineStr">
        <is>
          <t xml:space="preserve">|
</t>
        </is>
      </c>
      <c r="AA201" t="inlineStr">
        <is>
          <t>place at which people, vehicles and goods can enter another state or territory by air, i.e. an airport</t>
        </is>
      </c>
      <c r="AB201" s="2" t="inlineStr">
        <is>
          <t>paso fronterizo aéreo|
puesto fronterizo aéreo|
paso de la frontera aérea</t>
        </is>
      </c>
      <c r="AC201" s="2" t="inlineStr">
        <is>
          <t>3|
3|
3</t>
        </is>
      </c>
      <c r="AD201" s="2" t="inlineStr">
        <is>
          <t xml:space="preserve">|
|
</t>
        </is>
      </c>
      <c r="AE201" t="inlineStr">
        <is>
          <t>Todo paso habilitado por las autoridades competentes para cruzar por vía aérea las fronteras exteriores (por ejemplo, un aeropuerto).</t>
        </is>
      </c>
      <c r="AF201" s="2" t="inlineStr">
        <is>
          <t>õhupiiripunkt</t>
        </is>
      </c>
      <c r="AG201" s="2" t="inlineStr">
        <is>
          <t>3</t>
        </is>
      </c>
      <c r="AH201" s="2" t="inlineStr">
        <is>
          <t/>
        </is>
      </c>
      <c r="AI201" t="inlineStr">
        <is>
          <t>koht, kus riiki saabuvad või riigist lahkuvad isikud ja transpordivahendid võivad riigipiiri ületada ning riiki toodav või riigist väljaviidav kaup võidakse üle riigipiiri toimetada õhuteid pidi, st lennujaam</t>
        </is>
      </c>
      <c r="AJ201" s="2" t="inlineStr">
        <is>
          <t>ilmarajan ylityspaikka</t>
        </is>
      </c>
      <c r="AK201" s="2" t="inlineStr">
        <is>
          <t>3</t>
        </is>
      </c>
      <c r="AL201" s="2" t="inlineStr">
        <is>
          <t/>
        </is>
      </c>
      <c r="AM201" t="inlineStr">
        <is>
          <t>paikka, jossa henkilöt, ajoneuvot ja tavarat voivat saapua toisen valtion alueelle tai toiselle maa-alueelle ilmateitse</t>
        </is>
      </c>
      <c r="AN201" s="2" t="inlineStr">
        <is>
          <t>point de passage frontalier aérien</t>
        </is>
      </c>
      <c r="AO201" s="2" t="inlineStr">
        <is>
          <t>3</t>
        </is>
      </c>
      <c r="AP201" s="2" t="inlineStr">
        <is>
          <t/>
        </is>
      </c>
      <c r="AQ201" t="inlineStr">
        <is>
          <t>lieu où les personnes, les véhicules et les biens arrivant par voie aérienne peuvent franchir la frontière entre deux États (aéroport)</t>
        </is>
      </c>
      <c r="AR201" s="2" t="inlineStr">
        <is>
          <t>pointe trasnaithe teorann aeir</t>
        </is>
      </c>
      <c r="AS201" s="2" t="inlineStr">
        <is>
          <t>3</t>
        </is>
      </c>
      <c r="AT201" s="2" t="inlineStr">
        <is>
          <t/>
        </is>
      </c>
      <c r="AU201" t="inlineStr">
        <is>
          <t/>
        </is>
      </c>
      <c r="AV201" t="inlineStr">
        <is>
          <t/>
        </is>
      </c>
      <c r="AW201" t="inlineStr">
        <is>
          <t/>
        </is>
      </c>
      <c r="AX201" t="inlineStr">
        <is>
          <t/>
        </is>
      </c>
      <c r="AY201" t="inlineStr">
        <is>
          <t/>
        </is>
      </c>
      <c r="AZ201" s="2" t="inlineStr">
        <is>
          <t>légi határátkelőhely</t>
        </is>
      </c>
      <c r="BA201" s="2" t="inlineStr">
        <is>
          <t>3</t>
        </is>
      </c>
      <c r="BB201" s="2" t="inlineStr">
        <is>
          <t/>
        </is>
      </c>
      <c r="BC201" t="inlineStr">
        <is>
          <t>olyan légi forgalmi helyszín – azaz repülőtér –, ahol személyek, járművek és áruk egy adott állam területéről egy másik állam területére léphetnek</t>
        </is>
      </c>
      <c r="BD201" s="2" t="inlineStr">
        <is>
          <t>valico di frontiera aereo</t>
        </is>
      </c>
      <c r="BE201" s="2" t="inlineStr">
        <is>
          <t>3</t>
        </is>
      </c>
      <c r="BF201" s="2" t="inlineStr">
        <is>
          <t/>
        </is>
      </c>
      <c r="BG201" t="inlineStr">
        <is>
          <t>luogo in cui persone, veicoli e merci possono entrare nel territorio di un altro Stato per via aerea - p.es. un aeroporto</t>
        </is>
      </c>
      <c r="BH201" s="2" t="inlineStr">
        <is>
          <t>oro uosto sienos perėjimo punktas</t>
        </is>
      </c>
      <c r="BI201" s="2" t="inlineStr">
        <is>
          <t>3</t>
        </is>
      </c>
      <c r="BJ201" s="2" t="inlineStr">
        <is>
          <t/>
        </is>
      </c>
      <c r="BK201" t="inlineStr">
        <is>
          <t>&lt;p&gt;vieta, per kurią žmonės ar transporto priemonės gali atvykti, o prekės gali būti įvežamos į kitą valstybę arba teritoriją oru, t. y. oro uostas&lt;/p&gt;</t>
        </is>
      </c>
      <c r="BL201" s="2" t="inlineStr">
        <is>
          <t>lidostas robežšķērsošanas vieta</t>
        </is>
      </c>
      <c r="BM201" s="2" t="inlineStr">
        <is>
          <t>3</t>
        </is>
      </c>
      <c r="BN201" s="2" t="inlineStr">
        <is>
          <t/>
        </is>
      </c>
      <c r="BO201" t="inlineStr">
        <is>
          <t>vieta, kur var ieceļot citā valstī vai teritorijā pa gaisu (pretstatā sauszemes vai jūras robežšķērsošanas vietai)</t>
        </is>
      </c>
      <c r="BP201" s="2" t="inlineStr">
        <is>
          <t>punt ta’ qsim tal-fruntiera tal-ajru</t>
        </is>
      </c>
      <c r="BQ201" s="2" t="inlineStr">
        <is>
          <t>3</t>
        </is>
      </c>
      <c r="BR201" s="2" t="inlineStr">
        <is>
          <t/>
        </is>
      </c>
      <c r="BS201" t="inlineStr">
        <is>
          <t>post fejn il-persuni, il-vetturi u l-oġġetti li jaslu permezz tal-ajru jistgħu jaqsmu l-fruntiera bejn żewġ Stati (ajruport)</t>
        </is>
      </c>
      <c r="BT201" s="2" t="inlineStr">
        <is>
          <t>luchthaven</t>
        </is>
      </c>
      <c r="BU201" s="2" t="inlineStr">
        <is>
          <t>2</t>
        </is>
      </c>
      <c r="BV201" s="2" t="inlineStr">
        <is>
          <t/>
        </is>
      </c>
      <c r="BW201" t="inlineStr">
        <is>
          <t>plaats waar mensen, voertuigen en goederen een andere staat of een ander grondgebied kunnen binnenkomen door de lucht</t>
        </is>
      </c>
      <c r="BX201" s="2" t="inlineStr">
        <is>
          <t>lotnicze przejście graniczne</t>
        </is>
      </c>
      <c r="BY201" s="2" t="inlineStr">
        <is>
          <t>3</t>
        </is>
      </c>
      <c r="BZ201" s="2" t="inlineStr">
        <is>
          <t/>
        </is>
      </c>
      <c r="CA201" t="inlineStr">
        <is>
          <t/>
        </is>
      </c>
      <c r="CB201" s="2" t="inlineStr">
        <is>
          <t>ponto de passagem de fronteira aérea</t>
        </is>
      </c>
      <c r="CC201" s="2" t="inlineStr">
        <is>
          <t>3</t>
        </is>
      </c>
      <c r="CD201" s="2" t="inlineStr">
        <is>
          <t/>
        </is>
      </c>
      <c r="CE201" t="inlineStr">
        <is>
          <t>local onde pessoas, veículos e mercadorias podem atravessar a fronteira aérea entre dois Estados.</t>
        </is>
      </c>
      <c r="CF201" s="2" t="inlineStr">
        <is>
          <t>punct de trecere aeroportuar|
punct de trecere a frontierei aeriene|
punct aeroportuar de trecere a frontierei</t>
        </is>
      </c>
      <c r="CG201" s="2" t="inlineStr">
        <is>
          <t>3|
3|
3</t>
        </is>
      </c>
      <c r="CH201" s="2" t="inlineStr">
        <is>
          <t xml:space="preserve">|
|
</t>
        </is>
      </c>
      <c r="CI201" t="inlineStr">
        <is>
          <t/>
        </is>
      </c>
      <c r="CJ201" s="2" t="inlineStr">
        <is>
          <t>letiskový hraničný priechod</t>
        </is>
      </c>
      <c r="CK201" s="2" t="inlineStr">
        <is>
          <t>3</t>
        </is>
      </c>
      <c r="CL201" s="2" t="inlineStr">
        <is>
          <t/>
        </is>
      </c>
      <c r="CM201" t="inlineStr">
        <is>
          <t/>
        </is>
      </c>
      <c r="CN201" s="2" t="inlineStr">
        <is>
          <t>zračni mejni prehod</t>
        </is>
      </c>
      <c r="CO201" s="2" t="inlineStr">
        <is>
          <t>3</t>
        </is>
      </c>
      <c r="CP201" s="2" t="inlineStr">
        <is>
          <t/>
        </is>
      </c>
      <c r="CQ201" t="inlineStr">
        <is>
          <t/>
        </is>
      </c>
      <c r="CR201" s="2" t="inlineStr">
        <is>
          <t>luftgränsövergångsställe</t>
        </is>
      </c>
      <c r="CS201" s="2" t="inlineStr">
        <is>
          <t>3</t>
        </is>
      </c>
      <c r="CT201" s="2" t="inlineStr">
        <is>
          <t/>
        </is>
      </c>
      <c r="CU201" t="inlineStr">
        <is>
          <t/>
        </is>
      </c>
    </row>
    <row r="202">
      <c r="A202" s="1" t="str">
        <f>HYPERLINK("https://iate.europa.eu/entry/result/3501925/all", "3501925")</f>
        <v>3501925</v>
      </c>
      <c r="B202" t="inlineStr">
        <is>
          <t>SOCIAL QUESTIONS</t>
        </is>
      </c>
      <c r="C202" t="inlineStr">
        <is>
          <t>SOCIAL QUESTIONS|health|medical science;SOCIAL QUESTIONS|health|medical science|medicine|medical diagnosis</t>
        </is>
      </c>
      <c r="D202" t="inlineStr">
        <is>
          <t/>
        </is>
      </c>
      <c r="E202" t="inlineStr">
        <is>
          <t/>
        </is>
      </c>
      <c r="F202" t="inlineStr">
        <is>
          <t/>
        </is>
      </c>
      <c r="G202" t="inlineStr">
        <is>
          <t/>
        </is>
      </c>
      <c r="H202" s="2" t="inlineStr">
        <is>
          <t>výtěr z nosohltanu</t>
        </is>
      </c>
      <c r="I202" s="2" t="inlineStr">
        <is>
          <t>3</t>
        </is>
      </c>
      <c r="J202" s="2" t="inlineStr">
        <is>
          <t/>
        </is>
      </c>
      <c r="K202" t="inlineStr">
        <is>
          <t/>
        </is>
      </c>
      <c r="L202" t="inlineStr">
        <is>
          <t/>
        </is>
      </c>
      <c r="M202" t="inlineStr">
        <is>
          <t/>
        </is>
      </c>
      <c r="N202" t="inlineStr">
        <is>
          <t/>
        </is>
      </c>
      <c r="O202" t="inlineStr">
        <is>
          <t/>
        </is>
      </c>
      <c r="P202" t="inlineStr">
        <is>
          <t/>
        </is>
      </c>
      <c r="Q202" t="inlineStr">
        <is>
          <t/>
        </is>
      </c>
      <c r="R202" t="inlineStr">
        <is>
          <t/>
        </is>
      </c>
      <c r="S202" t="inlineStr">
        <is>
          <t/>
        </is>
      </c>
      <c r="T202" s="2" t="inlineStr">
        <is>
          <t>ρινικό επίχρισμα</t>
        </is>
      </c>
      <c r="U202" s="2" t="inlineStr">
        <is>
          <t>3</t>
        </is>
      </c>
      <c r="V202" s="2" t="inlineStr">
        <is>
          <t/>
        </is>
      </c>
      <c r="W202" t="inlineStr">
        <is>
          <t>δείγμα που λαμβάνεται από τη ρινική κοιλότητα χρησιμοποιώντας στειλεό</t>
        </is>
      </c>
      <c r="X202" s="2" t="inlineStr">
        <is>
          <t>nasal swab</t>
        </is>
      </c>
      <c r="Y202" s="2" t="inlineStr">
        <is>
          <t>3</t>
        </is>
      </c>
      <c r="Z202" s="2" t="inlineStr">
        <is>
          <t/>
        </is>
      </c>
      <c r="AA202" t="inlineStr">
        <is>
          <t>specimen taken from the nose using a dry polyester swab which is inserted into the nostril, parallel to the palate, left in place for a few seconds and then slowly withdrawn with a rotating motion</t>
        </is>
      </c>
      <c r="AB202" t="inlineStr">
        <is>
          <t/>
        </is>
      </c>
      <c r="AC202" t="inlineStr">
        <is>
          <t/>
        </is>
      </c>
      <c r="AD202" t="inlineStr">
        <is>
          <t/>
        </is>
      </c>
      <c r="AE202" t="inlineStr">
        <is>
          <t/>
        </is>
      </c>
      <c r="AF202" s="2" t="inlineStr">
        <is>
          <t>ninakaabe</t>
        </is>
      </c>
      <c r="AG202" s="2" t="inlineStr">
        <is>
          <t>3</t>
        </is>
      </c>
      <c r="AH202" s="2" t="inlineStr">
        <is>
          <t/>
        </is>
      </c>
      <c r="AI202" t="inlineStr">
        <is>
          <t>proovivõtu tampooniga ninakäigust kogutud proovimaterjal haigustekitajate tuvastamiseks</t>
        </is>
      </c>
      <c r="AJ202" s="2" t="inlineStr">
        <is>
          <t>nenätikkunäyte</t>
        </is>
      </c>
      <c r="AK202" s="2" t="inlineStr">
        <is>
          <t>3</t>
        </is>
      </c>
      <c r="AL202" s="2" t="inlineStr">
        <is>
          <t/>
        </is>
      </c>
      <c r="AM202" t="inlineStr">
        <is>
          <t/>
        </is>
      </c>
      <c r="AN202" s="2" t="inlineStr">
        <is>
          <t>prélèvement nasal</t>
        </is>
      </c>
      <c r="AO202" s="2" t="inlineStr">
        <is>
          <t>3</t>
        </is>
      </c>
      <c r="AP202" s="2" t="inlineStr">
        <is>
          <t/>
        </is>
      </c>
      <c r="AQ202" t="inlineStr">
        <is>
          <t/>
        </is>
      </c>
      <c r="AR202" s="2" t="inlineStr">
        <is>
          <t>maipíneacht sróine</t>
        </is>
      </c>
      <c r="AS202" s="2" t="inlineStr">
        <is>
          <t>3</t>
        </is>
      </c>
      <c r="AT202" s="2" t="inlineStr">
        <is>
          <t/>
        </is>
      </c>
      <c r="AU202" t="inlineStr">
        <is>
          <t/>
        </is>
      </c>
      <c r="AV202" t="inlineStr">
        <is>
          <t/>
        </is>
      </c>
      <c r="AW202" t="inlineStr">
        <is>
          <t/>
        </is>
      </c>
      <c r="AX202" t="inlineStr">
        <is>
          <t/>
        </is>
      </c>
      <c r="AY202" t="inlineStr">
        <is>
          <t/>
        </is>
      </c>
      <c r="AZ202" s="2" t="inlineStr">
        <is>
          <t>orrtörlet|
orrból tamponnal vett minta</t>
        </is>
      </c>
      <c r="BA202" s="2" t="inlineStr">
        <is>
          <t>3|
3</t>
        </is>
      </c>
      <c r="BB202" s="2" t="inlineStr">
        <is>
          <t xml:space="preserve">|
</t>
        </is>
      </c>
      <c r="BC202" t="inlineStr">
        <is>
          <t>az orrnyálkahártya felszínéről egy magasan felvezetett mintavételező pálcával vett felső légúti minta</t>
        </is>
      </c>
      <c r="BD202" s="2" t="inlineStr">
        <is>
          <t>tampone nasale</t>
        </is>
      </c>
      <c r="BE202" s="2" t="inlineStr">
        <is>
          <t>3</t>
        </is>
      </c>
      <c r="BF202" s="2" t="inlineStr">
        <is>
          <t/>
        </is>
      </c>
      <c r="BG202" t="inlineStr">
        <is>
          <t>prelievo di campioni biologici mediante tampone sterile in poliestere
inserito in una narice e ruotato delicatamente contro la mucosa nasale</t>
        </is>
      </c>
      <c r="BH202" s="2" t="inlineStr">
        <is>
          <t>nosies tepinėlis|
tepinėlis iš nosies</t>
        </is>
      </c>
      <c r="BI202" s="2" t="inlineStr">
        <is>
          <t>3|
3</t>
        </is>
      </c>
      <c r="BJ202" s="2" t="inlineStr">
        <is>
          <t xml:space="preserve">|
</t>
        </is>
      </c>
      <c r="BK202" t="inlineStr">
        <is>
          <t/>
        </is>
      </c>
      <c r="BL202" t="inlineStr">
        <is>
          <t/>
        </is>
      </c>
      <c r="BM202" t="inlineStr">
        <is>
          <t/>
        </is>
      </c>
      <c r="BN202" t="inlineStr">
        <is>
          <t/>
        </is>
      </c>
      <c r="BO202" t="inlineStr">
        <is>
          <t/>
        </is>
      </c>
      <c r="BP202" t="inlineStr">
        <is>
          <t/>
        </is>
      </c>
      <c r="BQ202" t="inlineStr">
        <is>
          <t/>
        </is>
      </c>
      <c r="BR202" t="inlineStr">
        <is>
          <t/>
        </is>
      </c>
      <c r="BS202" t="inlineStr">
        <is>
          <t/>
        </is>
      </c>
      <c r="BT202" t="inlineStr">
        <is>
          <t/>
        </is>
      </c>
      <c r="BU202" t="inlineStr">
        <is>
          <t/>
        </is>
      </c>
      <c r="BV202" t="inlineStr">
        <is>
          <t/>
        </is>
      </c>
      <c r="BW202" t="inlineStr">
        <is>
          <t/>
        </is>
      </c>
      <c r="BX202" s="2" t="inlineStr">
        <is>
          <t>wymaz z nosa</t>
        </is>
      </c>
      <c r="BY202" s="2" t="inlineStr">
        <is>
          <t>3</t>
        </is>
      </c>
      <c r="BZ202" s="2" t="inlineStr">
        <is>
          <t/>
        </is>
      </c>
      <c r="CA202" t="inlineStr">
        <is>
          <t>badanie mikrobiologiczne, w którym pobiera się próbkę z nosa</t>
        </is>
      </c>
      <c r="CB202" s="2" t="inlineStr">
        <is>
          <t>exsudado nasal</t>
        </is>
      </c>
      <c r="CC202" s="2" t="inlineStr">
        <is>
          <t>3</t>
        </is>
      </c>
      <c r="CD202" s="2" t="inlineStr">
        <is>
          <t/>
        </is>
      </c>
      <c r="CE202" t="inlineStr">
        <is>
          <t/>
        </is>
      </c>
      <c r="CF202" s="2" t="inlineStr">
        <is>
          <t>probă prelevată pe tampon nazal|
tampon de exudat nazofaringian</t>
        </is>
      </c>
      <c r="CG202" s="2" t="inlineStr">
        <is>
          <t>3|
3</t>
        </is>
      </c>
      <c r="CH202" s="2" t="inlineStr">
        <is>
          <t xml:space="preserve">|
</t>
        </is>
      </c>
      <c r="CI202" t="inlineStr">
        <is>
          <t/>
        </is>
      </c>
      <c r="CJ202" t="inlineStr">
        <is>
          <t/>
        </is>
      </c>
      <c r="CK202" t="inlineStr">
        <is>
          <t/>
        </is>
      </c>
      <c r="CL202" t="inlineStr">
        <is>
          <t/>
        </is>
      </c>
      <c r="CM202" t="inlineStr">
        <is>
          <t/>
        </is>
      </c>
      <c r="CN202" s="2" t="inlineStr">
        <is>
          <t>nosni bris</t>
        </is>
      </c>
      <c r="CO202" s="2" t="inlineStr">
        <is>
          <t>3</t>
        </is>
      </c>
      <c r="CP202" s="2" t="inlineStr">
        <is>
          <t/>
        </is>
      </c>
      <c r="CQ202" t="inlineStr">
        <is>
          <t/>
        </is>
      </c>
      <c r="CR202" s="2" t="inlineStr">
        <is>
          <t>pinnprov från näsa</t>
        </is>
      </c>
      <c r="CS202" s="2" t="inlineStr">
        <is>
          <t>3</t>
        </is>
      </c>
      <c r="CT202" s="2" t="inlineStr">
        <is>
          <t/>
        </is>
      </c>
      <c r="CU202" t="inlineStr">
        <is>
          <t/>
        </is>
      </c>
    </row>
    <row r="203">
      <c r="A203" s="1" t="str">
        <f>HYPERLINK("https://iate.europa.eu/entry/result/1353735/all", "1353735")</f>
        <v>1353735</v>
      </c>
      <c r="B203" t="inlineStr">
        <is>
          <t>SOCIAL QUESTIONS</t>
        </is>
      </c>
      <c r="C203" t="inlineStr">
        <is>
          <t>SOCIAL QUESTIONS|health|medical science|epidemiology</t>
        </is>
      </c>
      <c r="D203" t="inlineStr">
        <is>
          <t/>
        </is>
      </c>
      <c r="E203" t="inlineStr">
        <is>
          <t/>
        </is>
      </c>
      <c r="F203" t="inlineStr">
        <is>
          <t/>
        </is>
      </c>
      <c r="G203" t="inlineStr">
        <is>
          <t/>
        </is>
      </c>
      <c r="H203" s="2" t="inlineStr">
        <is>
          <t>epidemiologická studie</t>
        </is>
      </c>
      <c r="I203" s="2" t="inlineStr">
        <is>
          <t>3</t>
        </is>
      </c>
      <c r="J203" s="2" t="inlineStr">
        <is>
          <t/>
        </is>
      </c>
      <c r="K203" t="inlineStr">
        <is>
          <t>komplexní způsob objasňování vztahu mezi zdravotními jevy a specifickými rizi­kovými faktory nebo jejich determinantami</t>
        </is>
      </c>
      <c r="L203" s="2" t="inlineStr">
        <is>
          <t>epidemiologisk undersøgelse</t>
        </is>
      </c>
      <c r="M203" s="2" t="inlineStr">
        <is>
          <t>3</t>
        </is>
      </c>
      <c r="N203" s="2" t="inlineStr">
        <is>
          <t/>
        </is>
      </c>
      <c r="O203" t="inlineStr">
        <is>
          <t>undersøgelse af persongrupper i modsætning til undersøgelse af en enkeltperson, anvendt på medicinske forhold</t>
        </is>
      </c>
      <c r="P203" s="2" t="inlineStr">
        <is>
          <t>epidemiologische Erhebung|
epidemiologische Studie</t>
        </is>
      </c>
      <c r="Q203" s="2" t="inlineStr">
        <is>
          <t>3|
3</t>
        </is>
      </c>
      <c r="R203" s="2" t="inlineStr">
        <is>
          <t xml:space="preserve">|
</t>
        </is>
      </c>
      <c r="S203" t="inlineStr">
        <is>
          <t>Studie, in der der Zusammenhang zwischen der Exposition gegenüber einem Risikofaktor (oder einem protektiven Faktor) und dem Auftreten einer Krankheit untersucht wird</t>
        </is>
      </c>
      <c r="T203" s="2" t="inlineStr">
        <is>
          <t>επιδημιολογική μελέτη</t>
        </is>
      </c>
      <c r="U203" s="2" t="inlineStr">
        <is>
          <t>3</t>
        </is>
      </c>
      <c r="V203" s="2" t="inlineStr">
        <is>
          <t/>
        </is>
      </c>
      <c r="W203" t="inlineStr">
        <is>
          <t/>
        </is>
      </c>
      <c r="X203" s="2" t="inlineStr">
        <is>
          <t>epidemiological investigation|
epidemiological study|
epidemiological survey</t>
        </is>
      </c>
      <c r="Y203" s="2" t="inlineStr">
        <is>
          <t>1|
3|
3</t>
        </is>
      </c>
      <c r="Z203" s="2" t="inlineStr">
        <is>
          <t xml:space="preserve">|
preferred|
</t>
        </is>
      </c>
      <c r="AA203" t="inlineStr">
        <is>
          <t>study and analysis of the distribution of disease and determinants of health-related states or events in specified human populations</t>
        </is>
      </c>
      <c r="AB203" s="2" t="inlineStr">
        <is>
          <t>investigación epidemiológica|
estudio epidemiológico</t>
        </is>
      </c>
      <c r="AC203" s="2" t="inlineStr">
        <is>
          <t>3|
3</t>
        </is>
      </c>
      <c r="AD203" s="2" t="inlineStr">
        <is>
          <t xml:space="preserve">|
</t>
        </is>
      </c>
      <c r="AE203" t="inlineStr">
        <is>
          <t/>
        </is>
      </c>
      <c r="AF203" s="2" t="inlineStr">
        <is>
          <t>epidemioloogiline uuring</t>
        </is>
      </c>
      <c r="AG203" s="2" t="inlineStr">
        <is>
          <t>3</t>
        </is>
      </c>
      <c r="AH203" s="2" t="inlineStr">
        <is>
          <t/>
        </is>
      </c>
      <c r="AI203" t="inlineStr">
        <is>
          <t>uuring, mille eesmärk on teha kindlaks taudi tõenäoline päritolu, selle levimisteed, kestus, nakatumiskohad jm</t>
        </is>
      </c>
      <c r="AJ203" s="2" t="inlineStr">
        <is>
          <t>epidemiologinen tutkimus</t>
        </is>
      </c>
      <c r="AK203" s="2" t="inlineStr">
        <is>
          <t>3</t>
        </is>
      </c>
      <c r="AL203" s="2" t="inlineStr">
        <is>
          <t/>
        </is>
      </c>
      <c r="AM203" t="inlineStr">
        <is>
          <t>tartuntalähteen ja tartunnan laajuuden selvittäminen mm. näytteenoton avulla</t>
        </is>
      </c>
      <c r="AN203" s="2" t="inlineStr">
        <is>
          <t>enquête épidémiologique|
étude épidémiologique</t>
        </is>
      </c>
      <c r="AO203" s="2" t="inlineStr">
        <is>
          <t>3|
3</t>
        </is>
      </c>
      <c r="AP203" s="2" t="inlineStr">
        <is>
          <t xml:space="preserve">|
</t>
        </is>
      </c>
      <c r="AQ203" t="inlineStr">
        <is>
          <t/>
        </is>
      </c>
      <c r="AR203" s="2" t="inlineStr">
        <is>
          <t>staidéar eipidéimeolaíochta</t>
        </is>
      </c>
      <c r="AS203" s="2" t="inlineStr">
        <is>
          <t>3</t>
        </is>
      </c>
      <c r="AT203" s="2" t="inlineStr">
        <is>
          <t/>
        </is>
      </c>
      <c r="AU203" t="inlineStr">
        <is>
          <t/>
        </is>
      </c>
      <c r="AV203" t="inlineStr">
        <is>
          <t/>
        </is>
      </c>
      <c r="AW203" t="inlineStr">
        <is>
          <t/>
        </is>
      </c>
      <c r="AX203" t="inlineStr">
        <is>
          <t/>
        </is>
      </c>
      <c r="AY203" t="inlineStr">
        <is>
          <t/>
        </is>
      </c>
      <c r="AZ203" t="inlineStr">
        <is>
          <t/>
        </is>
      </c>
      <c r="BA203" t="inlineStr">
        <is>
          <t/>
        </is>
      </c>
      <c r="BB203" t="inlineStr">
        <is>
          <t/>
        </is>
      </c>
      <c r="BC203" t="inlineStr">
        <is>
          <t/>
        </is>
      </c>
      <c r="BD203" s="2" t="inlineStr">
        <is>
          <t>indagine epidemiologica|
studio epidemiologico</t>
        </is>
      </c>
      <c r="BE203" s="2" t="inlineStr">
        <is>
          <t>3|
3</t>
        </is>
      </c>
      <c r="BF203" s="2" t="inlineStr">
        <is>
          <t xml:space="preserve">|
</t>
        </is>
      </c>
      <c r="BG203" t="inlineStr">
        <is>
          <t>studio di una
data malattia in rapporto a una popolazione volto a individuare le
relazioni causali tra la malattia e i numerosi fattori individuali e
ambientali che ne favoriscono lo sviluppo</t>
        </is>
      </c>
      <c r="BH203" s="2" t="inlineStr">
        <is>
          <t>epidemiologinis tyrimas</t>
        </is>
      </c>
      <c r="BI203" s="2" t="inlineStr">
        <is>
          <t>3</t>
        </is>
      </c>
      <c r="BJ203" s="2" t="inlineStr">
        <is>
          <t/>
        </is>
      </c>
      <c r="BK203" t="inlineStr">
        <is>
          <t/>
        </is>
      </c>
      <c r="BL203" s="2" t="inlineStr">
        <is>
          <t>epidemioloģisks pētījums</t>
        </is>
      </c>
      <c r="BM203" s="2" t="inlineStr">
        <is>
          <t>3</t>
        </is>
      </c>
      <c r="BN203" s="2" t="inlineStr">
        <is>
          <t/>
        </is>
      </c>
      <c r="BO203" t="inlineStr">
        <is>
          <t/>
        </is>
      </c>
      <c r="BP203" s="2" t="inlineStr">
        <is>
          <t>studju epidemjoloġiku|
stħarriġ epidemjoloġiku</t>
        </is>
      </c>
      <c r="BQ203" s="2" t="inlineStr">
        <is>
          <t>3|
3</t>
        </is>
      </c>
      <c r="BR203" s="2" t="inlineStr">
        <is>
          <t xml:space="preserve">|
</t>
        </is>
      </c>
      <c r="BS203" t="inlineStr">
        <is>
          <t>studju u analiżi tad-distribuzzjoni tal-mard u tad-determinanti ta' stati jew eventi marbuta mas-saħħa f'popolazzjonijiet speċifikati tal-bnedmin</t>
        </is>
      </c>
      <c r="BT203" s="2" t="inlineStr">
        <is>
          <t>epidemiologische enquête|
epidemiologisch onderzoek</t>
        </is>
      </c>
      <c r="BU203" s="2" t="inlineStr">
        <is>
          <t>1|
3</t>
        </is>
      </c>
      <c r="BV203" s="2" t="inlineStr">
        <is>
          <t xml:space="preserve">|
</t>
        </is>
      </c>
      <c r="BW203" t="inlineStr">
        <is>
          <t/>
        </is>
      </c>
      <c r="BX203" s="2" t="inlineStr">
        <is>
          <t>badanie epidemiologiczne</t>
        </is>
      </c>
      <c r="BY203" s="2" t="inlineStr">
        <is>
          <t>3</t>
        </is>
      </c>
      <c r="BZ203" s="2" t="inlineStr">
        <is>
          <t/>
        </is>
      </c>
      <c r="CA203" t="inlineStr">
        <is>
          <t>badanie mające na celu uzyskanie informacji o przyczynach, rozwoju i drogach szerzenia się określonego schorzenia</t>
        </is>
      </c>
      <c r="CB203" s="2" t="inlineStr">
        <is>
          <t>inquérito epidemiológico|
investigação epidemiológica|
estudo epidemiológico</t>
        </is>
      </c>
      <c r="CC203" s="2" t="inlineStr">
        <is>
          <t>3|
3|
3</t>
        </is>
      </c>
      <c r="CD203" s="2" t="inlineStr">
        <is>
          <t xml:space="preserve">|
|
</t>
        </is>
      </c>
      <c r="CE203" t="inlineStr">
        <is>
          <t>Estudo que se focaliza na ocorrência de um fenómeno numa
população ou amostra representativa, baseando-se na observação
dos factos e das suas variações.</t>
        </is>
      </c>
      <c r="CF203" s="2" t="inlineStr">
        <is>
          <t>studiu epidemiologic</t>
        </is>
      </c>
      <c r="CG203" s="2" t="inlineStr">
        <is>
          <t>3</t>
        </is>
      </c>
      <c r="CH203" s="2" t="inlineStr">
        <is>
          <t/>
        </is>
      </c>
      <c r="CI203" t="inlineStr">
        <is>
          <t/>
        </is>
      </c>
      <c r="CJ203" s="2" t="inlineStr">
        <is>
          <t>epidemiologická štúdia|
epidemiologický prieskum</t>
        </is>
      </c>
      <c r="CK203" s="2" t="inlineStr">
        <is>
          <t>3|
3</t>
        </is>
      </c>
      <c r="CL203" s="2" t="inlineStr">
        <is>
          <t xml:space="preserve">preferred|
</t>
        </is>
      </c>
      <c r="CM203" t="inlineStr">
        <is>
          <t>štúdia, ktorá sa využívaj na analýzu výskytu chorôb a ich príčin vrátane etiologických agensov a dopadov výskytu ochorení na zdravie populácie</t>
        </is>
      </c>
      <c r="CN203" s="2" t="inlineStr">
        <is>
          <t>epidemiološka raziskava</t>
        </is>
      </c>
      <c r="CO203" s="2" t="inlineStr">
        <is>
          <t>3</t>
        </is>
      </c>
      <c r="CP203" s="2" t="inlineStr">
        <is>
          <t/>
        </is>
      </c>
      <c r="CQ203" t="inlineStr">
        <is>
          <t>ugotavljanje zdravstvenega stanja na terenu pri določenih skupinah prebivalstva zaradi različnih bolezni ali drugih škodljivosti z uporabo statističnih metod in zdravstvenih pregledov ter preiskav</t>
        </is>
      </c>
      <c r="CR203" s="2" t="inlineStr">
        <is>
          <t>epidemiologisk studie|
epidemiologisk undersökning</t>
        </is>
      </c>
      <c r="CS203" s="2" t="inlineStr">
        <is>
          <t>3|
3</t>
        </is>
      </c>
      <c r="CT203" s="2" t="inlineStr">
        <is>
          <t xml:space="preserve">|
</t>
        </is>
      </c>
      <c r="CU203" t="inlineStr">
        <is>
          <t>undersökning av sjukdomars förekomst i befolkningen med hjälp av statistiska metoder</t>
        </is>
      </c>
    </row>
    <row r="204">
      <c r="A204" s="1" t="str">
        <f>HYPERLINK("https://iate.europa.eu/entry/result/1686888/all", "1686888")</f>
        <v>1686888</v>
      </c>
      <c r="B204" t="inlineStr">
        <is>
          <t>SOCIAL QUESTIONS</t>
        </is>
      </c>
      <c r="C204" t="inlineStr">
        <is>
          <t>SOCIAL QUESTIONS|health|medical science;SOCIAL QUESTIONS|health|medical science|medicine|medical diagnosis</t>
        </is>
      </c>
      <c r="D204" t="inlineStr">
        <is>
          <t/>
        </is>
      </c>
      <c r="E204" t="inlineStr">
        <is>
          <t/>
        </is>
      </c>
      <c r="F204" t="inlineStr">
        <is>
          <t/>
        </is>
      </c>
      <c r="G204" t="inlineStr">
        <is>
          <t/>
        </is>
      </c>
      <c r="H204" s="2" t="inlineStr">
        <is>
          <t>orofaryngeální výtěr|
výtěr z orofaryngu</t>
        </is>
      </c>
      <c r="I204" s="2" t="inlineStr">
        <is>
          <t>3|
3</t>
        </is>
      </c>
      <c r="J204" s="2" t="inlineStr">
        <is>
          <t xml:space="preserve">admitted|
</t>
        </is>
      </c>
      <c r="K204" t="inlineStr">
        <is>
          <t/>
        </is>
      </c>
      <c r="L204" s="2" t="inlineStr">
        <is>
          <t>svælgpodning</t>
        </is>
      </c>
      <c r="M204" s="2" t="inlineStr">
        <is>
          <t>3</t>
        </is>
      </c>
      <c r="N204" s="2" t="inlineStr">
        <is>
          <t/>
        </is>
      </c>
      <c r="O204" t="inlineStr">
        <is>
          <t/>
        </is>
      </c>
      <c r="P204" s="2" t="inlineStr">
        <is>
          <t>Rachenabstrich</t>
        </is>
      </c>
      <c r="Q204" s="2" t="inlineStr">
        <is>
          <t>3</t>
        </is>
      </c>
      <c r="R204" s="2" t="inlineStr">
        <is>
          <t/>
        </is>
      </c>
      <c r="S204" t="inlineStr">
        <is>
          <t>Abstrich der seitlichen oder hinteren Rachenwand für die bakteriologische Diagnostik</t>
        </is>
      </c>
      <c r="T204" s="2" t="inlineStr">
        <is>
          <t>στοματοφαρυγγικό επίχρισμα</t>
        </is>
      </c>
      <c r="U204" s="2" t="inlineStr">
        <is>
          <t>3</t>
        </is>
      </c>
      <c r="V204" s="2" t="inlineStr">
        <is>
          <t/>
        </is>
      </c>
      <c r="W204" t="inlineStr">
        <is>
          <t/>
        </is>
      </c>
      <c r="X204" s="2" t="inlineStr">
        <is>
          <t>oropharyngeal swab|
OP swab|
throat swab</t>
        </is>
      </c>
      <c r="Y204" s="2" t="inlineStr">
        <is>
          <t>3|
3|
3</t>
        </is>
      </c>
      <c r="Z204" s="2" t="inlineStr">
        <is>
          <t xml:space="preserve">|
|
</t>
        </is>
      </c>
      <c r="AA204" t="inlineStr">
        <is>
          <t>combined specimen taken from both tonsils and the posterior
pharynx using a sterile polyester swab, taking care to
avoid the tongue, teeth, and gums</t>
        </is>
      </c>
      <c r="AB204" s="2" t="inlineStr">
        <is>
          <t>muestra faríngea</t>
        </is>
      </c>
      <c r="AC204" s="2" t="inlineStr">
        <is>
          <t>3</t>
        </is>
      </c>
      <c r="AD204" s="2" t="inlineStr">
        <is>
          <t/>
        </is>
      </c>
      <c r="AE204" t="inlineStr">
        <is>
          <t/>
        </is>
      </c>
      <c r="AF204" s="2" t="inlineStr">
        <is>
          <t>kurgukaabe</t>
        </is>
      </c>
      <c r="AG204" s="2" t="inlineStr">
        <is>
          <t>3</t>
        </is>
      </c>
      <c r="AH204" s="2" t="inlineStr">
        <is>
          <t/>
        </is>
      </c>
      <c r="AI204" t="inlineStr">
        <is>
          <t>proovivõtu tampooniga kurgust kogutud proovimaterjal haigustekitajate tuvastamiseks</t>
        </is>
      </c>
      <c r="AJ204" s="2" t="inlineStr">
        <is>
          <t>nielunäyte</t>
        </is>
      </c>
      <c r="AK204" s="2" t="inlineStr">
        <is>
          <t>3</t>
        </is>
      </c>
      <c r="AL204" s="2" t="inlineStr">
        <is>
          <t/>
        </is>
      </c>
      <c r="AM204" t="inlineStr">
        <is>
          <t/>
        </is>
      </c>
      <c r="AN204" s="2" t="inlineStr">
        <is>
          <t>frottis de gorge|
prélèvement pharyngé|
prélèvement de gorge</t>
        </is>
      </c>
      <c r="AO204" s="2" t="inlineStr">
        <is>
          <t>1|
3|
3</t>
        </is>
      </c>
      <c r="AP204" s="2" t="inlineStr">
        <is>
          <t xml:space="preserve">|
|
</t>
        </is>
      </c>
      <c r="AQ204" t="inlineStr">
        <is>
          <t>examen qui a pour but de recueillir au fond de la gorge, notamment lors d'angines, des sécrétions ou mucosités contenant les germes d'une infection</t>
        </is>
      </c>
      <c r="AR204" s="2" t="inlineStr">
        <is>
          <t>maipíneacht scornaí|
maipíneacht bhéalfharaingeach</t>
        </is>
      </c>
      <c r="AS204" s="2" t="inlineStr">
        <is>
          <t>3|
3</t>
        </is>
      </c>
      <c r="AT204" s="2" t="inlineStr">
        <is>
          <t xml:space="preserve">|
</t>
        </is>
      </c>
      <c r="AU204" t="inlineStr">
        <is>
          <t/>
        </is>
      </c>
      <c r="AV204" t="inlineStr">
        <is>
          <t/>
        </is>
      </c>
      <c r="AW204" t="inlineStr">
        <is>
          <t/>
        </is>
      </c>
      <c r="AX204" t="inlineStr">
        <is>
          <t/>
        </is>
      </c>
      <c r="AY204" t="inlineStr">
        <is>
          <t/>
        </is>
      </c>
      <c r="AZ204" s="2" t="inlineStr">
        <is>
          <t>garattörlet</t>
        </is>
      </c>
      <c r="BA204" s="2" t="inlineStr">
        <is>
          <t>3</t>
        </is>
      </c>
      <c r="BB204" s="2" t="inlineStr">
        <is>
          <t/>
        </is>
      </c>
      <c r="BC204" t="inlineStr">
        <is>
          <t>a garat nyálkahártya felszínérő mintavételező pálcával vett minta</t>
        </is>
      </c>
      <c r="BD204" s="2" t="inlineStr">
        <is>
          <t>tampone faringotonsillare|
tampone orofaringeo</t>
        </is>
      </c>
      <c r="BE204" s="2" t="inlineStr">
        <is>
          <t>3|
3</t>
        </is>
      </c>
      <c r="BF204" s="2" t="inlineStr">
        <is>
          <t>|
preferred</t>
        </is>
      </c>
      <c r="BG204" t="inlineStr">
        <is>
          <t>prelievo di campioni biologici mediante tampone sterile in poliestere
inserito nella bocca e strofinato sulle zone tonsillari e nella faringe
posteriore evitando il contatto con la lingua</t>
        </is>
      </c>
      <c r="BH204" s="2" t="inlineStr">
        <is>
          <t>tepinėlis iš ryklės|
ryklės tepinėlis</t>
        </is>
      </c>
      <c r="BI204" s="2" t="inlineStr">
        <is>
          <t>3|
3</t>
        </is>
      </c>
      <c r="BJ204" s="2" t="inlineStr">
        <is>
          <t xml:space="preserve">|
</t>
        </is>
      </c>
      <c r="BK204" t="inlineStr">
        <is>
          <t/>
        </is>
      </c>
      <c r="BL204" t="inlineStr">
        <is>
          <t/>
        </is>
      </c>
      <c r="BM204" t="inlineStr">
        <is>
          <t/>
        </is>
      </c>
      <c r="BN204" t="inlineStr">
        <is>
          <t/>
        </is>
      </c>
      <c r="BO204" t="inlineStr">
        <is>
          <t/>
        </is>
      </c>
      <c r="BP204" t="inlineStr">
        <is>
          <t/>
        </is>
      </c>
      <c r="BQ204" t="inlineStr">
        <is>
          <t/>
        </is>
      </c>
      <c r="BR204" t="inlineStr">
        <is>
          <t/>
        </is>
      </c>
      <c r="BS204" t="inlineStr">
        <is>
          <t/>
        </is>
      </c>
      <c r="BT204" s="2" t="inlineStr">
        <is>
          <t>keeluitstrijkje</t>
        </is>
      </c>
      <c r="BU204" s="2" t="inlineStr">
        <is>
          <t>3</t>
        </is>
      </c>
      <c r="BV204" s="2" t="inlineStr">
        <is>
          <t/>
        </is>
      </c>
      <c r="BW204" t="inlineStr">
        <is>
          <t/>
        </is>
      </c>
      <c r="BX204" s="2" t="inlineStr">
        <is>
          <t>wymaz z gardła</t>
        </is>
      </c>
      <c r="BY204" s="2" t="inlineStr">
        <is>
          <t>3</t>
        </is>
      </c>
      <c r="BZ204" s="2" t="inlineStr">
        <is>
          <t/>
        </is>
      </c>
      <c r="CA204" t="inlineStr">
        <is>
          <t>pobranie próbki z gardła przy użyciu patyczka wymazowego poprzez potarcie obu powierzchni migdałków oraz tylnej ściany gardła (bez dotykania powierzchni jamy ustnej)</t>
        </is>
      </c>
      <c r="CB204" s="2" t="inlineStr">
        <is>
          <t>exsudado faríngeo|
exsudado orofaríngeo</t>
        </is>
      </c>
      <c r="CC204" s="2" t="inlineStr">
        <is>
          <t>3|
3</t>
        </is>
      </c>
      <c r="CD204" s="2" t="inlineStr">
        <is>
          <t xml:space="preserve">|
</t>
        </is>
      </c>
      <c r="CE204" t="inlineStr">
        <is>
          <t/>
        </is>
      </c>
      <c r="CF204" s="2" t="inlineStr">
        <is>
          <t>tampon orofaringian</t>
        </is>
      </c>
      <c r="CG204" s="2" t="inlineStr">
        <is>
          <t>3</t>
        </is>
      </c>
      <c r="CH204" s="2" t="inlineStr">
        <is>
          <t/>
        </is>
      </c>
      <c r="CI204" t="inlineStr">
        <is>
          <t/>
        </is>
      </c>
      <c r="CJ204" t="inlineStr">
        <is>
          <t/>
        </is>
      </c>
      <c r="CK204" t="inlineStr">
        <is>
          <t/>
        </is>
      </c>
      <c r="CL204" t="inlineStr">
        <is>
          <t/>
        </is>
      </c>
      <c r="CM204" t="inlineStr">
        <is>
          <t/>
        </is>
      </c>
      <c r="CN204" s="2" t="inlineStr">
        <is>
          <t>žrelni bris|
orofaringealni bris</t>
        </is>
      </c>
      <c r="CO204" s="2" t="inlineStr">
        <is>
          <t>3|
3</t>
        </is>
      </c>
      <c r="CP204" s="2" t="inlineStr">
        <is>
          <t xml:space="preserve">preferred|
</t>
        </is>
      </c>
      <c r="CQ204" t="inlineStr">
        <is>
          <t/>
        </is>
      </c>
      <c r="CR204" s="2" t="inlineStr">
        <is>
          <t>pinnprov från svalg</t>
        </is>
      </c>
      <c r="CS204" s="2" t="inlineStr">
        <is>
          <t>3</t>
        </is>
      </c>
      <c r="CT204" s="2" t="inlineStr">
        <is>
          <t/>
        </is>
      </c>
      <c r="CU204" t="inlineStr">
        <is>
          <t/>
        </is>
      </c>
    </row>
    <row r="205">
      <c r="A205" s="1" t="str">
        <f>HYPERLINK("https://iate.europa.eu/entry/result/2246740/all", "2246740")</f>
        <v>2246740</v>
      </c>
      <c r="B205" t="inlineStr">
        <is>
          <t>TRANSPORT;SOCIAL QUESTIONS;TRADE</t>
        </is>
      </c>
      <c r="C205" t="inlineStr">
        <is>
          <t>TRANSPORT|land transport;SOCIAL QUESTIONS|social affairs|leisure|tourism;SOCIAL QUESTIONS|migration;TRADE</t>
        </is>
      </c>
      <c r="D205" s="2" t="inlineStr">
        <is>
          <t>сухопътен граничен контролно-пропускателен пункт</t>
        </is>
      </c>
      <c r="E205" s="2" t="inlineStr">
        <is>
          <t>4</t>
        </is>
      </c>
      <c r="F205" s="2" t="inlineStr">
        <is>
          <t/>
        </is>
      </c>
      <c r="G205" t="inlineStr">
        <is>
          <t>обособена територия със специален режим на пропускане и охрана, която се изгражда на международни шосейни пътища, както и на територията на международни железопътни гари с цел контрол на преминаването на държавната граница, ако не е предвидено друго в международен договор.</t>
        </is>
      </c>
      <c r="H205" s="2" t="inlineStr">
        <is>
          <t>pozemní hraniční přechod</t>
        </is>
      </c>
      <c r="I205" s="2" t="inlineStr">
        <is>
          <t>3</t>
        </is>
      </c>
      <c r="J205" s="2" t="inlineStr">
        <is>
          <t/>
        </is>
      </c>
      <c r="K205" t="inlineStr">
        <is>
          <t/>
        </is>
      </c>
      <c r="L205" s="2" t="inlineStr">
        <is>
          <t>landgrænseovergangssted</t>
        </is>
      </c>
      <c r="M205" s="2" t="inlineStr">
        <is>
          <t>3</t>
        </is>
      </c>
      <c r="N205" s="2" t="inlineStr">
        <is>
          <t/>
        </is>
      </c>
      <c r="O205" t="inlineStr">
        <is>
          <t>sted, hvor personer, køretøjer og varer kan passere grænsen mellem to lande/områder på land</t>
        </is>
      </c>
      <c r="P205" s="2" t="inlineStr">
        <is>
          <t>Landübergang|
Landgrenzübergangsstelle</t>
        </is>
      </c>
      <c r="Q205" s="2" t="inlineStr">
        <is>
          <t>2|
3</t>
        </is>
      </c>
      <c r="R205" s="2" t="inlineStr">
        <is>
          <t xml:space="preserve">|
</t>
        </is>
      </c>
      <c r="S205" t="inlineStr">
        <is>
          <t>Stelle, an der Personen, Fahrzeuge und Waren die Grenze zwischen zwei Staaten auf dem Landweg überschreiten können (in Abgrenzung zu See- bzw. Luftweg)</t>
        </is>
      </c>
      <c r="T205" s="2" t="inlineStr">
        <is>
          <t>σημείο διέλευσης χερσαίων συνόρων</t>
        </is>
      </c>
      <c r="U205" s="2" t="inlineStr">
        <is>
          <t>3</t>
        </is>
      </c>
      <c r="V205" s="2" t="inlineStr">
        <is>
          <t/>
        </is>
      </c>
      <c r="W205" t="inlineStr">
        <is>
          <t>σημείο από το οποίο πρόσωπα, οψήματα και αγαθά μπορούν να μεταβούν σε άλλο κράτος ή έδαφος δια ξηράς (και όχι δια θαλάσσης ή αέρος)</t>
        </is>
      </c>
      <c r="X205" s="2" t="inlineStr">
        <is>
          <t>land crossing point|
land crossing-point|
ground border crossing point|
land border crossing point</t>
        </is>
      </c>
      <c r="Y205" s="2" t="inlineStr">
        <is>
          <t>3|
1|
1|
3</t>
        </is>
      </c>
      <c r="Z205" s="2" t="inlineStr">
        <is>
          <t xml:space="preserve">|
|
|
</t>
        </is>
      </c>
      <c r="AA205" t="inlineStr">
        <is>
          <t>place at which people, vehicles and goods can enter another state or territory by land (as opposed to a sea or air border crossing point)</t>
        </is>
      </c>
      <c r="AB205" s="2" t="inlineStr">
        <is>
          <t>paso fronterizo de una frontera terrestre|
paso fronterizo terrestre|
paso de la frontera terrestre</t>
        </is>
      </c>
      <c r="AC205" s="2" t="inlineStr">
        <is>
          <t>3|
3|
3</t>
        </is>
      </c>
      <c r="AD205" s="2" t="inlineStr">
        <is>
          <t xml:space="preserve">|
|
</t>
        </is>
      </c>
      <c r="AE205" t="inlineStr">
        <is>
          <t>Todo paso habilitado por las autoridades competentes para cruzar por vía terrestre las fronteras exteriores.</t>
        </is>
      </c>
      <c r="AF205" s="2" t="inlineStr">
        <is>
          <t>maismaapiiripunkt</t>
        </is>
      </c>
      <c r="AG205" s="2" t="inlineStr">
        <is>
          <t>3</t>
        </is>
      </c>
      <c r="AH205" s="2" t="inlineStr">
        <is>
          <t/>
        </is>
      </c>
      <c r="AI205" t="inlineStr">
        <is>
          <t>koht 
&lt;em&gt;maismaapiiril&lt;/em&gt; &lt;a href="/entry/result/818869/all" id="ENTRY_TO_ENTRY_CONVERTER" target="_blank"&gt;IATE:818869&lt;/a&gt; (st mitte õhu- ja merepiiril), kus riiki saabuvad või riigist lahkuvad isikud ja transpordivahendid võivad riigipiiri ületada ning riiki toodav või riigist väljaviidav kaup võidakse üle riigipiiri toimetada</t>
        </is>
      </c>
      <c r="AJ205" s="2" t="inlineStr">
        <is>
          <t>maarajan ylityspaikka</t>
        </is>
      </c>
      <c r="AK205" s="2" t="inlineStr">
        <is>
          <t>3</t>
        </is>
      </c>
      <c r="AL205" s="2" t="inlineStr">
        <is>
          <t/>
        </is>
      </c>
      <c r="AM205" t="inlineStr">
        <is>
          <t>paikka, jossa ihmiset, ajoneuvot ja tavarat voivat siirtyä maitse toiseen valtioon tai toiselle maa-alueelle</t>
        </is>
      </c>
      <c r="AN205" s="2" t="inlineStr">
        <is>
          <t>point de passage frontalier terrestre</t>
        </is>
      </c>
      <c r="AO205" s="2" t="inlineStr">
        <is>
          <t>3</t>
        </is>
      </c>
      <c r="AP205" s="2" t="inlineStr">
        <is>
          <t/>
        </is>
      </c>
      <c r="AQ205" t="inlineStr">
        <is>
          <t>lieu où les personnes, les véhicules et les biens peuvent franchir la frontière entre deux États par voie terrestre</t>
        </is>
      </c>
      <c r="AR205" s="2" t="inlineStr">
        <is>
          <t>pointe trasnaithe teorann talún</t>
        </is>
      </c>
      <c r="AS205" s="2" t="inlineStr">
        <is>
          <t>3</t>
        </is>
      </c>
      <c r="AT205" s="2" t="inlineStr">
        <is>
          <t/>
        </is>
      </c>
      <c r="AU205" t="inlineStr">
        <is>
          <t/>
        </is>
      </c>
      <c r="AV205" t="inlineStr">
        <is>
          <t/>
        </is>
      </c>
      <c r="AW205" t="inlineStr">
        <is>
          <t/>
        </is>
      </c>
      <c r="AX205" t="inlineStr">
        <is>
          <t/>
        </is>
      </c>
      <c r="AY205" t="inlineStr">
        <is>
          <t/>
        </is>
      </c>
      <c r="AZ205" s="2" t="inlineStr">
        <is>
          <t>szárazföldi határátkelőhely|
szárazföldi átkelőhely|
szárazföldi határátkelő</t>
        </is>
      </c>
      <c r="BA205" s="2" t="inlineStr">
        <is>
          <t>4|
3|
3</t>
        </is>
      </c>
      <c r="BB205" s="2" t="inlineStr">
        <is>
          <t xml:space="preserve">|
|
</t>
        </is>
      </c>
      <c r="BC205" t="inlineStr">
        <is>
          <t>a közúti, vasúti, illetve gyalogos határátkelőhely együttes megnevezése</t>
        </is>
      </c>
      <c r="BD205" s="2" t="inlineStr">
        <is>
          <t>valico di frontiera terrestre</t>
        </is>
      </c>
      <c r="BE205" s="2" t="inlineStr">
        <is>
          <t>3</t>
        </is>
      </c>
      <c r="BF205" s="2" t="inlineStr">
        <is>
          <t/>
        </is>
      </c>
      <c r="BG205" t="inlineStr">
        <is>
          <t>luogo in cui persone, veicoli e merci possono entrare nel territorio di un altro Stato per via terrestre</t>
        </is>
      </c>
      <c r="BH205" s="2" t="inlineStr">
        <is>
          <t>sausumos sienos perėjimo punktas</t>
        </is>
      </c>
      <c r="BI205" s="2" t="inlineStr">
        <is>
          <t>3</t>
        </is>
      </c>
      <c r="BJ205" s="2" t="inlineStr">
        <is>
          <t/>
        </is>
      </c>
      <c r="BK205" t="inlineStr">
        <is>
          <t/>
        </is>
      </c>
      <c r="BL205" s="2" t="inlineStr">
        <is>
          <t>sauszemes robežšķērsošanas vieta</t>
        </is>
      </c>
      <c r="BM205" s="2" t="inlineStr">
        <is>
          <t>3</t>
        </is>
      </c>
      <c r="BN205" s="2" t="inlineStr">
        <is>
          <t/>
        </is>
      </c>
      <c r="BO205" t="inlineStr">
        <is>
          <t>vieta, kur var ieceļot citā valstī vai teritorijā pa sauszemi (pretstatā jūras vai lidostas robežšķērsošanas vietai)</t>
        </is>
      </c>
      <c r="BP205" s="2" t="inlineStr">
        <is>
          <t>punt ta' qsim tal-fruntiera tal-art</t>
        </is>
      </c>
      <c r="BQ205" s="2" t="inlineStr">
        <is>
          <t>3</t>
        </is>
      </c>
      <c r="BR205" s="2" t="inlineStr">
        <is>
          <t/>
        </is>
      </c>
      <c r="BS205" t="inlineStr">
        <is>
          <t>post li fih persuni, vetturi u oġġetti jistgħu jidħlu fi stat jew territorju ieħor bl-art (għall-kuntrarju ta' punt ta' qsim tal-fruntiera tal-baħar jew tal-ajru)</t>
        </is>
      </c>
      <c r="BT205" s="2" t="inlineStr">
        <is>
          <t>landgrensdoorlaatpost</t>
        </is>
      </c>
      <c r="BU205" s="2" t="inlineStr">
        <is>
          <t>3</t>
        </is>
      </c>
      <c r="BV205" s="2" t="inlineStr">
        <is>
          <t/>
        </is>
      </c>
      <c r="BW205" t="inlineStr">
        <is>
          <t>plaats waar mensen, voertuigen en goederen een andere staat of een ander grondgebied kunnen binnenkomen over land (in tegenstelling tot over zee of door de lucht)</t>
        </is>
      </c>
      <c r="BX205" s="2" t="inlineStr">
        <is>
          <t>lądowe przejście graniczne</t>
        </is>
      </c>
      <c r="BY205" s="2" t="inlineStr">
        <is>
          <t>3</t>
        </is>
      </c>
      <c r="BZ205" s="2" t="inlineStr">
        <is>
          <t/>
        </is>
      </c>
      <c r="CA205" t="inlineStr">
        <is>
          <t/>
        </is>
      </c>
      <c r="CB205" s="2" t="inlineStr">
        <is>
          <t>ponto de passagem de fronteira terrestre</t>
        </is>
      </c>
      <c r="CC205" s="2" t="inlineStr">
        <is>
          <t>3</t>
        </is>
      </c>
      <c r="CD205" s="2" t="inlineStr">
        <is>
          <t/>
        </is>
      </c>
      <c r="CE205" t="inlineStr">
        <is>
          <t>Local onde pessoas, veículos e mercadorias podem atravessar a fronteira terrestre entre dois Estados.</t>
        </is>
      </c>
      <c r="CF205" s="2" t="inlineStr">
        <is>
          <t>punct de trecere rutier|
punct de trecere a frontierei terestre</t>
        </is>
      </c>
      <c r="CG205" s="2" t="inlineStr">
        <is>
          <t>3|
3</t>
        </is>
      </c>
      <c r="CH205" s="2" t="inlineStr">
        <is>
          <t xml:space="preserve">|
</t>
        </is>
      </c>
      <c r="CI205" t="inlineStr">
        <is>
          <t/>
        </is>
      </c>
      <c r="CJ205" s="2" t="inlineStr">
        <is>
          <t>pozemný hraničný priechod</t>
        </is>
      </c>
      <c r="CK205" s="2" t="inlineStr">
        <is>
          <t>3</t>
        </is>
      </c>
      <c r="CL205" s="2" t="inlineStr">
        <is>
          <t/>
        </is>
      </c>
      <c r="CM205" t="inlineStr">
        <is>
          <t/>
        </is>
      </c>
      <c r="CN205" s="2" t="inlineStr">
        <is>
          <t>kopenski mejni prehod</t>
        </is>
      </c>
      <c r="CO205" s="2" t="inlineStr">
        <is>
          <t>3</t>
        </is>
      </c>
      <c r="CP205" s="2" t="inlineStr">
        <is>
          <t/>
        </is>
      </c>
      <c r="CQ205" t="inlineStr">
        <is>
          <t/>
        </is>
      </c>
      <c r="CR205" s="2" t="inlineStr">
        <is>
          <t>gränsövergångsställe till lands</t>
        </is>
      </c>
      <c r="CS205" s="2" t="inlineStr">
        <is>
          <t>3</t>
        </is>
      </c>
      <c r="CT205" s="2" t="inlineStr">
        <is>
          <t/>
        </is>
      </c>
      <c r="CU205" t="inlineStr">
        <is>
          <t/>
        </is>
      </c>
    </row>
    <row r="206">
      <c r="A206" s="1" t="str">
        <f>HYPERLINK("https://iate.europa.eu/entry/result/1684730/all", "1684730")</f>
        <v>1684730</v>
      </c>
      <c r="B206" t="inlineStr">
        <is>
          <t>SOCIAL QUESTIONS</t>
        </is>
      </c>
      <c r="C206" t="inlineStr">
        <is>
          <t>SOCIAL QUESTIONS|health|pharmaceutical industry;SOCIAL QUESTIONS|health|medical science</t>
        </is>
      </c>
      <c r="D206" t="inlineStr">
        <is>
          <t/>
        </is>
      </c>
      <c r="E206" t="inlineStr">
        <is>
          <t/>
        </is>
      </c>
      <c r="F206" t="inlineStr">
        <is>
          <t/>
        </is>
      </c>
      <c r="G206" t="inlineStr">
        <is>
          <t/>
        </is>
      </c>
      <c r="H206" s="2" t="inlineStr">
        <is>
          <t>pasivní imunizace</t>
        </is>
      </c>
      <c r="I206" s="2" t="inlineStr">
        <is>
          <t>3</t>
        </is>
      </c>
      <c r="J206" s="2" t="inlineStr">
        <is>
          <t/>
        </is>
      </c>
      <c r="K206" t="inlineStr">
        <is>
          <t>aplikace hotových, komerčně vyrobených protilátek do těla</t>
        </is>
      </c>
      <c r="L206" s="2" t="inlineStr">
        <is>
          <t>passiv immunisering</t>
        </is>
      </c>
      <c r="M206" s="2" t="inlineStr">
        <is>
          <t>3</t>
        </is>
      </c>
      <c r="N206" s="2" t="inlineStr">
        <is>
          <t/>
        </is>
      </c>
      <c r="O206" t="inlineStr">
        <is>
          <t>1) overførsel af antistoffer til et andet individ med henblik på profylakse eller terapi 2) Ved passiv immunisering forstås indgift af immunglobulinpræparater med indhold af mere eller mindre specifikke antistoffer mod den mikroorganisme, man ønsker at opnå beskyttelse imod.</t>
        </is>
      </c>
      <c r="P206" s="2" t="inlineStr">
        <is>
          <t>passive Immunisierung</t>
        </is>
      </c>
      <c r="Q206" s="2" t="inlineStr">
        <is>
          <t>3</t>
        </is>
      </c>
      <c r="R206" s="2" t="inlineStr">
        <is>
          <t/>
        </is>
      </c>
      <c r="S206" t="inlineStr">
        <is>
          <t>Impfung mit
 einem Impfstoff, der Antikörper enthält</t>
        </is>
      </c>
      <c r="T206" s="2" t="inlineStr">
        <is>
          <t>παθητική ανοσοποίηση|
οροπροστασία</t>
        </is>
      </c>
      <c r="U206" s="2" t="inlineStr">
        <is>
          <t>3|
3</t>
        </is>
      </c>
      <c r="V206" s="2" t="inlineStr">
        <is>
          <t xml:space="preserve">|
</t>
        </is>
      </c>
      <c r="W206" t="inlineStr">
        <is>
          <t>χορήγηση έτοιμων αντισωμάτων από άνθρωπο (ανοσοσφαιρίνες) ή ζώο (άνοσοι οροί ή αντι-οροί), που έχει ανοσοποιηθεί με σκοπό την παροδική προφύλαξη από συγκεκριμένο λοιμογόνο παράγοντα</t>
        </is>
      </c>
      <c r="X206" s="2" t="inlineStr">
        <is>
          <t>passive immunization|
passive immunisation</t>
        </is>
      </c>
      <c r="Y206" s="2" t="inlineStr">
        <is>
          <t>1|
3</t>
        </is>
      </c>
      <c r="Z206" s="2" t="inlineStr">
        <is>
          <t xml:space="preserve">|
</t>
        </is>
      </c>
      <c r="AA206" t="inlineStr">
        <is>
          <t>administration to individuals of preformed anti-bodies that can prevent or treat infectious diseases</t>
        </is>
      </c>
      <c r="AB206" s="2" t="inlineStr">
        <is>
          <t>protección serológica|
seroprotección|
inmunización pasiva</t>
        </is>
      </c>
      <c r="AC206" s="2" t="inlineStr">
        <is>
          <t>1|
3|
2</t>
        </is>
      </c>
      <c r="AD206" s="2" t="inlineStr">
        <is>
          <t xml:space="preserve">|
|
</t>
        </is>
      </c>
      <c r="AE206" t="inlineStr">
        <is>
          <t>Transferencia pasiva de anticuerpos o de linfocitos específicos de antígeno desde un individuo inmunizado a uno que no lo está.</t>
        </is>
      </c>
      <c r="AF206" s="2" t="inlineStr">
        <is>
          <t>passiivne immuniseerimine</t>
        </is>
      </c>
      <c r="AG206" s="2" t="inlineStr">
        <is>
          <t>3</t>
        </is>
      </c>
      <c r="AH206" s="2" t="inlineStr">
        <is>
          <t/>
        </is>
      </c>
      <c r="AI206" t="inlineStr">
        <is>
          <t/>
        </is>
      </c>
      <c r="AJ206" s="2" t="inlineStr">
        <is>
          <t>passiivinen immunisaatio</t>
        </is>
      </c>
      <c r="AK206" s="2" t="inlineStr">
        <is>
          <t>3</t>
        </is>
      </c>
      <c r="AL206" s="2" t="inlineStr">
        <is>
          <t/>
        </is>
      </c>
      <c r="AM206" t="inlineStr">
        <is>
          <t>immuuniksi tekeminen tuomalla elimistöön valmiita vasta-aineita (esim. gammaglobuliinia)</t>
        </is>
      </c>
      <c r="AN206" s="2" t="inlineStr">
        <is>
          <t>séroprotection|
immunisation passive</t>
        </is>
      </c>
      <c r="AO206" s="2" t="inlineStr">
        <is>
          <t>3|
3</t>
        </is>
      </c>
      <c r="AP206" s="2" t="inlineStr">
        <is>
          <t xml:space="preserve">|
</t>
        </is>
      </c>
      <c r="AQ206" t="inlineStr">
        <is>
          <t>1) immunisation passive 2) elle consiste en une administration directe d'anticorps spécifiques</t>
        </is>
      </c>
      <c r="AR206" s="2" t="inlineStr">
        <is>
          <t>imdhíonadh éighníomhach</t>
        </is>
      </c>
      <c r="AS206" s="2" t="inlineStr">
        <is>
          <t>3</t>
        </is>
      </c>
      <c r="AT206" s="2" t="inlineStr">
        <is>
          <t/>
        </is>
      </c>
      <c r="AU206" t="inlineStr">
        <is>
          <t/>
        </is>
      </c>
      <c r="AV206" t="inlineStr">
        <is>
          <t/>
        </is>
      </c>
      <c r="AW206" t="inlineStr">
        <is>
          <t/>
        </is>
      </c>
      <c r="AX206" t="inlineStr">
        <is>
          <t/>
        </is>
      </c>
      <c r="AY206" t="inlineStr">
        <is>
          <t/>
        </is>
      </c>
      <c r="AZ206" s="2" t="inlineStr">
        <is>
          <t>passzív immunizálás</t>
        </is>
      </c>
      <c r="BA206" s="2" t="inlineStr">
        <is>
          <t>4</t>
        </is>
      </c>
      <c r="BB206" s="2" t="inlineStr">
        <is>
          <t/>
        </is>
      </c>
      <c r="BC206" t="inlineStr">
        <is>
          <t>az oltott egyén szervezetébe az adott fertőzéssel szembeni kész 
ellenanyagokat viszik be, így a védőhatás azonnal 
jelentkezik, azonban a bevitt ellenanyagok lebomlása 
következtében a védettség néhány héten belül megszűnik</t>
        </is>
      </c>
      <c r="BD206" s="2" t="inlineStr">
        <is>
          <t>immunizzazione passiva</t>
        </is>
      </c>
      <c r="BE206" s="2" t="inlineStr">
        <is>
          <t>3</t>
        </is>
      </c>
      <c r="BF206" s="2" t="inlineStr">
        <is>
          <t/>
        </is>
      </c>
      <c r="BG206" t="inlineStr">
        <is>
          <t>somministrazione
a un soggetto di anticorpi preformati per la prevenzione o il trattamento di
una patologia infettiva</t>
        </is>
      </c>
      <c r="BH206" s="2" t="inlineStr">
        <is>
          <t>pasyvioji imunizacija</t>
        </is>
      </c>
      <c r="BI206" s="2" t="inlineStr">
        <is>
          <t>3</t>
        </is>
      </c>
      <c r="BJ206" s="2" t="inlineStr">
        <is>
          <t/>
        </is>
      </c>
      <c r="BK206" t="inlineStr">
        <is>
          <t>imunizacija, atliekama iš imunizuoto individo įšvirkščiant antikūnų ir sensibilizuotų T limfocitų</t>
        </is>
      </c>
      <c r="BL206" s="2" t="inlineStr">
        <is>
          <t>pasīvā imunizācija</t>
        </is>
      </c>
      <c r="BM206" s="2" t="inlineStr">
        <is>
          <t>3</t>
        </is>
      </c>
      <c r="BN206" s="2" t="inlineStr">
        <is>
          <t/>
        </is>
      </c>
      <c r="BO206" t="inlineStr">
        <is>
          <t>organisma imunitātes ierosināšana vai uzturēšana, ievadot organismā [..] antivielas</t>
        </is>
      </c>
      <c r="BP206" s="2" t="inlineStr">
        <is>
          <t>immunizzazzjoni passiva</t>
        </is>
      </c>
      <c r="BQ206" s="2" t="inlineStr">
        <is>
          <t>3</t>
        </is>
      </c>
      <c r="BR206" s="2" t="inlineStr">
        <is>
          <t/>
        </is>
      </c>
      <c r="BS206" t="inlineStr">
        <is>
          <t>l-amministrazzjoni lil individwi ta' antikorpi preformati li jistgħu jipprevjenu jew jittrattaw marda infettiva</t>
        </is>
      </c>
      <c r="BT206" s="2" t="inlineStr">
        <is>
          <t>passieve immunisatie|
seroprotectie|
serologische bescherming</t>
        </is>
      </c>
      <c r="BU206" s="2" t="inlineStr">
        <is>
          <t>3|
3|
3</t>
        </is>
      </c>
      <c r="BV206" s="2" t="inlineStr">
        <is>
          <t xml:space="preserve">|
|
</t>
        </is>
      </c>
      <c r="BW206" t="inlineStr">
        <is>
          <t>onvatbaar worden van een organisme door toediening van immuunserum</t>
        </is>
      </c>
      <c r="BX206" s="2" t="inlineStr">
        <is>
          <t>uodpornienie bierne|
immunizacja bierna|
seroprotekcja</t>
        </is>
      </c>
      <c r="BY206" s="2" t="inlineStr">
        <is>
          <t>3|
3|
3</t>
        </is>
      </c>
      <c r="BZ206" s="2" t="inlineStr">
        <is>
          <t xml:space="preserve">|
|
</t>
        </is>
      </c>
      <c r="CA206" t="inlineStr">
        <is>
          <t>podanie przeciwciał, czyli wstrzyknięcie domięśniowe immunoglobulin pochodzących z surowicy wielu dawców lub anatoksyny pochodzącej od immunizowanych zwierząt</t>
        </is>
      </c>
      <c r="CB206" s="2" t="inlineStr">
        <is>
          <t>seroproteção|
imunização passiva</t>
        </is>
      </c>
      <c r="CC206" s="2" t="inlineStr">
        <is>
          <t>3|
3</t>
        </is>
      </c>
      <c r="CD206" s="2" t="inlineStr">
        <is>
          <t xml:space="preserve">|
</t>
        </is>
      </c>
      <c r="CE206" t="inlineStr">
        <is>
          <t>Tipo de imunização em que os anticorpos contra um organismo infeccioso específico são administrados diretamente a uma pessoa.</t>
        </is>
      </c>
      <c r="CF206" s="2" t="inlineStr">
        <is>
          <t>imunizare pasivă</t>
        </is>
      </c>
      <c r="CG206" s="2" t="inlineStr">
        <is>
          <t>3</t>
        </is>
      </c>
      <c r="CH206" s="2" t="inlineStr">
        <is>
          <t/>
        </is>
      </c>
      <c r="CI206" t="inlineStr">
        <is>
          <t/>
        </is>
      </c>
      <c r="CJ206" t="inlineStr">
        <is>
          <t/>
        </is>
      </c>
      <c r="CK206" t="inlineStr">
        <is>
          <t/>
        </is>
      </c>
      <c r="CL206" t="inlineStr">
        <is>
          <t/>
        </is>
      </c>
      <c r="CM206" t="inlineStr">
        <is>
          <t/>
        </is>
      </c>
      <c r="CN206" s="2" t="inlineStr">
        <is>
          <t>pasivna imunizacija</t>
        </is>
      </c>
      <c r="CO206" s="2" t="inlineStr">
        <is>
          <t>3</t>
        </is>
      </c>
      <c r="CP206" s="2" t="inlineStr">
        <is>
          <t/>
        </is>
      </c>
      <c r="CQ206" t="inlineStr">
        <is>
          <t>dajanje protiteles, seruma ali koncentriranih imunoglobulinov, za doseganje pasivne imunosti, dovzetni neodporni osebi za zaščito proti določeni bolez</t>
        </is>
      </c>
      <c r="CR206" s="2" t="inlineStr">
        <is>
          <t>passiv immunisering</t>
        </is>
      </c>
      <c r="CS206" s="2" t="inlineStr">
        <is>
          <t>3</t>
        </is>
      </c>
      <c r="CT206" s="2" t="inlineStr">
        <is>
          <t/>
        </is>
      </c>
      <c r="CU206" t="inlineStr">
        <is>
          <t/>
        </is>
      </c>
    </row>
    <row r="207">
      <c r="A207" s="1" t="str">
        <f>HYPERLINK("https://iate.europa.eu/entry/result/909791/all", "909791")</f>
        <v>909791</v>
      </c>
      <c r="B207" t="inlineStr">
        <is>
          <t>EDUCATION AND COMMUNICATIONS</t>
        </is>
      </c>
      <c r="C207" t="inlineStr">
        <is>
          <t>EDUCATION AND COMMUNICATIONS|information technology and data processing|data processing</t>
        </is>
      </c>
      <c r="D207" t="inlineStr">
        <is>
          <t/>
        </is>
      </c>
      <c r="E207" t="inlineStr">
        <is>
          <t/>
        </is>
      </c>
      <c r="F207" t="inlineStr">
        <is>
          <t/>
        </is>
      </c>
      <c r="G207" t="inlineStr">
        <is>
          <t/>
        </is>
      </c>
      <c r="H207" s="2" t="inlineStr">
        <is>
          <t>správce</t>
        </is>
      </c>
      <c r="I207" s="2" t="inlineStr">
        <is>
          <t>3</t>
        </is>
      </c>
      <c r="J207" s="2" t="inlineStr">
        <is>
          <t/>
        </is>
      </c>
      <c r="K207" t="inlineStr">
        <is>
          <t>Orgán nebo instituce Společenství, generální ředitelství, jednotka či jakýkoli jiný organizační celek, který sám nebo společně s jinými určuje účel a prostředky zpracování osobních údajů; jsou-li účel a prostředky zpracování určeny zvláštním aktem Společenství, je možné určit správce nebo zvláštní kritéria pro jeho určení ve zmíněném aktu Společenství.</t>
        </is>
      </c>
      <c r="L207" t="inlineStr">
        <is>
          <t/>
        </is>
      </c>
      <c r="M207" t="inlineStr">
        <is>
          <t/>
        </is>
      </c>
      <c r="N207" t="inlineStr">
        <is>
          <t/>
        </is>
      </c>
      <c r="O207" t="inlineStr">
        <is>
          <t/>
        </is>
      </c>
      <c r="P207" t="inlineStr">
        <is>
          <t/>
        </is>
      </c>
      <c r="Q207" t="inlineStr">
        <is>
          <t/>
        </is>
      </c>
      <c r="R207" t="inlineStr">
        <is>
          <t/>
        </is>
      </c>
      <c r="S207" t="inlineStr">
        <is>
          <t/>
        </is>
      </c>
      <c r="T207" t="inlineStr">
        <is>
          <t/>
        </is>
      </c>
      <c r="U207" t="inlineStr">
        <is>
          <t/>
        </is>
      </c>
      <c r="V207" t="inlineStr">
        <is>
          <t/>
        </is>
      </c>
      <c r="W207" t="inlineStr">
        <is>
          <t/>
        </is>
      </c>
      <c r="X207" s="2" t="inlineStr">
        <is>
          <t>controller|
data controller</t>
        </is>
      </c>
      <c r="Y207" s="2" t="inlineStr">
        <is>
          <t>0|
1</t>
        </is>
      </c>
      <c r="Z207" s="2" t="inlineStr">
        <is>
          <t xml:space="preserve">|
</t>
        </is>
      </c>
      <c r="AA207" t="inlineStr">
        <is>
          <t>Community institution or body, the Directorate General, the unit or any other organisational entity which alone or jointly with others determines the purposes and means of processing personal data</t>
        </is>
      </c>
      <c r="AB207" t="inlineStr">
        <is>
          <t/>
        </is>
      </c>
      <c r="AC207" t="inlineStr">
        <is>
          <t/>
        </is>
      </c>
      <c r="AD207" t="inlineStr">
        <is>
          <t/>
        </is>
      </c>
      <c r="AE207" t="inlineStr">
        <is>
          <t/>
        </is>
      </c>
      <c r="AF207" t="inlineStr">
        <is>
          <t/>
        </is>
      </c>
      <c r="AG207" t="inlineStr">
        <is>
          <t/>
        </is>
      </c>
      <c r="AH207" t="inlineStr">
        <is>
          <t/>
        </is>
      </c>
      <c r="AI207" t="inlineStr">
        <is>
          <t/>
        </is>
      </c>
      <c r="AJ207" t="inlineStr">
        <is>
          <t/>
        </is>
      </c>
      <c r="AK207" t="inlineStr">
        <is>
          <t/>
        </is>
      </c>
      <c r="AL207" t="inlineStr">
        <is>
          <t/>
        </is>
      </c>
      <c r="AM207" t="inlineStr">
        <is>
          <t/>
        </is>
      </c>
      <c r="AN207" t="inlineStr">
        <is>
          <t/>
        </is>
      </c>
      <c r="AO207" t="inlineStr">
        <is>
          <t/>
        </is>
      </c>
      <c r="AP207" t="inlineStr">
        <is>
          <t/>
        </is>
      </c>
      <c r="AQ207" t="inlineStr">
        <is>
          <t/>
        </is>
      </c>
      <c r="AR207" s="2" t="inlineStr">
        <is>
          <t>rialtóir</t>
        </is>
      </c>
      <c r="AS207" s="2" t="inlineStr">
        <is>
          <t>3</t>
        </is>
      </c>
      <c r="AT207" s="2" t="inlineStr">
        <is>
          <t/>
        </is>
      </c>
      <c r="AU207" t="inlineStr">
        <is>
          <t/>
        </is>
      </c>
      <c r="AV207" s="2" t="inlineStr">
        <is>
          <t>voditelj obrade</t>
        </is>
      </c>
      <c r="AW207" s="2" t="inlineStr">
        <is>
          <t>3</t>
        </is>
      </c>
      <c r="AX207" s="2" t="inlineStr">
        <is>
          <t/>
        </is>
      </c>
      <c r="AY207" t="inlineStr">
        <is>
          <t/>
        </is>
      </c>
      <c r="AZ207" t="inlineStr">
        <is>
          <t/>
        </is>
      </c>
      <c r="BA207" t="inlineStr">
        <is>
          <t/>
        </is>
      </c>
      <c r="BB207" t="inlineStr">
        <is>
          <t/>
        </is>
      </c>
      <c r="BC207" t="inlineStr">
        <is>
          <t/>
        </is>
      </c>
      <c r="BD207" t="inlineStr">
        <is>
          <t/>
        </is>
      </c>
      <c r="BE207" t="inlineStr">
        <is>
          <t/>
        </is>
      </c>
      <c r="BF207" t="inlineStr">
        <is>
          <t/>
        </is>
      </c>
      <c r="BG207" t="inlineStr">
        <is>
          <t/>
        </is>
      </c>
      <c r="BH207" t="inlineStr">
        <is>
          <t/>
        </is>
      </c>
      <c r="BI207" t="inlineStr">
        <is>
          <t/>
        </is>
      </c>
      <c r="BJ207" t="inlineStr">
        <is>
          <t/>
        </is>
      </c>
      <c r="BK207" t="inlineStr">
        <is>
          <t/>
        </is>
      </c>
      <c r="BL207" s="2" t="inlineStr">
        <is>
          <t>par datu apstrādi atbildīgā persona|
pārzinis</t>
        </is>
      </c>
      <c r="BM207" s="2" t="inlineStr">
        <is>
          <t>3|
3</t>
        </is>
      </c>
      <c r="BN207" s="2" t="inlineStr">
        <is>
          <t xml:space="preserve">|
</t>
        </is>
      </c>
      <c r="BO207" t="inlineStr">
        <is>
          <t>Kopienas iestāde vai struktūra, ģenerāldirektorāts, nodaļa vai cita organizatorisku vienība, kas viena pati vai kopā ar citiem nosaka personas datu apstrādes mērķus un līdzekļus; ja apstrādes mērķus un līdzekļus nosaka ar īpašu Kopienas tiesību aktu, ar šo Komisijas tiesību aktu var nozīmēt par personas datu apstrādi atbildīgo personu vai paredzēt tās nozīmēšanas īpašos kritērijus</t>
        </is>
      </c>
      <c r="BP207" t="inlineStr">
        <is>
          <t/>
        </is>
      </c>
      <c r="BQ207" t="inlineStr">
        <is>
          <t/>
        </is>
      </c>
      <c r="BR207" t="inlineStr">
        <is>
          <t/>
        </is>
      </c>
      <c r="BS207" t="inlineStr">
        <is>
          <t/>
        </is>
      </c>
      <c r="BT207" t="inlineStr">
        <is>
          <t/>
        </is>
      </c>
      <c r="BU207" t="inlineStr">
        <is>
          <t/>
        </is>
      </c>
      <c r="BV207" t="inlineStr">
        <is>
          <t/>
        </is>
      </c>
      <c r="BW207" t="inlineStr">
        <is>
          <t/>
        </is>
      </c>
      <c r="BX207" t="inlineStr">
        <is>
          <t/>
        </is>
      </c>
      <c r="BY207" t="inlineStr">
        <is>
          <t/>
        </is>
      </c>
      <c r="BZ207" t="inlineStr">
        <is>
          <t/>
        </is>
      </c>
      <c r="CA207" t="inlineStr">
        <is>
          <t/>
        </is>
      </c>
      <c r="CB207" s="2" t="inlineStr">
        <is>
          <t>responsável pelo tratamento</t>
        </is>
      </c>
      <c r="CC207" s="2" t="inlineStr">
        <is>
          <t>4</t>
        </is>
      </c>
      <c r="CD207" s="2" t="inlineStr">
        <is>
          <t/>
        </is>
      </c>
      <c r="CE207" t="inlineStr">
        <is>
          <t>Na aceção do Regulamento (CE) n.° 45/2001 do Parlamento Europeu e do Conselho, de 18 de dezembro de 2000, relativo à proteção das pessoas singulares no que diz respeito ao tratamento de dados pessoais pelas instituições e pelos órgãos comunitários e à livre circulação desses dados, por 
&lt;b&gt;responsável pelo tratamento&lt;/b&gt; entende-se "a instituição ou órgão comunitário, a direção-geral, a unidade ou qualquer outra entidade organizativa que, individualmente ou em conjunto com outrem, determine as finalidades e os meios de tratamento dos dados pessoais; sempre que as finalidades e os meios de tratamento sejam determinados por um ato comunitário específico, o responsável pelo tratamento ou os critérios específicos aplicáveis à sua nomeação podem ser indicados por esse ato comunitário.".</t>
        </is>
      </c>
      <c r="CF207" t="inlineStr">
        <is>
          <t/>
        </is>
      </c>
      <c r="CG207" t="inlineStr">
        <is>
          <t/>
        </is>
      </c>
      <c r="CH207" t="inlineStr">
        <is>
          <t/>
        </is>
      </c>
      <c r="CI207" t="inlineStr">
        <is>
          <t/>
        </is>
      </c>
      <c r="CJ207" t="inlineStr">
        <is>
          <t/>
        </is>
      </c>
      <c r="CK207" t="inlineStr">
        <is>
          <t/>
        </is>
      </c>
      <c r="CL207" t="inlineStr">
        <is>
          <t/>
        </is>
      </c>
      <c r="CM207" t="inlineStr">
        <is>
          <t/>
        </is>
      </c>
      <c r="CN207" t="inlineStr">
        <is>
          <t/>
        </is>
      </c>
      <c r="CO207" t="inlineStr">
        <is>
          <t/>
        </is>
      </c>
      <c r="CP207" t="inlineStr">
        <is>
          <t/>
        </is>
      </c>
      <c r="CQ207" t="inlineStr">
        <is>
          <t/>
        </is>
      </c>
      <c r="CR207" t="inlineStr">
        <is>
          <t/>
        </is>
      </c>
      <c r="CS207" t="inlineStr">
        <is>
          <t/>
        </is>
      </c>
      <c r="CT207" t="inlineStr">
        <is>
          <t/>
        </is>
      </c>
      <c r="CU207" t="inlineStr">
        <is>
          <t/>
        </is>
      </c>
    </row>
    <row r="208">
      <c r="A208" s="1" t="str">
        <f>HYPERLINK("https://iate.europa.eu/entry/result/3516324/all", "3516324")</f>
        <v>3516324</v>
      </c>
      <c r="B208" t="inlineStr">
        <is>
          <t>SCIENCE</t>
        </is>
      </c>
      <c r="C208" t="inlineStr">
        <is>
          <t>SCIENCE|natural and applied sciences</t>
        </is>
      </c>
      <c r="D208" t="inlineStr">
        <is>
          <t/>
        </is>
      </c>
      <c r="E208" t="inlineStr">
        <is>
          <t/>
        </is>
      </c>
      <c r="F208" t="inlineStr">
        <is>
          <t/>
        </is>
      </c>
      <c r="G208" t="inlineStr">
        <is>
          <t/>
        </is>
      </c>
      <c r="H208" t="inlineStr">
        <is>
          <t/>
        </is>
      </c>
      <c r="I208" t="inlineStr">
        <is>
          <t/>
        </is>
      </c>
      <c r="J208" t="inlineStr">
        <is>
          <t/>
        </is>
      </c>
      <c r="K208" t="inlineStr">
        <is>
          <t/>
        </is>
      </c>
      <c r="L208" t="inlineStr">
        <is>
          <t/>
        </is>
      </c>
      <c r="M208" t="inlineStr">
        <is>
          <t/>
        </is>
      </c>
      <c r="N208" t="inlineStr">
        <is>
          <t/>
        </is>
      </c>
      <c r="O208" t="inlineStr">
        <is>
          <t/>
        </is>
      </c>
      <c r="P208" t="inlineStr">
        <is>
          <t/>
        </is>
      </c>
      <c r="Q208" t="inlineStr">
        <is>
          <t/>
        </is>
      </c>
      <c r="R208" t="inlineStr">
        <is>
          <t/>
        </is>
      </c>
      <c r="S208" t="inlineStr">
        <is>
          <t/>
        </is>
      </c>
      <c r="T208" t="inlineStr">
        <is>
          <t/>
        </is>
      </c>
      <c r="U208" t="inlineStr">
        <is>
          <t/>
        </is>
      </c>
      <c r="V208" t="inlineStr">
        <is>
          <t/>
        </is>
      </c>
      <c r="W208" t="inlineStr">
        <is>
          <t/>
        </is>
      </c>
      <c r="X208" s="2" t="inlineStr">
        <is>
          <t>cycling</t>
        </is>
      </c>
      <c r="Y208" s="2" t="inlineStr">
        <is>
          <t>3</t>
        </is>
      </c>
      <c r="Z208" s="2" t="inlineStr">
        <is>
          <t/>
        </is>
      </c>
      <c r="AA208" t="inlineStr">
        <is>
          <t>use of a series of repeated temperature changes, called cycles, in polymerase chain reaction</t>
        </is>
      </c>
      <c r="AB208" t="inlineStr">
        <is>
          <t/>
        </is>
      </c>
      <c r="AC208" t="inlineStr">
        <is>
          <t/>
        </is>
      </c>
      <c r="AD208" t="inlineStr">
        <is>
          <t/>
        </is>
      </c>
      <c r="AE208" t="inlineStr">
        <is>
          <t/>
        </is>
      </c>
      <c r="AF208" t="inlineStr">
        <is>
          <t/>
        </is>
      </c>
      <c r="AG208" t="inlineStr">
        <is>
          <t/>
        </is>
      </c>
      <c r="AH208" t="inlineStr">
        <is>
          <t/>
        </is>
      </c>
      <c r="AI208" t="inlineStr">
        <is>
          <t/>
        </is>
      </c>
      <c r="AJ208" t="inlineStr">
        <is>
          <t/>
        </is>
      </c>
      <c r="AK208" t="inlineStr">
        <is>
          <t/>
        </is>
      </c>
      <c r="AL208" t="inlineStr">
        <is>
          <t/>
        </is>
      </c>
      <c r="AM208" t="inlineStr">
        <is>
          <t/>
        </is>
      </c>
      <c r="AN208" t="inlineStr">
        <is>
          <t/>
        </is>
      </c>
      <c r="AO208" t="inlineStr">
        <is>
          <t/>
        </is>
      </c>
      <c r="AP208" t="inlineStr">
        <is>
          <t/>
        </is>
      </c>
      <c r="AQ208" t="inlineStr">
        <is>
          <t/>
        </is>
      </c>
      <c r="AR208" t="inlineStr">
        <is>
          <t/>
        </is>
      </c>
      <c r="AS208" t="inlineStr">
        <is>
          <t/>
        </is>
      </c>
      <c r="AT208" t="inlineStr">
        <is>
          <t/>
        </is>
      </c>
      <c r="AU208" t="inlineStr">
        <is>
          <t/>
        </is>
      </c>
      <c r="AV208" t="inlineStr">
        <is>
          <t/>
        </is>
      </c>
      <c r="AW208" t="inlineStr">
        <is>
          <t/>
        </is>
      </c>
      <c r="AX208" t="inlineStr">
        <is>
          <t/>
        </is>
      </c>
      <c r="AY208" t="inlineStr">
        <is>
          <t/>
        </is>
      </c>
      <c r="AZ208" t="inlineStr">
        <is>
          <t/>
        </is>
      </c>
      <c r="BA208" t="inlineStr">
        <is>
          <t/>
        </is>
      </c>
      <c r="BB208" t="inlineStr">
        <is>
          <t/>
        </is>
      </c>
      <c r="BC208" t="inlineStr">
        <is>
          <t/>
        </is>
      </c>
      <c r="BD208" t="inlineStr">
        <is>
          <t/>
        </is>
      </c>
      <c r="BE208" t="inlineStr">
        <is>
          <t/>
        </is>
      </c>
      <c r="BF208" t="inlineStr">
        <is>
          <t/>
        </is>
      </c>
      <c r="BG208" t="inlineStr">
        <is>
          <t/>
        </is>
      </c>
      <c r="BH208" t="inlineStr">
        <is>
          <t/>
        </is>
      </c>
      <c r="BI208" t="inlineStr">
        <is>
          <t/>
        </is>
      </c>
      <c r="BJ208" t="inlineStr">
        <is>
          <t/>
        </is>
      </c>
      <c r="BK208" t="inlineStr">
        <is>
          <t/>
        </is>
      </c>
      <c r="BL208" t="inlineStr">
        <is>
          <t/>
        </is>
      </c>
      <c r="BM208" t="inlineStr">
        <is>
          <t/>
        </is>
      </c>
      <c r="BN208" t="inlineStr">
        <is>
          <t/>
        </is>
      </c>
      <c r="BO208" t="inlineStr">
        <is>
          <t/>
        </is>
      </c>
      <c r="BP208" t="inlineStr">
        <is>
          <t/>
        </is>
      </c>
      <c r="BQ208" t="inlineStr">
        <is>
          <t/>
        </is>
      </c>
      <c r="BR208" t="inlineStr">
        <is>
          <t/>
        </is>
      </c>
      <c r="BS208" t="inlineStr">
        <is>
          <t/>
        </is>
      </c>
      <c r="BT208" t="inlineStr">
        <is>
          <t/>
        </is>
      </c>
      <c r="BU208" t="inlineStr">
        <is>
          <t/>
        </is>
      </c>
      <c r="BV208" t="inlineStr">
        <is>
          <t/>
        </is>
      </c>
      <c r="BW208" t="inlineStr">
        <is>
          <t/>
        </is>
      </c>
      <c r="BX208" t="inlineStr">
        <is>
          <t/>
        </is>
      </c>
      <c r="BY208" t="inlineStr">
        <is>
          <t/>
        </is>
      </c>
      <c r="BZ208" t="inlineStr">
        <is>
          <t/>
        </is>
      </c>
      <c r="CA208" t="inlineStr">
        <is>
          <t/>
        </is>
      </c>
      <c r="CB208" t="inlineStr">
        <is>
          <t/>
        </is>
      </c>
      <c r="CC208" t="inlineStr">
        <is>
          <t/>
        </is>
      </c>
      <c r="CD208" t="inlineStr">
        <is>
          <t/>
        </is>
      </c>
      <c r="CE208" t="inlineStr">
        <is>
          <t/>
        </is>
      </c>
      <c r="CF208" t="inlineStr">
        <is>
          <t/>
        </is>
      </c>
      <c r="CG208" t="inlineStr">
        <is>
          <t/>
        </is>
      </c>
      <c r="CH208" t="inlineStr">
        <is>
          <t/>
        </is>
      </c>
      <c r="CI208" t="inlineStr">
        <is>
          <t/>
        </is>
      </c>
      <c r="CJ208" t="inlineStr">
        <is>
          <t/>
        </is>
      </c>
      <c r="CK208" t="inlineStr">
        <is>
          <t/>
        </is>
      </c>
      <c r="CL208" t="inlineStr">
        <is>
          <t/>
        </is>
      </c>
      <c r="CM208" t="inlineStr">
        <is>
          <t/>
        </is>
      </c>
      <c r="CN208" s="2" t="inlineStr">
        <is>
          <t>trajanje posameznih ciklov</t>
        </is>
      </c>
      <c r="CO208" s="2" t="inlineStr">
        <is>
          <t>3</t>
        </is>
      </c>
      <c r="CP208" s="2" t="inlineStr">
        <is>
          <t/>
        </is>
      </c>
      <c r="CQ208" t="inlineStr">
        <is>
          <t/>
        </is>
      </c>
      <c r="CR208" t="inlineStr">
        <is>
          <t/>
        </is>
      </c>
      <c r="CS208" t="inlineStr">
        <is>
          <t/>
        </is>
      </c>
      <c r="CT208" t="inlineStr">
        <is>
          <t/>
        </is>
      </c>
      <c r="CU208" t="inlineStr">
        <is>
          <t/>
        </is>
      </c>
    </row>
    <row r="209">
      <c r="A209" s="1" t="str">
        <f>HYPERLINK("https://iate.europa.eu/entry/result/1076934/all", "1076934")</f>
        <v>1076934</v>
      </c>
      <c r="B209" t="inlineStr">
        <is>
          <t>SOCIAL QUESTIONS</t>
        </is>
      </c>
      <c r="C209" t="inlineStr">
        <is>
          <t>SOCIAL QUESTIONS|health|medical science</t>
        </is>
      </c>
      <c r="D209" t="inlineStr">
        <is>
          <t/>
        </is>
      </c>
      <c r="E209" t="inlineStr">
        <is>
          <t/>
        </is>
      </c>
      <c r="F209" t="inlineStr">
        <is>
          <t/>
        </is>
      </c>
      <c r="G209" t="inlineStr">
        <is>
          <t/>
        </is>
      </c>
      <c r="H209" s="2" t="inlineStr">
        <is>
          <t>jednorázová dávka|
jednorázové podání</t>
        </is>
      </c>
      <c r="I209" s="2" t="inlineStr">
        <is>
          <t>3|
3</t>
        </is>
      </c>
      <c r="J209" s="2" t="inlineStr">
        <is>
          <t xml:space="preserve">|
</t>
        </is>
      </c>
      <c r="K209" t="inlineStr">
        <is>
          <t/>
        </is>
      </c>
      <c r="L209" s="2" t="inlineStr">
        <is>
          <t>enkeltdosis</t>
        </is>
      </c>
      <c r="M209" s="2" t="inlineStr">
        <is>
          <t>3</t>
        </is>
      </c>
      <c r="N209" s="2" t="inlineStr">
        <is>
          <t/>
        </is>
      </c>
      <c r="O209" t="inlineStr">
        <is>
          <t/>
        </is>
      </c>
      <c r="P209" s="2" t="inlineStr">
        <is>
          <t>Einzelgabe|
Einzeldosis|
Einzeldosierung|
ED|
einmalige Dosis</t>
        </is>
      </c>
      <c r="Q209" s="2" t="inlineStr">
        <is>
          <t>3|
3|
3|
3|
3</t>
        </is>
      </c>
      <c r="R209" s="2" t="inlineStr">
        <is>
          <t xml:space="preserve">|
|
|
|
</t>
        </is>
      </c>
      <c r="S209" t="inlineStr">
        <is>
          <t>die an einen Patienten einmalig zu verabreichende Dosis (Wirkstoffmenge) eines Arzneimittels zu einem definiertem Zeitpunkt</t>
        </is>
      </c>
      <c r="T209" s="2" t="inlineStr">
        <is>
          <t>εφάπαξ δόση|
εφάπαξ χορήγηση</t>
        </is>
      </c>
      <c r="U209" s="2" t="inlineStr">
        <is>
          <t>4|
4</t>
        </is>
      </c>
      <c r="V209" s="2" t="inlineStr">
        <is>
          <t xml:space="preserve">|
</t>
        </is>
      </c>
      <c r="W209" t="inlineStr">
        <is>
          <t/>
        </is>
      </c>
      <c r="X209" s="2" t="inlineStr">
        <is>
          <t>single oral dose|
single administration|
single treatment|
single dose</t>
        </is>
      </c>
      <c r="Y209" s="2" t="inlineStr">
        <is>
          <t>1|
3|
3|
3</t>
        </is>
      </c>
      <c r="Z209" s="2" t="inlineStr">
        <is>
          <t>|
|
deprecated|
preferred</t>
        </is>
      </c>
      <c r="AA209" t="inlineStr">
        <is>
          <t/>
        </is>
      </c>
      <c r="AB209" t="inlineStr">
        <is>
          <t/>
        </is>
      </c>
      <c r="AC209" t="inlineStr">
        <is>
          <t/>
        </is>
      </c>
      <c r="AD209" t="inlineStr">
        <is>
          <t/>
        </is>
      </c>
      <c r="AE209" t="inlineStr">
        <is>
          <t/>
        </is>
      </c>
      <c r="AF209" s="2" t="inlineStr">
        <is>
          <t>ühekordne doos</t>
        </is>
      </c>
      <c r="AG209" s="2" t="inlineStr">
        <is>
          <t>3</t>
        </is>
      </c>
      <c r="AH209" s="2" t="inlineStr">
        <is>
          <t/>
        </is>
      </c>
      <c r="AI209" t="inlineStr">
        <is>
          <t/>
        </is>
      </c>
      <c r="AJ209" s="2" t="inlineStr">
        <is>
          <t>kerta-annos</t>
        </is>
      </c>
      <c r="AK209" s="2" t="inlineStr">
        <is>
          <t>2</t>
        </is>
      </c>
      <c r="AL209" s="2" t="inlineStr">
        <is>
          <t/>
        </is>
      </c>
      <c r="AM209" t="inlineStr">
        <is>
          <t/>
        </is>
      </c>
      <c r="AN209" s="2" t="inlineStr">
        <is>
          <t>dose unique</t>
        </is>
      </c>
      <c r="AO209" s="2" t="inlineStr">
        <is>
          <t>3</t>
        </is>
      </c>
      <c r="AP209" s="2" t="inlineStr">
        <is>
          <t/>
        </is>
      </c>
      <c r="AQ209" t="inlineStr">
        <is>
          <t>quantité d'un médicament en une seule fois et destinée à produire à elle seule un certain effet</t>
        </is>
      </c>
      <c r="AR209" s="2" t="inlineStr">
        <is>
          <t>dáileog shingil|
cóireáil shingil</t>
        </is>
      </c>
      <c r="AS209" s="2" t="inlineStr">
        <is>
          <t>3|
3</t>
        </is>
      </c>
      <c r="AT209" s="2" t="inlineStr">
        <is>
          <t xml:space="preserve">|
</t>
        </is>
      </c>
      <c r="AU209" t="inlineStr">
        <is>
          <t/>
        </is>
      </c>
      <c r="AV209" t="inlineStr">
        <is>
          <t/>
        </is>
      </c>
      <c r="AW209" t="inlineStr">
        <is>
          <t/>
        </is>
      </c>
      <c r="AX209" t="inlineStr">
        <is>
          <t/>
        </is>
      </c>
      <c r="AY209" t="inlineStr">
        <is>
          <t/>
        </is>
      </c>
      <c r="AZ209" s="2" t="inlineStr">
        <is>
          <t>egyszeri dózis</t>
        </is>
      </c>
      <c r="BA209" s="2" t="inlineStr">
        <is>
          <t>3</t>
        </is>
      </c>
      <c r="BB209" s="2" t="inlineStr">
        <is>
          <t/>
        </is>
      </c>
      <c r="BC209" t="inlineStr">
        <is>
          <t/>
        </is>
      </c>
      <c r="BD209" s="2" t="inlineStr">
        <is>
          <t>dose singola</t>
        </is>
      </c>
      <c r="BE209" s="2" t="inlineStr">
        <is>
          <t>3</t>
        </is>
      </c>
      <c r="BF209" s="2" t="inlineStr">
        <is>
          <t/>
        </is>
      </c>
      <c r="BG209" t="inlineStr">
        <is>
          <t>quantità di farmaco o sostanza utilizzata in un'unica somministrazione</t>
        </is>
      </c>
      <c r="BH209" s="2" t="inlineStr">
        <is>
          <t>vienkartinė dozė</t>
        </is>
      </c>
      <c r="BI209" s="2" t="inlineStr">
        <is>
          <t>3</t>
        </is>
      </c>
      <c r="BJ209" s="2" t="inlineStr">
        <is>
          <t/>
        </is>
      </c>
      <c r="BK209" t="inlineStr">
        <is>
          <t/>
        </is>
      </c>
      <c r="BL209" s="2" t="inlineStr">
        <is>
          <t>vienreizēja ievadīšana|
vienreizēja deva</t>
        </is>
      </c>
      <c r="BM209" s="2" t="inlineStr">
        <is>
          <t>3|
3</t>
        </is>
      </c>
      <c r="BN209" s="2" t="inlineStr">
        <is>
          <t xml:space="preserve">|
</t>
        </is>
      </c>
      <c r="BO209" t="inlineStr">
        <is>
          <t/>
        </is>
      </c>
      <c r="BP209" s="2" t="inlineStr">
        <is>
          <t>trattament singolu|
doża singola</t>
        </is>
      </c>
      <c r="BQ209" s="2" t="inlineStr">
        <is>
          <t>3|
3</t>
        </is>
      </c>
      <c r="BR209" s="2" t="inlineStr">
        <is>
          <t xml:space="preserve">|
</t>
        </is>
      </c>
      <c r="BS209" t="inlineStr">
        <is>
          <t>kwantità minn droga jew sustanza li tingħata f'darba</t>
        </is>
      </c>
      <c r="BT209" s="2" t="inlineStr">
        <is>
          <t>eenmalige dosis</t>
        </is>
      </c>
      <c r="BU209" s="2" t="inlineStr">
        <is>
          <t>3</t>
        </is>
      </c>
      <c r="BV209" s="2" t="inlineStr">
        <is>
          <t/>
        </is>
      </c>
      <c r="BW209" t="inlineStr">
        <is>
          <t/>
        </is>
      </c>
      <c r="BX209" s="2" t="inlineStr">
        <is>
          <t>jednorazowe podanie|
pojedyncza dawka</t>
        </is>
      </c>
      <c r="BY209" s="2" t="inlineStr">
        <is>
          <t>3|
3</t>
        </is>
      </c>
      <c r="BZ209" s="2" t="inlineStr">
        <is>
          <t xml:space="preserve">|
</t>
        </is>
      </c>
      <c r="CA209" t="inlineStr">
        <is>
          <t/>
        </is>
      </c>
      <c r="CB209" s="2" t="inlineStr">
        <is>
          <t>administração única|
dose única</t>
        </is>
      </c>
      <c r="CC209" s="2" t="inlineStr">
        <is>
          <t>3|
3</t>
        </is>
      </c>
      <c r="CD209" s="2" t="inlineStr">
        <is>
          <t xml:space="preserve">|
</t>
        </is>
      </c>
      <c r="CE209" t="inlineStr">
        <is>
          <t/>
        </is>
      </c>
      <c r="CF209" s="2" t="inlineStr">
        <is>
          <t>administrare unică|
doză unică|
tratament unic</t>
        </is>
      </c>
      <c r="CG209" s="2" t="inlineStr">
        <is>
          <t>3|
3|
3</t>
        </is>
      </c>
      <c r="CH209" s="2" t="inlineStr">
        <is>
          <t xml:space="preserve">|
|
</t>
        </is>
      </c>
      <c r="CI209" t="inlineStr">
        <is>
          <t/>
        </is>
      </c>
      <c r="CJ209" s="2" t="inlineStr">
        <is>
          <t>jednorazové podanie</t>
        </is>
      </c>
      <c r="CK209" s="2" t="inlineStr">
        <is>
          <t>3</t>
        </is>
      </c>
      <c r="CL209" s="2" t="inlineStr">
        <is>
          <t/>
        </is>
      </c>
      <c r="CM209" t="inlineStr">
        <is>
          <t/>
        </is>
      </c>
      <c r="CN209" s="2" t="inlineStr">
        <is>
          <t>enkratni odmerek</t>
        </is>
      </c>
      <c r="CO209" s="2" t="inlineStr">
        <is>
          <t>3</t>
        </is>
      </c>
      <c r="CP209" s="2" t="inlineStr">
        <is>
          <t/>
        </is>
      </c>
      <c r="CQ209" t="inlineStr">
        <is>
          <t/>
        </is>
      </c>
      <c r="CR209" t="inlineStr">
        <is>
          <t/>
        </is>
      </c>
      <c r="CS209" t="inlineStr">
        <is>
          <t/>
        </is>
      </c>
      <c r="CT209" t="inlineStr">
        <is>
          <t/>
        </is>
      </c>
      <c r="CU209" t="inlineStr">
        <is>
          <t/>
        </is>
      </c>
    </row>
    <row r="210">
      <c r="A210" s="1" t="str">
        <f>HYPERLINK("https://iate.europa.eu/entry/result/913017/all", "913017")</f>
        <v>913017</v>
      </c>
      <c r="B210" t="inlineStr">
        <is>
          <t>AGRICULTURE, FORESTRY AND FISHERIES</t>
        </is>
      </c>
      <c r="C210" t="inlineStr">
        <is>
          <t>AGRICULTURE, FORESTRY AND FISHERIES|agricultural activity|animal health</t>
        </is>
      </c>
      <c r="D210" t="inlineStr">
        <is>
          <t/>
        </is>
      </c>
      <c r="E210" t="inlineStr">
        <is>
          <t/>
        </is>
      </c>
      <c r="F210" t="inlineStr">
        <is>
          <t/>
        </is>
      </c>
      <c r="G210" t="inlineStr">
        <is>
          <t/>
        </is>
      </c>
      <c r="H210" t="inlineStr">
        <is>
          <t/>
        </is>
      </c>
      <c r="I210" t="inlineStr">
        <is>
          <t/>
        </is>
      </c>
      <c r="J210" t="inlineStr">
        <is>
          <t/>
        </is>
      </c>
      <c r="K210" t="inlineStr">
        <is>
          <t/>
        </is>
      </c>
      <c r="L210" s="2" t="inlineStr">
        <is>
          <t>virusprotein</t>
        </is>
      </c>
      <c r="M210" s="2" t="inlineStr">
        <is>
          <t>4</t>
        </is>
      </c>
      <c r="N210" s="2" t="inlineStr">
        <is>
          <t/>
        </is>
      </c>
      <c r="O210" t="inlineStr">
        <is>
          <t/>
        </is>
      </c>
      <c r="P210" t="inlineStr">
        <is>
          <t/>
        </is>
      </c>
      <c r="Q210" t="inlineStr">
        <is>
          <t/>
        </is>
      </c>
      <c r="R210" t="inlineStr">
        <is>
          <t/>
        </is>
      </c>
      <c r="S210" t="inlineStr">
        <is>
          <t/>
        </is>
      </c>
      <c r="T210" t="inlineStr">
        <is>
          <t/>
        </is>
      </c>
      <c r="U210" t="inlineStr">
        <is>
          <t/>
        </is>
      </c>
      <c r="V210" t="inlineStr">
        <is>
          <t/>
        </is>
      </c>
      <c r="W210" t="inlineStr">
        <is>
          <t/>
        </is>
      </c>
      <c r="X210" s="2" t="inlineStr">
        <is>
          <t>viral protein</t>
        </is>
      </c>
      <c r="Y210" s="2" t="inlineStr">
        <is>
          <t>1</t>
        </is>
      </c>
      <c r="Z210" s="2" t="inlineStr">
        <is>
          <t/>
        </is>
      </c>
      <c r="AA210" t="inlineStr">
        <is>
          <t/>
        </is>
      </c>
      <c r="AB210" t="inlineStr">
        <is>
          <t/>
        </is>
      </c>
      <c r="AC210" t="inlineStr">
        <is>
          <t/>
        </is>
      </c>
      <c r="AD210" t="inlineStr">
        <is>
          <t/>
        </is>
      </c>
      <c r="AE210" t="inlineStr">
        <is>
          <t/>
        </is>
      </c>
      <c r="AF210" t="inlineStr">
        <is>
          <t/>
        </is>
      </c>
      <c r="AG210" t="inlineStr">
        <is>
          <t/>
        </is>
      </c>
      <c r="AH210" t="inlineStr">
        <is>
          <t/>
        </is>
      </c>
      <c r="AI210" t="inlineStr">
        <is>
          <t/>
        </is>
      </c>
      <c r="AJ210" t="inlineStr">
        <is>
          <t/>
        </is>
      </c>
      <c r="AK210" t="inlineStr">
        <is>
          <t/>
        </is>
      </c>
      <c r="AL210" t="inlineStr">
        <is>
          <t/>
        </is>
      </c>
      <c r="AM210" t="inlineStr">
        <is>
          <t/>
        </is>
      </c>
      <c r="AN210" s="2" t="inlineStr">
        <is>
          <t>protéine virale</t>
        </is>
      </c>
      <c r="AO210" s="2" t="inlineStr">
        <is>
          <t>1</t>
        </is>
      </c>
      <c r="AP210" s="2" t="inlineStr">
        <is>
          <t/>
        </is>
      </c>
      <c r="AQ210" t="inlineStr">
        <is>
          <t/>
        </is>
      </c>
      <c r="AR210" t="inlineStr">
        <is>
          <t/>
        </is>
      </c>
      <c r="AS210" t="inlineStr">
        <is>
          <t/>
        </is>
      </c>
      <c r="AT210" t="inlineStr">
        <is>
          <t/>
        </is>
      </c>
      <c r="AU210" t="inlineStr">
        <is>
          <t/>
        </is>
      </c>
      <c r="AV210" t="inlineStr">
        <is>
          <t/>
        </is>
      </c>
      <c r="AW210" t="inlineStr">
        <is>
          <t/>
        </is>
      </c>
      <c r="AX210" t="inlineStr">
        <is>
          <t/>
        </is>
      </c>
      <c r="AY210" t="inlineStr">
        <is>
          <t/>
        </is>
      </c>
      <c r="AZ210" t="inlineStr">
        <is>
          <t/>
        </is>
      </c>
      <c r="BA210" t="inlineStr">
        <is>
          <t/>
        </is>
      </c>
      <c r="BB210" t="inlineStr">
        <is>
          <t/>
        </is>
      </c>
      <c r="BC210" t="inlineStr">
        <is>
          <t/>
        </is>
      </c>
      <c r="BD210" t="inlineStr">
        <is>
          <t/>
        </is>
      </c>
      <c r="BE210" t="inlineStr">
        <is>
          <t/>
        </is>
      </c>
      <c r="BF210" t="inlineStr">
        <is>
          <t/>
        </is>
      </c>
      <c r="BG210" t="inlineStr">
        <is>
          <t/>
        </is>
      </c>
      <c r="BH210" t="inlineStr">
        <is>
          <t/>
        </is>
      </c>
      <c r="BI210" t="inlineStr">
        <is>
          <t/>
        </is>
      </c>
      <c r="BJ210" t="inlineStr">
        <is>
          <t/>
        </is>
      </c>
      <c r="BK210" t="inlineStr">
        <is>
          <t/>
        </is>
      </c>
      <c r="BL210" t="inlineStr">
        <is>
          <t/>
        </is>
      </c>
      <c r="BM210" t="inlineStr">
        <is>
          <t/>
        </is>
      </c>
      <c r="BN210" t="inlineStr">
        <is>
          <t/>
        </is>
      </c>
      <c r="BO210" t="inlineStr">
        <is>
          <t/>
        </is>
      </c>
      <c r="BP210" t="inlineStr">
        <is>
          <t/>
        </is>
      </c>
      <c r="BQ210" t="inlineStr">
        <is>
          <t/>
        </is>
      </c>
      <c r="BR210" t="inlineStr">
        <is>
          <t/>
        </is>
      </c>
      <c r="BS210" t="inlineStr">
        <is>
          <t/>
        </is>
      </c>
      <c r="BT210" t="inlineStr">
        <is>
          <t/>
        </is>
      </c>
      <c r="BU210" t="inlineStr">
        <is>
          <t/>
        </is>
      </c>
      <c r="BV210" t="inlineStr">
        <is>
          <t/>
        </is>
      </c>
      <c r="BW210" t="inlineStr">
        <is>
          <t/>
        </is>
      </c>
      <c r="BX210" t="inlineStr">
        <is>
          <t/>
        </is>
      </c>
      <c r="BY210" t="inlineStr">
        <is>
          <t/>
        </is>
      </c>
      <c r="BZ210" t="inlineStr">
        <is>
          <t/>
        </is>
      </c>
      <c r="CA210" t="inlineStr">
        <is>
          <t/>
        </is>
      </c>
      <c r="CB210" t="inlineStr">
        <is>
          <t/>
        </is>
      </c>
      <c r="CC210" t="inlineStr">
        <is>
          <t/>
        </is>
      </c>
      <c r="CD210" t="inlineStr">
        <is>
          <t/>
        </is>
      </c>
      <c r="CE210" t="inlineStr">
        <is>
          <t/>
        </is>
      </c>
      <c r="CF210" t="inlineStr">
        <is>
          <t/>
        </is>
      </c>
      <c r="CG210" t="inlineStr">
        <is>
          <t/>
        </is>
      </c>
      <c r="CH210" t="inlineStr">
        <is>
          <t/>
        </is>
      </c>
      <c r="CI210" t="inlineStr">
        <is>
          <t/>
        </is>
      </c>
      <c r="CJ210" t="inlineStr">
        <is>
          <t/>
        </is>
      </c>
      <c r="CK210" t="inlineStr">
        <is>
          <t/>
        </is>
      </c>
      <c r="CL210" t="inlineStr">
        <is>
          <t/>
        </is>
      </c>
      <c r="CM210" t="inlineStr">
        <is>
          <t/>
        </is>
      </c>
      <c r="CN210" t="inlineStr">
        <is>
          <t/>
        </is>
      </c>
      <c r="CO210" t="inlineStr">
        <is>
          <t/>
        </is>
      </c>
      <c r="CP210" t="inlineStr">
        <is>
          <t/>
        </is>
      </c>
      <c r="CQ210" t="inlineStr">
        <is>
          <t/>
        </is>
      </c>
      <c r="CR210" t="inlineStr">
        <is>
          <t/>
        </is>
      </c>
      <c r="CS210" t="inlineStr">
        <is>
          <t/>
        </is>
      </c>
      <c r="CT210" t="inlineStr">
        <is>
          <t/>
        </is>
      </c>
      <c r="CU210" t="inlineStr">
        <is>
          <t/>
        </is>
      </c>
    </row>
    <row r="211">
      <c r="A211" s="1" t="str">
        <f>HYPERLINK("https://iate.europa.eu/entry/result/3535739/all", "3535739")</f>
        <v>3535739</v>
      </c>
      <c r="B211" t="inlineStr">
        <is>
          <t>SOCIAL QUESTIONS</t>
        </is>
      </c>
      <c r="C211" t="inlineStr">
        <is>
          <t>SOCIAL QUESTIONS|health|pharmaceutical industry;SOCIAL QUESTIONS|health|health policy</t>
        </is>
      </c>
      <c r="D211" s="2" t="inlineStr">
        <is>
          <t>валидиране</t>
        </is>
      </c>
      <c r="E211" s="2" t="inlineStr">
        <is>
          <t>2</t>
        </is>
      </c>
      <c r="F211" s="2" t="inlineStr">
        <is>
          <t/>
        </is>
      </c>
      <c r="G211" t="inlineStr">
        <is>
          <t/>
        </is>
      </c>
      <c r="H211" s="2" t="inlineStr">
        <is>
          <t>validace</t>
        </is>
      </c>
      <c r="I211" s="2" t="inlineStr">
        <is>
          <t>3</t>
        </is>
      </c>
      <c r="J211" s="2" t="inlineStr">
        <is>
          <t/>
        </is>
      </c>
      <c r="K211" t="inlineStr">
        <is>
          <t/>
        </is>
      </c>
      <c r="L211" s="2" t="inlineStr">
        <is>
          <t>godkendelse</t>
        </is>
      </c>
      <c r="M211" s="2" t="inlineStr">
        <is>
          <t>3</t>
        </is>
      </c>
      <c r="N211" s="2" t="inlineStr">
        <is>
          <t/>
        </is>
      </c>
      <c r="O211" t="inlineStr">
        <is>
          <t/>
        </is>
      </c>
      <c r="P211" s="2" t="inlineStr">
        <is>
          <t>Validierung</t>
        </is>
      </c>
      <c r="Q211" s="2" t="inlineStr">
        <is>
          <t>3</t>
        </is>
      </c>
      <c r="R211" s="2" t="inlineStr">
        <is>
          <t/>
        </is>
      </c>
      <c r="S211" t="inlineStr">
        <is>
          <t/>
        </is>
      </c>
      <c r="T211" s="2" t="inlineStr">
        <is>
          <t>έλεγχος εγκυρότητας</t>
        </is>
      </c>
      <c r="U211" s="2" t="inlineStr">
        <is>
          <t>3</t>
        </is>
      </c>
      <c r="V211" s="2" t="inlineStr">
        <is>
          <t/>
        </is>
      </c>
      <c r="W211" t="inlineStr">
        <is>
          <t/>
        </is>
      </c>
      <c r="X211" s="2" t="inlineStr">
        <is>
          <t>validation</t>
        </is>
      </c>
      <c r="Y211" s="2" t="inlineStr">
        <is>
          <t>3</t>
        </is>
      </c>
      <c r="Z211" s="2" t="inlineStr">
        <is>
          <t/>
        </is>
      </c>
      <c r="AA211" t="inlineStr">
        <is>
          <t/>
        </is>
      </c>
      <c r="AB211" s="2" t="inlineStr">
        <is>
          <t>validación</t>
        </is>
      </c>
      <c r="AC211" s="2" t="inlineStr">
        <is>
          <t>3</t>
        </is>
      </c>
      <c r="AD211" s="2" t="inlineStr">
        <is>
          <t/>
        </is>
      </c>
      <c r="AE211" t="inlineStr">
        <is>
          <t/>
        </is>
      </c>
      <c r="AF211" s="2" t="inlineStr">
        <is>
          <t>kinnitamine</t>
        </is>
      </c>
      <c r="AG211" s="2" t="inlineStr">
        <is>
          <t>3</t>
        </is>
      </c>
      <c r="AH211" s="2" t="inlineStr">
        <is>
          <t/>
        </is>
      </c>
      <c r="AI211" t="inlineStr">
        <is>
          <t/>
        </is>
      </c>
      <c r="AJ211" s="2" t="inlineStr">
        <is>
          <t>todentaminen</t>
        </is>
      </c>
      <c r="AK211" s="2" t="inlineStr">
        <is>
          <t>2</t>
        </is>
      </c>
      <c r="AL211" s="2" t="inlineStr">
        <is>
          <t/>
        </is>
      </c>
      <c r="AM211" t="inlineStr">
        <is>
          <t/>
        </is>
      </c>
      <c r="AN211" s="2" t="inlineStr">
        <is>
          <t>validation</t>
        </is>
      </c>
      <c r="AO211" s="2" t="inlineStr">
        <is>
          <t>2</t>
        </is>
      </c>
      <c r="AP211" s="2" t="inlineStr">
        <is>
          <t/>
        </is>
      </c>
      <c r="AQ211" t="inlineStr">
        <is>
          <t/>
        </is>
      </c>
      <c r="AR211" t="inlineStr">
        <is>
          <t/>
        </is>
      </c>
      <c r="AS211" t="inlineStr">
        <is>
          <t/>
        </is>
      </c>
      <c r="AT211" t="inlineStr">
        <is>
          <t/>
        </is>
      </c>
      <c r="AU211" t="inlineStr">
        <is>
          <t/>
        </is>
      </c>
      <c r="AV211" s="2" t="inlineStr">
        <is>
          <t>validacija</t>
        </is>
      </c>
      <c r="AW211" s="2" t="inlineStr">
        <is>
          <t>3</t>
        </is>
      </c>
      <c r="AX211" s="2" t="inlineStr">
        <is>
          <t/>
        </is>
      </c>
      <c r="AY211" t="inlineStr">
        <is>
          <t>postupak dokazivanja i dokumentiranja da proces učinkovito djeluje te da može proizvesti gotovi proizvod potrebne kvalitete</t>
        </is>
      </c>
      <c r="AZ211" s="2" t="inlineStr">
        <is>
          <t>validálás</t>
        </is>
      </c>
      <c r="BA211" s="2" t="inlineStr">
        <is>
          <t>2</t>
        </is>
      </c>
      <c r="BB211" s="2" t="inlineStr">
        <is>
          <t/>
        </is>
      </c>
      <c r="BC211" t="inlineStr">
        <is>
          <t/>
        </is>
      </c>
      <c r="BD211" s="2" t="inlineStr">
        <is>
          <t>validazione</t>
        </is>
      </c>
      <c r="BE211" s="2" t="inlineStr">
        <is>
          <t>3</t>
        </is>
      </c>
      <c r="BF211" s="2" t="inlineStr">
        <is>
          <t/>
        </is>
      </c>
      <c r="BG211" t="inlineStr">
        <is>
          <t/>
        </is>
      </c>
      <c r="BH211" s="2" t="inlineStr">
        <is>
          <t>validacija</t>
        </is>
      </c>
      <c r="BI211" s="2" t="inlineStr">
        <is>
          <t>3</t>
        </is>
      </c>
      <c r="BJ211" s="2" t="inlineStr">
        <is>
          <t>preferred</t>
        </is>
      </c>
      <c r="BK211" t="inlineStr">
        <is>
          <t>veiksmai, kuriais pagal geros gamybos praktikos principus įrodomas procedūros, proceso, įrenginio, medžiagos, veiklos ar sistemos tinkamumas numatytiems rezultatams gauti</t>
        </is>
      </c>
      <c r="BL211" s="2" t="inlineStr">
        <is>
          <t>validācija</t>
        </is>
      </c>
      <c r="BM211" s="2" t="inlineStr">
        <is>
          <t>2</t>
        </is>
      </c>
      <c r="BN211" s="2" t="inlineStr">
        <is>
          <t/>
        </is>
      </c>
      <c r="BO211" t="inlineStr">
        <is>
          <t/>
        </is>
      </c>
      <c r="BP211" s="2" t="inlineStr">
        <is>
          <t>validazzjoni</t>
        </is>
      </c>
      <c r="BQ211" s="2" t="inlineStr">
        <is>
          <t>3</t>
        </is>
      </c>
      <c r="BR211" s="2" t="inlineStr">
        <is>
          <t/>
        </is>
      </c>
      <c r="BS211" t="inlineStr">
        <is>
          <t/>
        </is>
      </c>
      <c r="BT211" s="2" t="inlineStr">
        <is>
          <t>validering|
validatie</t>
        </is>
      </c>
      <c r="BU211" s="2" t="inlineStr">
        <is>
          <t>2|
2</t>
        </is>
      </c>
      <c r="BV211" s="2" t="inlineStr">
        <is>
          <t xml:space="preserve">|
</t>
        </is>
      </c>
      <c r="BW211" t="inlineStr">
        <is>
          <t/>
        </is>
      </c>
      <c r="BX211" s="2" t="inlineStr">
        <is>
          <t>sprawdzanie|
walidacja</t>
        </is>
      </c>
      <c r="BY211" s="2" t="inlineStr">
        <is>
          <t>2|
3</t>
        </is>
      </c>
      <c r="BZ211" s="2" t="inlineStr">
        <is>
          <t xml:space="preserve">|
</t>
        </is>
      </c>
      <c r="CA211" t="inlineStr">
        <is>
          <t>procesy zapewniania o wiarygodności wyniku,
polegające na utrzymywaniu niezmienności poszczególnych kroków badawczych (metodologii),
kwalifikacji i kompetencji personelu do wykonywania testów i interpretacji wyników</t>
        </is>
      </c>
      <c r="CB211" s="2" t="inlineStr">
        <is>
          <t>validação</t>
        </is>
      </c>
      <c r="CC211" s="2" t="inlineStr">
        <is>
          <t>3</t>
        </is>
      </c>
      <c r="CD211" s="2" t="inlineStr">
        <is>
          <t/>
        </is>
      </c>
      <c r="CE211" t="inlineStr">
        <is>
          <t/>
        </is>
      </c>
      <c r="CF211" s="2" t="inlineStr">
        <is>
          <t>validare</t>
        </is>
      </c>
      <c r="CG211" s="2" t="inlineStr">
        <is>
          <t>3</t>
        </is>
      </c>
      <c r="CH211" s="2" t="inlineStr">
        <is>
          <t/>
        </is>
      </c>
      <c r="CI211" t="inlineStr">
        <is>
          <t/>
        </is>
      </c>
      <c r="CJ211" s="2" t="inlineStr">
        <is>
          <t>validácia</t>
        </is>
      </c>
      <c r="CK211" s="2" t="inlineStr">
        <is>
          <t>2</t>
        </is>
      </c>
      <c r="CL211" s="2" t="inlineStr">
        <is>
          <t/>
        </is>
      </c>
      <c r="CM211" t="inlineStr">
        <is>
          <t/>
        </is>
      </c>
      <c r="CN211" s="2" t="inlineStr">
        <is>
          <t>validacija</t>
        </is>
      </c>
      <c r="CO211" s="2" t="inlineStr">
        <is>
          <t>2</t>
        </is>
      </c>
      <c r="CP211" s="2" t="inlineStr">
        <is>
          <t/>
        </is>
      </c>
      <c r="CQ211" t="inlineStr">
        <is>
          <t/>
        </is>
      </c>
      <c r="CR211" s="2" t="inlineStr">
        <is>
          <t>validering</t>
        </is>
      </c>
      <c r="CS211" s="2" t="inlineStr">
        <is>
          <t>3</t>
        </is>
      </c>
      <c r="CT211" s="2" t="inlineStr">
        <is>
          <t/>
        </is>
      </c>
      <c r="CU211" t="inlineStr">
        <is>
          <t/>
        </is>
      </c>
    </row>
    <row r="212">
      <c r="A212" s="1" t="str">
        <f>HYPERLINK("https://iate.europa.eu/entry/result/160243/all", "160243")</f>
        <v>160243</v>
      </c>
      <c r="B212" t="inlineStr">
        <is>
          <t>INDUSTRY;POLITICS;EUROPEAN UNION;SOCIAL QUESTIONS</t>
        </is>
      </c>
      <c r="C212" t="inlineStr">
        <is>
          <t>INDUSTRY|chemistry;POLITICS|executive power and public service|administrative law;EUROPEAN UNION|European construction|European Union;SOCIAL QUESTIONS|health</t>
        </is>
      </c>
      <c r="D212" t="inlineStr">
        <is>
          <t/>
        </is>
      </c>
      <c r="E212" t="inlineStr">
        <is>
          <t/>
        </is>
      </c>
      <c r="F212" t="inlineStr">
        <is>
          <t/>
        </is>
      </c>
      <c r="G212" t="inlineStr">
        <is>
          <t/>
        </is>
      </c>
      <c r="H212" t="inlineStr">
        <is>
          <t/>
        </is>
      </c>
      <c r="I212" t="inlineStr">
        <is>
          <t/>
        </is>
      </c>
      <c r="J212" t="inlineStr">
        <is>
          <t/>
        </is>
      </c>
      <c r="K212" t="inlineStr">
        <is>
          <t/>
        </is>
      </c>
      <c r="L212" s="2" t="inlineStr">
        <is>
          <t>fællesskabskodeks for humanmedicinske lægemidler</t>
        </is>
      </c>
      <c r="M212" s="2" t="inlineStr">
        <is>
          <t>3</t>
        </is>
      </c>
      <c r="N212" s="2" t="inlineStr">
        <is>
          <t/>
        </is>
      </c>
      <c r="O212" t="inlineStr">
        <is>
          <t/>
        </is>
      </c>
      <c r="P212" s="2" t="inlineStr">
        <is>
          <t>Gemeinschaftskodex für Humanarzneimittel</t>
        </is>
      </c>
      <c r="Q212" s="2" t="inlineStr">
        <is>
          <t>3</t>
        </is>
      </c>
      <c r="R212" s="2" t="inlineStr">
        <is>
          <t/>
        </is>
      </c>
      <c r="S212" t="inlineStr">
        <is>
          <t/>
        </is>
      </c>
      <c r="T212" s="2" t="inlineStr">
        <is>
          <t>Κοινοτικός κώδικας για τα φάρμακα που προορίζονται για ανθρώπινη χρήση</t>
        </is>
      </c>
      <c r="U212" s="2" t="inlineStr">
        <is>
          <t>3</t>
        </is>
      </c>
      <c r="V212" s="2" t="inlineStr">
        <is>
          <t/>
        </is>
      </c>
      <c r="W212" t="inlineStr">
        <is>
          <t/>
        </is>
      </c>
      <c r="X212" s="2" t="inlineStr">
        <is>
          <t>Community code relating to medicinal products for human use</t>
        </is>
      </c>
      <c r="Y212" s="2" t="inlineStr">
        <is>
          <t>3</t>
        </is>
      </c>
      <c r="Z212" s="2" t="inlineStr">
        <is>
          <t/>
        </is>
      </c>
      <c r="AA212" t="inlineStr">
        <is>
          <t/>
        </is>
      </c>
      <c r="AB212" s="2" t="inlineStr">
        <is>
          <t>código comunitario sobre medicamentos para uso humano</t>
        </is>
      </c>
      <c r="AC212" s="2" t="inlineStr">
        <is>
          <t>3</t>
        </is>
      </c>
      <c r="AD212" s="2" t="inlineStr">
        <is>
          <t/>
        </is>
      </c>
      <c r="AE212" t="inlineStr">
        <is>
          <t/>
        </is>
      </c>
      <c r="AF212" t="inlineStr">
        <is>
          <t/>
        </is>
      </c>
      <c r="AG212" t="inlineStr">
        <is>
          <t/>
        </is>
      </c>
      <c r="AH212" t="inlineStr">
        <is>
          <t/>
        </is>
      </c>
      <c r="AI212" t="inlineStr">
        <is>
          <t/>
        </is>
      </c>
      <c r="AJ212" s="2" t="inlineStr">
        <is>
          <t>ihmisille tarkoitettuja lääkkeitä koskevat yhteisön säännöt</t>
        </is>
      </c>
      <c r="AK212" s="2" t="inlineStr">
        <is>
          <t>3</t>
        </is>
      </c>
      <c r="AL212" s="2" t="inlineStr">
        <is>
          <t/>
        </is>
      </c>
      <c r="AM212" t="inlineStr">
        <is>
          <t/>
        </is>
      </c>
      <c r="AN212" s="2" t="inlineStr">
        <is>
          <t>code communautaire relatif aux médicaments à usage humain</t>
        </is>
      </c>
      <c r="AO212" s="2" t="inlineStr">
        <is>
          <t>3</t>
        </is>
      </c>
      <c r="AP212" s="2" t="inlineStr">
        <is>
          <t/>
        </is>
      </c>
      <c r="AQ212" t="inlineStr">
        <is>
          <t/>
        </is>
      </c>
      <c r="AR212" t="inlineStr">
        <is>
          <t/>
        </is>
      </c>
      <c r="AS212" t="inlineStr">
        <is>
          <t/>
        </is>
      </c>
      <c r="AT212" t="inlineStr">
        <is>
          <t/>
        </is>
      </c>
      <c r="AU212" t="inlineStr">
        <is>
          <t/>
        </is>
      </c>
      <c r="AV212" s="2" t="inlineStr">
        <is>
          <t>zakonik Zajednice o lijekovima za humanu primjenu</t>
        </is>
      </c>
      <c r="AW212" s="2" t="inlineStr">
        <is>
          <t>2</t>
        </is>
      </c>
      <c r="AX212" s="2" t="inlineStr">
        <is>
          <t/>
        </is>
      </c>
      <c r="AY212" t="inlineStr">
        <is>
          <t/>
        </is>
      </c>
      <c r="AZ212" s="2" t="inlineStr">
        <is>
          <t>az emberi felhasználásra szánt gyógyszerek közösségi kódexe</t>
        </is>
      </c>
      <c r="BA212" s="2" t="inlineStr">
        <is>
          <t>4</t>
        </is>
      </c>
      <c r="BB212" s="2" t="inlineStr">
        <is>
          <t/>
        </is>
      </c>
      <c r="BC212" t="inlineStr">
        <is>
          <t>emberek gyógyítására alkalmas gyógykészítményekkel kapcsolatos szabályok gyűjteménye</t>
        </is>
      </c>
      <c r="BD212" s="2" t="inlineStr">
        <is>
          <t>codice comunitario relativo ai medicinali per uso umano</t>
        </is>
      </c>
      <c r="BE212" s="2" t="inlineStr">
        <is>
          <t>3</t>
        </is>
      </c>
      <c r="BF212" s="2" t="inlineStr">
        <is>
          <t/>
        </is>
      </c>
      <c r="BG212" t="inlineStr">
        <is>
          <t/>
        </is>
      </c>
      <c r="BH212" t="inlineStr">
        <is>
          <t/>
        </is>
      </c>
      <c r="BI212" t="inlineStr">
        <is>
          <t/>
        </is>
      </c>
      <c r="BJ212" t="inlineStr">
        <is>
          <t/>
        </is>
      </c>
      <c r="BK212" t="inlineStr">
        <is>
          <t/>
        </is>
      </c>
      <c r="BL212" t="inlineStr">
        <is>
          <t/>
        </is>
      </c>
      <c r="BM212" t="inlineStr">
        <is>
          <t/>
        </is>
      </c>
      <c r="BN212" t="inlineStr">
        <is>
          <t/>
        </is>
      </c>
      <c r="BO212" t="inlineStr">
        <is>
          <t/>
        </is>
      </c>
      <c r="BP212" s="2" t="inlineStr">
        <is>
          <t>kodiċi tal-Unjoni relatat mal-prodotti mediċinali għall-użu mill-bniedem</t>
        </is>
      </c>
      <c r="BQ212" s="2" t="inlineStr">
        <is>
          <t>3</t>
        </is>
      </c>
      <c r="BR212" s="2" t="inlineStr">
        <is>
          <t/>
        </is>
      </c>
      <c r="BS212" t="inlineStr">
        <is>
          <t/>
        </is>
      </c>
      <c r="BT212" s="2" t="inlineStr">
        <is>
          <t>communautair wetboek betreffende geneesmiddelen voor menselijk gebruik</t>
        </is>
      </c>
      <c r="BU212" s="2" t="inlineStr">
        <is>
          <t>3</t>
        </is>
      </c>
      <c r="BV212" s="2" t="inlineStr">
        <is>
          <t/>
        </is>
      </c>
      <c r="BW212" t="inlineStr">
        <is>
          <t/>
        </is>
      </c>
      <c r="BX212" s="2" t="inlineStr">
        <is>
          <t>wspólnotowy kodeks odnoszący się do produktów leczniczych stosowanych u ludzi</t>
        </is>
      </c>
      <c r="BY212" s="2" t="inlineStr">
        <is>
          <t>2</t>
        </is>
      </c>
      <c r="BZ212" s="2" t="inlineStr">
        <is>
          <t/>
        </is>
      </c>
      <c r="CA212" t="inlineStr">
        <is>
          <t/>
        </is>
      </c>
      <c r="CB212" s="2" t="inlineStr">
        <is>
          <t>código comunitário relativo aos medicamentos para uso humano</t>
        </is>
      </c>
      <c r="CC212" s="2" t="inlineStr">
        <is>
          <t>3</t>
        </is>
      </c>
      <c r="CD212" s="2" t="inlineStr">
        <is>
          <t/>
        </is>
      </c>
      <c r="CE212" t="inlineStr">
        <is>
          <t/>
        </is>
      </c>
      <c r="CF212" s="2" t="inlineStr">
        <is>
          <t>cod comunitar cu privire la medicamentele de uz uman</t>
        </is>
      </c>
      <c r="CG212" s="2" t="inlineStr">
        <is>
          <t>3</t>
        </is>
      </c>
      <c r="CH212" s="2" t="inlineStr">
        <is>
          <t/>
        </is>
      </c>
      <c r="CI212" t="inlineStr">
        <is>
          <t/>
        </is>
      </c>
      <c r="CJ212" s="2" t="inlineStr">
        <is>
          <t>zákonník Spoločenstva o humánnych liekoch</t>
        </is>
      </c>
      <c r="CK212" s="2" t="inlineStr">
        <is>
          <t>3</t>
        </is>
      </c>
      <c r="CL212" s="2" t="inlineStr">
        <is>
          <t/>
        </is>
      </c>
      <c r="CM212" t="inlineStr">
        <is>
          <t/>
        </is>
      </c>
      <c r="CN212" t="inlineStr">
        <is>
          <t/>
        </is>
      </c>
      <c r="CO212" t="inlineStr">
        <is>
          <t/>
        </is>
      </c>
      <c r="CP212" t="inlineStr">
        <is>
          <t/>
        </is>
      </c>
      <c r="CQ212" t="inlineStr">
        <is>
          <t/>
        </is>
      </c>
      <c r="CR212" s="2" t="inlineStr">
        <is>
          <t>gemenskapsregler för humanläkemedel</t>
        </is>
      </c>
      <c r="CS212" s="2" t="inlineStr">
        <is>
          <t>3</t>
        </is>
      </c>
      <c r="CT212" s="2" t="inlineStr">
        <is>
          <t/>
        </is>
      </c>
      <c r="CU212" t="inlineStr">
        <is>
          <t/>
        </is>
      </c>
    </row>
    <row r="213">
      <c r="A213" s="1" t="str">
        <f>HYPERLINK("https://iate.europa.eu/entry/result/3529309/all", "3529309")</f>
        <v>3529309</v>
      </c>
      <c r="B213" t="inlineStr">
        <is>
          <t>SOCIAL QUESTIONS</t>
        </is>
      </c>
      <c r="C213" t="inlineStr">
        <is>
          <t>SOCIAL QUESTIONS|social affairs|social problem</t>
        </is>
      </c>
      <c r="D213" s="2" t="inlineStr">
        <is>
          <t>узаконяване</t>
        </is>
      </c>
      <c r="E213" s="2" t="inlineStr">
        <is>
          <t>3</t>
        </is>
      </c>
      <c r="F213" s="2" t="inlineStr">
        <is>
          <t/>
        </is>
      </c>
      <c r="G213" t="inlineStr">
        <is>
          <t>процесът на привеждане под контрола на закона на определена дейност, която преди това се е считала за незаконна. Във връзка с наркотиците терминът се използва най-често за действия по предлагане, производство, изработване или продажба на наркотици за немедицинска употреба.</t>
        </is>
      </c>
      <c r="H213" s="2" t="inlineStr">
        <is>
          <t>legalizace</t>
        </is>
      </c>
      <c r="I213" s="2" t="inlineStr">
        <is>
          <t>3</t>
        </is>
      </c>
      <c r="J213" s="2" t="inlineStr">
        <is>
          <t/>
        </is>
      </c>
      <c r="K213" t="inlineStr">
        <is>
          <t>proces uvedení určité, dříve nezákonné, činnosti do souladu se zákonem. Ve vztahu k drogám se tento termín nejčastěji používá pro dodávky, produkci, výrobu nebo prodej pro jiné, než léčebné účely.</t>
        </is>
      </c>
      <c r="L213" s="2" t="inlineStr">
        <is>
          <t>legalisering</t>
        </is>
      </c>
      <c r="M213" s="2" t="inlineStr">
        <is>
          <t>3</t>
        </is>
      </c>
      <c r="N213" s="2" t="inlineStr">
        <is>
          <t/>
        </is>
      </c>
      <c r="O213" t="inlineStr">
        <is>
          <t>den proces, der har til formål at bringe en specifik aktivitet, der tidligere var ulovlig, under lovgivningsmæssig kontrol. I forbindelse med stoffer anvendes dette begreb almindeligvis om aktiviteter såsom udbud, produktion, fremstilling eller salg i et ikkemedicinsk øjemed.</t>
        </is>
      </c>
      <c r="P213" s="2" t="inlineStr">
        <is>
          <t>Legalisierung</t>
        </is>
      </c>
      <c r="Q213" s="2" t="inlineStr">
        <is>
          <t>3</t>
        </is>
      </c>
      <c r="R213" s="2" t="inlineStr">
        <is>
          <t/>
        </is>
      </c>
      <c r="S213" t="inlineStr">
        <is>
          <t>Verfahren, im Zuge dessen eine bestimmte, zuvor illegale Aktivität dem Gesetz unterstellt wird. Im Zusammenhang mit Drogen wird dieser Begriff gemeinhin für das Angebot, die Produktion, die Herstellung oder den Verkauf für nicht medizinische Zwecke verwendet.</t>
        </is>
      </c>
      <c r="T213" s="2" t="inlineStr">
        <is>
          <t>νομιμοποίηση</t>
        </is>
      </c>
      <c r="U213" s="2" t="inlineStr">
        <is>
          <t>3</t>
        </is>
      </c>
      <c r="V213" s="2" t="inlineStr">
        <is>
          <t/>
        </is>
      </c>
      <c r="W213" t="inlineStr">
        <is>
          <t>η διαδικασία ένταξης υπό τον έλεγχο της νομοθεσίας μιας συγκεκριμένης δραστηριότητας που προηγουμένως ήταν παράνομη . Σε ό,τι αφορά τα ναρκωτικά, ο όρος αυτός χρησιμοποιείται συνήθως για πράξεις προμήθειας, παραγωγής, παρασκευής ή πώλησης για μη ιατρική χρήση</t>
        </is>
      </c>
      <c r="X213" s="2" t="inlineStr">
        <is>
          <t>legalisation</t>
        </is>
      </c>
      <c r="Y213" s="2" t="inlineStr">
        <is>
          <t>3</t>
        </is>
      </c>
      <c r="Z213" s="2" t="inlineStr">
        <is>
          <t/>
        </is>
      </c>
      <c r="AA213" t="inlineStr">
        <is>
          <t>the process of bringing within the control of the law a specified activity that was previously illegal. In relation to drugs, this term is most commonly applied to acts of supply, production, manufacture or sale for non-medical use.</t>
        </is>
      </c>
      <c r="AB213" s="2" t="inlineStr">
        <is>
          <t>legalización</t>
        </is>
      </c>
      <c r="AC213" s="2" t="inlineStr">
        <is>
          <t>3</t>
        </is>
      </c>
      <c r="AD213" s="2" t="inlineStr">
        <is>
          <t/>
        </is>
      </c>
      <c r="AE213" t="inlineStr">
        <is>
          <t>proceso de incorporar bajo el control de la ley una actividad especificada que previamente era ilegal. En relación con las drogas, este término se suele aplicar a actividades de suministro, producción, fabricación o venta con fines no médicos.</t>
        </is>
      </c>
      <c r="AF213" s="2" t="inlineStr">
        <is>
          <t>legaliseerimine</t>
        </is>
      </c>
      <c r="AG213" s="2" t="inlineStr">
        <is>
          <t>3</t>
        </is>
      </c>
      <c r="AH213" s="2" t="inlineStr">
        <is>
          <t/>
        </is>
      </c>
      <c r="AI213" t="inlineStr">
        <is>
          <t>protsess, mille käigus muutub varem ebaseaduslik tegevus seadustega reguleeritud tegevuseks. Uimastite kontekstis kasutatakse seda terminit enamasti uimastite mittemeditsiiniliseks kasutamiseks tarnimise, tootmise või müügi kohta.</t>
        </is>
      </c>
      <c r="AJ213" s="2" t="inlineStr">
        <is>
          <t>laillistaminen</t>
        </is>
      </c>
      <c r="AK213" s="2" t="inlineStr">
        <is>
          <t>3</t>
        </is>
      </c>
      <c r="AL213" s="2" t="inlineStr">
        <is>
          <t/>
        </is>
      </c>
      <c r="AM213" t="inlineStr">
        <is>
          <t>menettely, jolla tietty ennen laiton toiminta tuodaan lain valvontaan. Huumeiden yhteydessä tätä käsitettä sovelletaan yleisimmin tarjontaan, tuotantoon, valmistamiseen tai myymiseen ei-lääkinnällisessä tarkoituksessa.</t>
        </is>
      </c>
      <c r="AN213" s="2" t="inlineStr">
        <is>
          <t>légalisation</t>
        </is>
      </c>
      <c r="AO213" s="2" t="inlineStr">
        <is>
          <t>3</t>
        </is>
      </c>
      <c r="AP213" s="2" t="inlineStr">
        <is>
          <t/>
        </is>
      </c>
      <c r="AQ213" t="inlineStr">
        <is>
          <t>processus consistant à placer sous le contrôle de la loi une activité spécifiée antérieurement illégale. En ce qui concerne les drogues, ce terme s’applique le plus souvent à des actions de fourniture, de production, de fabrication ou de vente à des fins non médicales.</t>
        </is>
      </c>
      <c r="AR213" s="2" t="inlineStr">
        <is>
          <t>fíorú</t>
        </is>
      </c>
      <c r="AS213" s="2" t="inlineStr">
        <is>
          <t>3</t>
        </is>
      </c>
      <c r="AT213" s="2" t="inlineStr">
        <is>
          <t/>
        </is>
      </c>
      <c r="AU213" t="inlineStr">
        <is>
          <t>an próiseas faoina dtugtar faoi riail an dlí gníomhaíocht shonraithe a bhí neamhdhleathach roimhe sin. Maidir le drugaí, baineann an téarma seo de ghnáth le bearta soláthair, táirgeachta, monaraithe nó díola d'úsáid neamhliachta</t>
        </is>
      </c>
      <c r="AV213" s="2" t="inlineStr">
        <is>
          <t>legalizacija</t>
        </is>
      </c>
      <c r="AW213" s="2" t="inlineStr">
        <is>
          <t>4</t>
        </is>
      </c>
      <c r="AX213" s="2" t="inlineStr">
        <is>
          <t/>
        </is>
      </c>
      <c r="AY213" t="inlineStr">
        <is>
          <t>postupak oslobađanja od zakonske kontrole aktivnosti koje su prethodno bile ilegalne. U pogledu droge, ovaj termin se najčešće primjenjuje na činove ponude, proizvodnje, izrade ili prodaje u nemedicinske svrhe</t>
        </is>
      </c>
      <c r="AZ213" s="2" t="inlineStr">
        <is>
          <t>Legalizálás</t>
        </is>
      </c>
      <c r="BA213" s="2" t="inlineStr">
        <is>
          <t>3</t>
        </is>
      </c>
      <c r="BB213" s="2" t="inlineStr">
        <is>
          <t/>
        </is>
      </c>
      <c r="BC213" t="inlineStr">
        <is>
          <t>Az a folyamat, amikor egy meghatározott, korábban illegális tevékenység a törvény ellenőrzése alá kerül. A kábítószerekkel kapcsolatban ezt a kifejezést leggyakrabban a kínálati, termelési, előállítási vagy nem gyógyászati célú értékesítési tevékenységeire alkalmazzák.</t>
        </is>
      </c>
      <c r="BD213" s="2" t="inlineStr">
        <is>
          <t>legalizzazione</t>
        </is>
      </c>
      <c r="BE213" s="2" t="inlineStr">
        <is>
          <t>3</t>
        </is>
      </c>
      <c r="BF213" s="2" t="inlineStr">
        <is>
          <t/>
        </is>
      </c>
      <c r="BG213" t="inlineStr">
        <is>
          <t>il processo mediante il quale una specifica attività, precedentemente considerata illegale, è fatta rientrare nell'ambito della legalità. Relativamente alle sostanze stupefacenti, questo termine è applicato, la maggior parte delle volte, alle attività relative allo spaccio, alla produzione, alla fabbricazione o alla vendita non per fini terapeutici</t>
        </is>
      </c>
      <c r="BH213" s="2" t="inlineStr">
        <is>
          <t>legalizavimas</t>
        </is>
      </c>
      <c r="BI213" s="2" t="inlineStr">
        <is>
          <t>3</t>
        </is>
      </c>
      <c r="BJ213" s="2" t="inlineStr">
        <is>
          <t/>
        </is>
      </c>
      <c r="BK213" t="inlineStr">
        <is>
          <t>Tam tikros rūšies veiklos, kuri anksčiau laikyta neteisėta, įteisinimo procesas. Kalbant apie narkotikus, šis terminas dažniausiai vartojamas kalbant apie tiekimą, pateikimą, gamybą ir pardavimą ne medicinos tikslais.</t>
        </is>
      </c>
      <c r="BL213" s="2" t="inlineStr">
        <is>
          <t>legalizācija|
leģitimācija</t>
        </is>
      </c>
      <c r="BM213" s="2" t="inlineStr">
        <is>
          <t>3|
3</t>
        </is>
      </c>
      <c r="BN213" s="2" t="inlineStr">
        <is>
          <t xml:space="preserve">|
</t>
        </is>
      </c>
      <c r="BO213" t="inlineStr">
        <is>
          <t>Noteiktas pirms tam nelegālas darbības reglamentēšanas tiesību aktos process. Attiecībā uz narkotiskajām vielām šo terminu izmanto saistībā ar piegādi, izgatavošanu, ražošanu vai realizāciju nemedicīniskiem mērķiem.</t>
        </is>
      </c>
      <c r="BP213" s="2" t="inlineStr">
        <is>
          <t>legalizzazzjoni</t>
        </is>
      </c>
      <c r="BQ213" s="2" t="inlineStr">
        <is>
          <t>3</t>
        </is>
      </c>
      <c r="BR213" s="2" t="inlineStr">
        <is>
          <t/>
        </is>
      </c>
      <c r="BS213" t="inlineStr">
        <is>
          <t>il-proċess li permezz tiegħu attività speċifikata li qabel kienet illegali tinġieb fi ħdan il-kontroll tal-liġi; fir-rigward tad-drogi, dan it-terminu jiġi applikat l-aktar għal atti ta’ provvista, produzzjoni, manifattura jew bejgħ għal użu mhux mediku</t>
        </is>
      </c>
      <c r="BT213" s="2" t="inlineStr">
        <is>
          <t>legalisatie</t>
        </is>
      </c>
      <c r="BU213" s="2" t="inlineStr">
        <is>
          <t>3</t>
        </is>
      </c>
      <c r="BV213" s="2" t="inlineStr">
        <is>
          <t/>
        </is>
      </c>
      <c r="BW213" t="inlineStr">
        <is>
          <t>de procedure waarin een bepaalde, voorheen illegale activiteit bij wet wordt geregeld. Met betrekking tot drugs wordt deze term meestal gebruikt voor activiteiten die verband houden met aanbod, productie, vervaardiging of verkoop voor niet-medisch gebruik</t>
        </is>
      </c>
      <c r="BX213" s="2" t="inlineStr">
        <is>
          <t>legalizacja</t>
        </is>
      </c>
      <c r="BY213" s="2" t="inlineStr">
        <is>
          <t>3</t>
        </is>
      </c>
      <c r="BZ213" s="2" t="inlineStr">
        <is>
          <t/>
        </is>
      </c>
      <c r="CA213" t="inlineStr">
        <is>
          <t>proces wprowadzenia regulacji prawnych dotyczących określonej czynności, która była dotychczas nielegalna. W odniesieniu do narkotyków termin ten ma zazwyczaj zastosowanie do ich podaży, produkcji, wytwarzania lub sprzedaży w celach innych niż lecznicze.</t>
        </is>
      </c>
      <c r="CB213" s="2" t="inlineStr">
        <is>
          <t>legalização</t>
        </is>
      </c>
      <c r="CC213" s="2" t="inlineStr">
        <is>
          <t>3</t>
        </is>
      </c>
      <c r="CD213" s="2" t="inlineStr">
        <is>
          <t/>
        </is>
      </c>
      <c r="CE213" t="inlineStr">
        <is>
          <t>o processo de colocar sob controlo da lei uma actividade especificada que anteriormente era ilegal. Em relação às drogas, este termo é mais frequentemente aplicado a actos de oferta, produção, fabrico ou venda para uso não médico.</t>
        </is>
      </c>
      <c r="CF213" s="2" t="inlineStr">
        <is>
          <t>legalizare</t>
        </is>
      </c>
      <c r="CG213" s="2" t="inlineStr">
        <is>
          <t>3</t>
        </is>
      </c>
      <c r="CH213" s="2" t="inlineStr">
        <is>
          <t/>
        </is>
      </c>
      <c r="CI213" t="inlineStr">
        <is>
          <t>procesul de plasare sub incidența legii a unei activități ilegale anterior. Referitor la droguri, termenul este folosit în mod obișnuit pentru acțiuni de furnizare, producere, fabricare sau vânzare pentru consum nemedical.</t>
        </is>
      </c>
      <c r="CJ213" s="2" t="inlineStr">
        <is>
          <t>legalizácia</t>
        </is>
      </c>
      <c r="CK213" s="2" t="inlineStr">
        <is>
          <t>3</t>
        </is>
      </c>
      <c r="CL213" s="2" t="inlineStr">
        <is>
          <t/>
        </is>
      </c>
      <c r="CM213" t="inlineStr">
        <is>
          <t>proces, ktorým sa pristúpi k zákonnej regulácií určitej aktivity, predtým nezákonnej. Vo vzťahu k drogám sa tento výraz najčastejšie vzťahuje na zákony o dodávke, výrobe alebo predaji na iné ako zdravotné účely.</t>
        </is>
      </c>
      <c r="CN213" s="2" t="inlineStr">
        <is>
          <t>legalizacija</t>
        </is>
      </c>
      <c r="CO213" s="2" t="inlineStr">
        <is>
          <t>3</t>
        </is>
      </c>
      <c r="CP213" s="2" t="inlineStr">
        <is>
          <t/>
        </is>
      </c>
      <c r="CQ213" t="inlineStr">
        <is>
          <t>postopek, s katerim določena dejavnost, ki je bila prej nezakonita, pride pod nadzor zakona. V zvezi z drogami se izraz najpogosteje uporablja za oskrbo, pridelavo, proizvodnjo ali prodajo za nezdravstveno uporabo.</t>
        </is>
      </c>
      <c r="CR213" s="2" t="inlineStr">
        <is>
          <t>legalisering</t>
        </is>
      </c>
      <c r="CS213" s="2" t="inlineStr">
        <is>
          <t>3</t>
        </is>
      </c>
      <c r="CT213" s="2" t="inlineStr">
        <is>
          <t/>
        </is>
      </c>
      <c r="CU213" t="inlineStr">
        <is>
          <t>förfarandet att underställa en specificerad aktivitet, som tidigare var olaglig, lagens kontroll. I samband med droger används begreppet oftast för aktiviteterna leverans, produktion, tillverkning eller försäljning för icke-medicinskt bruk.</t>
        </is>
      </c>
    </row>
    <row r="214">
      <c r="A214" s="1" t="str">
        <f>HYPERLINK("https://iate.europa.eu/entry/result/851914/all", "851914")</f>
        <v>851914</v>
      </c>
      <c r="B214" t="inlineStr">
        <is>
          <t>EUROPEAN UNION</t>
        </is>
      </c>
      <c r="C214" t="inlineStr">
        <is>
          <t>EUROPEAN UNION|European Union law</t>
        </is>
      </c>
      <c r="D214" s="2" t="inlineStr">
        <is>
          <t>акт за изпълнение</t>
        </is>
      </c>
      <c r="E214" s="2" t="inlineStr">
        <is>
          <t>4</t>
        </is>
      </c>
      <c r="F214" s="2" t="inlineStr">
        <is>
          <t/>
        </is>
      </c>
      <c r="G214" t="inlineStr">
        <is>
          <t>Акт, който съдържа мерки за изпълнението на по-общ по характер правен инструмент, наричан „основен акт“.</t>
        </is>
      </c>
      <c r="H214" s="2" t="inlineStr">
        <is>
          <t>prováděcí akt</t>
        </is>
      </c>
      <c r="I214" s="2" t="inlineStr">
        <is>
          <t>3</t>
        </is>
      </c>
      <c r="J214" s="2" t="inlineStr">
        <is>
          <t/>
        </is>
      </c>
      <c r="K214" t="inlineStr">
        <is>
          <t>akt přijatý k provedení jiného aktu EU na základě prováděcí pravomoci svěřené Evropské komisi nebo Radě EU</t>
        </is>
      </c>
      <c r="L214" s="2" t="inlineStr">
        <is>
          <t>gennemførelsesretsakt</t>
        </is>
      </c>
      <c r="M214" s="2" t="inlineStr">
        <is>
          <t>4</t>
        </is>
      </c>
      <c r="N214" s="2" t="inlineStr">
        <is>
          <t/>
        </is>
      </c>
      <c r="O214" t="inlineStr">
        <is>
          <t>Retsakt vedtaget af Kommissionen eller Rådet under anvendelse af beføjelser, som de har fået delegeret ved en lovgivningsmæssig retsakt.</t>
        </is>
      </c>
      <c r="P214" s="2" t="inlineStr">
        <is>
          <t>Vollzugsakt|
Durchführungsrechtsakt</t>
        </is>
      </c>
      <c r="Q214" s="2" t="inlineStr">
        <is>
          <t>3|
3</t>
        </is>
      </c>
      <c r="R214" s="2" t="inlineStr">
        <is>
          <t xml:space="preserve">|
</t>
        </is>
      </c>
      <c r="S214" t="inlineStr">
        <is>
          <t>&lt;b&gt;i.w.S.:&lt;/b&gt; Akt zur Umsetzung oder Konkretisierung e. Gesetzes oder einer Rechtsnorm, z.B. Durchführungsverordnung, Urteil u.a.&lt;br&gt;&lt;b&gt;i.e.S.:&lt;/b&gt;Rechtsakt mit Vorschriften zur einheitlichen Durchführung eines verbindlichen Rechtsakts der Europäischen Union</t>
        </is>
      </c>
      <c r="T214" s="2" t="inlineStr">
        <is>
          <t>εκτελεστική πράξη</t>
        </is>
      </c>
      <c r="U214" s="2" t="inlineStr">
        <is>
          <t>4</t>
        </is>
      </c>
      <c r="V214" s="2" t="inlineStr">
        <is>
          <t/>
        </is>
      </c>
      <c r="W214" t="inlineStr">
        <is>
          <t>Πράξεις εκδιδόμενες από την Επιτροπή δυνάμει νομικά δεσμευτικών πράξεων («βασικών πράξεων») της Ένωσης που αναθέτουν εκτελεστικές αρμοδιότητες στην Επιτροπή.</t>
        </is>
      </c>
      <c r="X214" s="2" t="inlineStr">
        <is>
          <t>implementing act</t>
        </is>
      </c>
      <c r="Y214" s="2" t="inlineStr">
        <is>
          <t>3</t>
        </is>
      </c>
      <c r="Z214" s="2" t="inlineStr">
        <is>
          <t/>
        </is>
      </c>
      <c r="AA214" t="inlineStr">
        <is>
          <t>act containing measures for the implementation of a more general act (the "basic act")</t>
        </is>
      </c>
      <c r="AB214" s="2" t="inlineStr">
        <is>
          <t>acto de ejecución</t>
        </is>
      </c>
      <c r="AC214" s="2" t="inlineStr">
        <is>
          <t>3</t>
        </is>
      </c>
      <c r="AD214" s="2" t="inlineStr">
        <is>
          <t/>
        </is>
      </c>
      <c r="AE214" t="inlineStr">
        <is>
          <t>Acto adoptado por la Comisión o por el Consejo en el marco de la delegación de poderes establecida en un acto legislativo &lt;a href="/entry/result/930455/all" id="ENTRY_TO_ENTRY_CONVERTER" target="_blank"&gt;IATE:930455&lt;/a&gt; .</t>
        </is>
      </c>
      <c r="AF214" s="2" t="inlineStr">
        <is>
          <t>rakendusakt</t>
        </is>
      </c>
      <c r="AG214" s="2" t="inlineStr">
        <is>
          <t>4</t>
        </is>
      </c>
      <c r="AH214" s="2" t="inlineStr">
        <is>
          <t/>
        </is>
      </c>
      <c r="AI214" t="inlineStr">
        <is>
          <t/>
        </is>
      </c>
      <c r="AJ214" s="2" t="inlineStr">
        <is>
          <t>täytäntöönpanosäädös</t>
        </is>
      </c>
      <c r="AK214" s="2" t="inlineStr">
        <is>
          <t>3</t>
        </is>
      </c>
      <c r="AL214" s="2" t="inlineStr">
        <is>
          <t/>
        </is>
      </c>
      <c r="AM214" t="inlineStr">
        <is>
          <t>lainsäätämisjärjestyksessä hyväksyttävällä säädöksellä komissiolle tai neuvostolle siirretyn täytäntöönpanovallan nojalla annettu säädös</t>
        </is>
      </c>
      <c r="AN214" s="2" t="inlineStr">
        <is>
          <t>acte d'exécution</t>
        </is>
      </c>
      <c r="AO214" s="2" t="inlineStr">
        <is>
          <t>4</t>
        </is>
      </c>
      <c r="AP214" s="2" t="inlineStr">
        <is>
          <t/>
        </is>
      </c>
      <c r="AQ214" t="inlineStr">
        <is>
          <t>acte adopté par la Commission ou par le Conseil en vertu des compétences d'exécution qui leur sont conférées par un acte législatif [ &lt;a href="/entry/result/891015/all" id="ENTRY_TO_ENTRY_CONVERTER" target="_blank"&gt;IATE:891015&lt;/a&gt; ]</t>
        </is>
      </c>
      <c r="AR214" s="2" t="inlineStr">
        <is>
          <t>gníomh cur chun feidhme</t>
        </is>
      </c>
      <c r="AS214" s="2" t="inlineStr">
        <is>
          <t>3</t>
        </is>
      </c>
      <c r="AT214" s="2" t="inlineStr">
        <is>
          <t/>
        </is>
      </c>
      <c r="AU214" t="inlineStr">
        <is>
          <t/>
        </is>
      </c>
      <c r="AV214" s="2" t="inlineStr">
        <is>
          <t>provedbeni akt</t>
        </is>
      </c>
      <c r="AW214" s="2" t="inlineStr">
        <is>
          <t>4</t>
        </is>
      </c>
      <c r="AX214" s="2" t="inlineStr">
        <is>
          <t/>
        </is>
      </c>
      <c r="AY214" t="inlineStr">
        <is>
          <t/>
        </is>
      </c>
      <c r="AZ214" s="2" t="inlineStr">
        <is>
          <t>végrehajtási jogi aktus</t>
        </is>
      </c>
      <c r="BA214" s="2" t="inlineStr">
        <is>
          <t>4</t>
        </is>
      </c>
      <c r="BB214" s="2" t="inlineStr">
        <is>
          <t/>
        </is>
      </c>
      <c r="BC214" t="inlineStr">
        <is>
          <t>A Bizottság vagy a Tanács által a részükre jogalkotási aktusban átruházott végrehajtási hatáskör gyakorlásával elfogadott jogi aktus.</t>
        </is>
      </c>
      <c r="BD214" s="2" t="inlineStr">
        <is>
          <t>atto di esecuzione</t>
        </is>
      </c>
      <c r="BE214" s="2" t="inlineStr">
        <is>
          <t>3</t>
        </is>
      </c>
      <c r="BF214" s="2" t="inlineStr">
        <is>
          <t/>
        </is>
      </c>
      <c r="BG214" t="inlineStr">
        <is>
          <t>atto contenente misure necessarie per l'attuazione di un atto di base giuridicamente vincolante</t>
        </is>
      </c>
      <c r="BH214" s="2" t="inlineStr">
        <is>
          <t>įgyvendinimo aktas</t>
        </is>
      </c>
      <c r="BI214" s="2" t="inlineStr">
        <is>
          <t>3</t>
        </is>
      </c>
      <c r="BJ214" s="2" t="inlineStr">
        <is>
          <t/>
        </is>
      </c>
      <c r="BK214" t="inlineStr">
        <is>
          <t>aktas, kurį priima Komisija arba Taryba naudodamosi įstatymo galią turinčiu teisės aktu deleguotais įgaliojimais</t>
        </is>
      </c>
      <c r="BL214" s="2" t="inlineStr">
        <is>
          <t>īstenošanas akts</t>
        </is>
      </c>
      <c r="BM214" s="2" t="inlineStr">
        <is>
          <t>4</t>
        </is>
      </c>
      <c r="BN214" s="2" t="inlineStr">
        <is>
          <t/>
        </is>
      </c>
      <c r="BO214" t="inlineStr">
        <is>
          <t>tiesību akts (īstenošanas lēmums, īstenošanas regula, īstenošanas direktīva), ko Komisija vai Padome pieņēmusi saskaņā ar leģislatīvā tiesību aktā paredzētām pilnvarām</t>
        </is>
      </c>
      <c r="BP214" s="2" t="inlineStr">
        <is>
          <t>att tal-implimentazzjoni|
att ta' implimentazzjoni</t>
        </is>
      </c>
      <c r="BQ214" s="2" t="inlineStr">
        <is>
          <t>4|
3</t>
        </is>
      </c>
      <c r="BR214" s="2" t="inlineStr">
        <is>
          <t>|
preferred</t>
        </is>
      </c>
      <c r="BS214" t="inlineStr">
        <is>
          <t>att adottat mill-Kummissjoni jew mill-Kunsill bl-użu tas-setgħtat ta' implimentazzjoni kkonferiti permezz ta' att leġislattiv</t>
        </is>
      </c>
      <c r="BT214" s="2" t="inlineStr">
        <is>
          <t>uitvoeringshandeling</t>
        </is>
      </c>
      <c r="BU214" s="2" t="inlineStr">
        <is>
          <t>4</t>
        </is>
      </c>
      <c r="BV214" s="2" t="inlineStr">
        <is>
          <t/>
        </is>
      </c>
      <c r="BW214" t="inlineStr">
        <is>
          <t>door de Commissie of de Raad op grond van de bij een wetgevingshandeling, &lt;a href="/entry/result/891015/all" id="ENTRY_TO_ENTRY_CONVERTER" target="_blank"&gt;IATE:891015&lt;/a&gt; , toegekende uitvoeringsbevoegdheden vastgestelde niet-wetgevingshandeling, &lt;a href="/entry/result/930407/all" id="ENTRY_TO_ENTRY_CONVERTER" target="_blank"&gt;IATE:930407&lt;/a&gt; , die de vorm heeft van een uitvoeringsverordening, &lt;a href="/entry/result/3516515/all" id="ENTRY_TO_ENTRY_CONVERTER" target="_blank"&gt;IATE:3516515&lt;/a&gt; , een uitvoeringsrichtlijn, &lt;a href="/entry/result/3516516/all" id="ENTRY_TO_ENTRY_CONVERTER" target="_blank"&gt;IATE:3516516&lt;/a&gt; , of een uitvoeringsbesluit, &lt;a href="/entry/result/3516517/all" id="ENTRY_TO_ENTRY_CONVERTER" target="_blank"&gt;IATE:3516517&lt;/a&gt;</t>
        </is>
      </c>
      <c r="BX214" s="2" t="inlineStr">
        <is>
          <t>akt wykonawczy</t>
        </is>
      </c>
      <c r="BY214" s="2" t="inlineStr">
        <is>
          <t>3</t>
        </is>
      </c>
      <c r="BZ214" s="2" t="inlineStr">
        <is>
          <t/>
        </is>
      </c>
      <c r="CA214" t="inlineStr">
        <is>
          <t>akt prawny o niższej mocy, przyjmowany na podstawie ustaw [PL] lub traktatów założycielskich [UE] i w celu ich wykonania</t>
        </is>
      </c>
      <c r="CB214" s="2" t="inlineStr">
        <is>
          <t>ato de execução</t>
        </is>
      </c>
      <c r="CC214" s="2" t="inlineStr">
        <is>
          <t>3</t>
        </is>
      </c>
      <c r="CD214" s="2" t="inlineStr">
        <is>
          <t/>
        </is>
      </c>
      <c r="CE214" t="inlineStr">
        <is>
          <t>No quadro do direito da União, acto normalmente adotado pela Comissão - e, em casos específicos previstos nos Tratados, pelo Conselho -, que contém medidas para a aplicação uniforme nos Estados-Membros de um ato juridicamente vinculativo. Este, de carácter mais geral, é o chamado "ato de base" &lt;a href="/entry/result/817734/all" id="ENTRY_TO_ENTRY_CONVERTER" target="_blank"&gt;IATE:817734&lt;/a&gt; .&lt;br&gt;Nos termos do Tratado sobre o Funcionamento da União Europeia, os atos de execução (regulamentos, directivas ou decisões) são atos não legislativos &lt;a href="/entry/result/930407/all" id="ENTRY_TO_ENTRY_CONVERTER" target="_blank"&gt;IATE:930407&lt;/a&gt; .</t>
        </is>
      </c>
      <c r="CF214" s="2" t="inlineStr">
        <is>
          <t>act de punere în aplicare</t>
        </is>
      </c>
      <c r="CG214" s="2" t="inlineStr">
        <is>
          <t>4</t>
        </is>
      </c>
      <c r="CH214" s="2" t="inlineStr">
        <is>
          <t/>
        </is>
      </c>
      <c r="CI214" t="inlineStr">
        <is>
          <t>act adoptat de Comisie sau de Consiliu pe baza competențelor de executare conferite acestora de un act legislativ</t>
        </is>
      </c>
      <c r="CJ214" s="2" t="inlineStr">
        <is>
          <t>vykonávací akt</t>
        </is>
      </c>
      <c r="CK214" s="2" t="inlineStr">
        <is>
          <t>4</t>
        </is>
      </c>
      <c r="CL214" s="2" t="inlineStr">
        <is>
          <t/>
        </is>
      </c>
      <c r="CM214" t="inlineStr">
        <is>
          <t>právny akt prijatý Komisiou alebo Radou na základe vykonávacích právomocí, ktoré im boli zverené legislatívnym aktom</t>
        </is>
      </c>
      <c r="CN214" s="2" t="inlineStr">
        <is>
          <t>izvedbeni akt</t>
        </is>
      </c>
      <c r="CO214" s="2" t="inlineStr">
        <is>
          <t>4</t>
        </is>
      </c>
      <c r="CP214" s="2" t="inlineStr">
        <is>
          <t/>
        </is>
      </c>
      <c r="CQ214" t="inlineStr">
        <is>
          <t>Akt, ki ga sprejme Komisija ali Svet na podlagi izvedbenih pooblastil, ki so nanjo ali nanj prenesena z zakonodajnim aktom.</t>
        </is>
      </c>
      <c r="CR214" s="2" t="inlineStr">
        <is>
          <t>genomförandeakt</t>
        </is>
      </c>
      <c r="CS214" s="2" t="inlineStr">
        <is>
          <t>4</t>
        </is>
      </c>
      <c r="CT214" s="2" t="inlineStr">
        <is>
          <t/>
        </is>
      </c>
      <c r="CU214" t="inlineStr">
        <is>
          <t/>
        </is>
      </c>
    </row>
    <row r="215">
      <c r="A215" s="1" t="str">
        <f>HYPERLINK("https://iate.europa.eu/entry/result/3500878/all", "3500878")</f>
        <v>3500878</v>
      </c>
      <c r="B215" t="inlineStr">
        <is>
          <t>EDUCATION AND COMMUNICATIONS</t>
        </is>
      </c>
      <c r="C215" t="inlineStr">
        <is>
          <t>EDUCATION AND COMMUNICATIONS|communications|communications systems;EDUCATION AND COMMUNICATIONS|information technology and data processing</t>
        </is>
      </c>
      <c r="D215" t="inlineStr">
        <is>
          <t/>
        </is>
      </c>
      <c r="E215" t="inlineStr">
        <is>
          <t/>
        </is>
      </c>
      <c r="F215" t="inlineStr">
        <is>
          <t/>
        </is>
      </c>
      <c r="G215" t="inlineStr">
        <is>
          <t/>
        </is>
      </c>
      <c r="H215" t="inlineStr">
        <is>
          <t/>
        </is>
      </c>
      <c r="I215" t="inlineStr">
        <is>
          <t/>
        </is>
      </c>
      <c r="J215" t="inlineStr">
        <is>
          <t/>
        </is>
      </c>
      <c r="K215" t="inlineStr">
        <is>
          <t/>
        </is>
      </c>
      <c r="L215" t="inlineStr">
        <is>
          <t/>
        </is>
      </c>
      <c r="M215" t="inlineStr">
        <is>
          <t/>
        </is>
      </c>
      <c r="N215" t="inlineStr">
        <is>
          <t/>
        </is>
      </c>
      <c r="O215" t="inlineStr">
        <is>
          <t/>
        </is>
      </c>
      <c r="P215" t="inlineStr">
        <is>
          <t/>
        </is>
      </c>
      <c r="Q215" t="inlineStr">
        <is>
          <t/>
        </is>
      </c>
      <c r="R215" t="inlineStr">
        <is>
          <t/>
        </is>
      </c>
      <c r="S215" t="inlineStr">
        <is>
          <t/>
        </is>
      </c>
      <c r="T215" t="inlineStr">
        <is>
          <t/>
        </is>
      </c>
      <c r="U215" t="inlineStr">
        <is>
          <t/>
        </is>
      </c>
      <c r="V215" t="inlineStr">
        <is>
          <t/>
        </is>
      </c>
      <c r="W215" t="inlineStr">
        <is>
          <t/>
        </is>
      </c>
      <c r="X215" s="2" t="inlineStr">
        <is>
          <t>digital certification</t>
        </is>
      </c>
      <c r="Y215" s="2" t="inlineStr">
        <is>
          <t>1</t>
        </is>
      </c>
      <c r="Z215" s="2" t="inlineStr">
        <is>
          <t/>
        </is>
      </c>
      <c r="AA215" t="inlineStr">
        <is>
          <t/>
        </is>
      </c>
      <c r="AB215" t="inlineStr">
        <is>
          <t/>
        </is>
      </c>
      <c r="AC215" t="inlineStr">
        <is>
          <t/>
        </is>
      </c>
      <c r="AD215" t="inlineStr">
        <is>
          <t/>
        </is>
      </c>
      <c r="AE215" t="inlineStr">
        <is>
          <t/>
        </is>
      </c>
      <c r="AF215" t="inlineStr">
        <is>
          <t/>
        </is>
      </c>
      <c r="AG215" t="inlineStr">
        <is>
          <t/>
        </is>
      </c>
      <c r="AH215" t="inlineStr">
        <is>
          <t/>
        </is>
      </c>
      <c r="AI215" t="inlineStr">
        <is>
          <t/>
        </is>
      </c>
      <c r="AJ215" t="inlineStr">
        <is>
          <t/>
        </is>
      </c>
      <c r="AK215" t="inlineStr">
        <is>
          <t/>
        </is>
      </c>
      <c r="AL215" t="inlineStr">
        <is>
          <t/>
        </is>
      </c>
      <c r="AM215" t="inlineStr">
        <is>
          <t/>
        </is>
      </c>
      <c r="AN215" t="inlineStr">
        <is>
          <t/>
        </is>
      </c>
      <c r="AO215" t="inlineStr">
        <is>
          <t/>
        </is>
      </c>
      <c r="AP215" t="inlineStr">
        <is>
          <t/>
        </is>
      </c>
      <c r="AQ215" t="inlineStr">
        <is>
          <t/>
        </is>
      </c>
      <c r="AR215" t="inlineStr">
        <is>
          <t/>
        </is>
      </c>
      <c r="AS215" t="inlineStr">
        <is>
          <t/>
        </is>
      </c>
      <c r="AT215" t="inlineStr">
        <is>
          <t/>
        </is>
      </c>
      <c r="AU215" t="inlineStr">
        <is>
          <t/>
        </is>
      </c>
      <c r="AV215" t="inlineStr">
        <is>
          <t/>
        </is>
      </c>
      <c r="AW215" t="inlineStr">
        <is>
          <t/>
        </is>
      </c>
      <c r="AX215" t="inlineStr">
        <is>
          <t/>
        </is>
      </c>
      <c r="AY215" t="inlineStr">
        <is>
          <t/>
        </is>
      </c>
      <c r="AZ215" t="inlineStr">
        <is>
          <t/>
        </is>
      </c>
      <c r="BA215" t="inlineStr">
        <is>
          <t/>
        </is>
      </c>
      <c r="BB215" t="inlineStr">
        <is>
          <t/>
        </is>
      </c>
      <c r="BC215" t="inlineStr">
        <is>
          <t/>
        </is>
      </c>
      <c r="BD215" t="inlineStr">
        <is>
          <t/>
        </is>
      </c>
      <c r="BE215" t="inlineStr">
        <is>
          <t/>
        </is>
      </c>
      <c r="BF215" t="inlineStr">
        <is>
          <t/>
        </is>
      </c>
      <c r="BG215" t="inlineStr">
        <is>
          <t/>
        </is>
      </c>
      <c r="BH215" s="2" t="inlineStr">
        <is>
          <t>skaitmeninis sertifikavimas</t>
        </is>
      </c>
      <c r="BI215" s="2" t="inlineStr">
        <is>
          <t>3</t>
        </is>
      </c>
      <c r="BJ215" s="2" t="inlineStr">
        <is>
          <t/>
        </is>
      </c>
      <c r="BK215" t="inlineStr">
        <is>
          <t/>
        </is>
      </c>
      <c r="BL215" t="inlineStr">
        <is>
          <t/>
        </is>
      </c>
      <c r="BM215" t="inlineStr">
        <is>
          <t/>
        </is>
      </c>
      <c r="BN215" t="inlineStr">
        <is>
          <t/>
        </is>
      </c>
      <c r="BO215" t="inlineStr">
        <is>
          <t/>
        </is>
      </c>
      <c r="BP215" t="inlineStr">
        <is>
          <t/>
        </is>
      </c>
      <c r="BQ215" t="inlineStr">
        <is>
          <t/>
        </is>
      </c>
      <c r="BR215" t="inlineStr">
        <is>
          <t/>
        </is>
      </c>
      <c r="BS215" t="inlineStr">
        <is>
          <t/>
        </is>
      </c>
      <c r="BT215" t="inlineStr">
        <is>
          <t/>
        </is>
      </c>
      <c r="BU215" t="inlineStr">
        <is>
          <t/>
        </is>
      </c>
      <c r="BV215" t="inlineStr">
        <is>
          <t/>
        </is>
      </c>
      <c r="BW215" t="inlineStr">
        <is>
          <t/>
        </is>
      </c>
      <c r="BX215" t="inlineStr">
        <is>
          <t/>
        </is>
      </c>
      <c r="BY215" t="inlineStr">
        <is>
          <t/>
        </is>
      </c>
      <c r="BZ215" t="inlineStr">
        <is>
          <t/>
        </is>
      </c>
      <c r="CA215" t="inlineStr">
        <is>
          <t/>
        </is>
      </c>
      <c r="CB215" s="2" t="inlineStr">
        <is>
          <t>certificação digital</t>
        </is>
      </c>
      <c r="CC215" s="2" t="inlineStr">
        <is>
          <t>4</t>
        </is>
      </c>
      <c r="CD215" s="2" t="inlineStr">
        <is>
          <t/>
        </is>
      </c>
      <c r="CE215" t="inlineStr">
        <is>
          <t>Acção de concessão de um certificado digital a uma organização, normalmente por parte de uma entidade certificadora, e que possibilita a essa organização, por sua vez, a emissão de certificados.</t>
        </is>
      </c>
      <c r="CF215" t="inlineStr">
        <is>
          <t/>
        </is>
      </c>
      <c r="CG215" t="inlineStr">
        <is>
          <t/>
        </is>
      </c>
      <c r="CH215" t="inlineStr">
        <is>
          <t/>
        </is>
      </c>
      <c r="CI215" t="inlineStr">
        <is>
          <t/>
        </is>
      </c>
      <c r="CJ215" t="inlineStr">
        <is>
          <t/>
        </is>
      </c>
      <c r="CK215" t="inlineStr">
        <is>
          <t/>
        </is>
      </c>
      <c r="CL215" t="inlineStr">
        <is>
          <t/>
        </is>
      </c>
      <c r="CM215" t="inlineStr">
        <is>
          <t/>
        </is>
      </c>
      <c r="CN215" t="inlineStr">
        <is>
          <t/>
        </is>
      </c>
      <c r="CO215" t="inlineStr">
        <is>
          <t/>
        </is>
      </c>
      <c r="CP215" t="inlineStr">
        <is>
          <t/>
        </is>
      </c>
      <c r="CQ215" t="inlineStr">
        <is>
          <t/>
        </is>
      </c>
      <c r="CR215" t="inlineStr">
        <is>
          <t/>
        </is>
      </c>
      <c r="CS215" t="inlineStr">
        <is>
          <t/>
        </is>
      </c>
      <c r="CT215" t="inlineStr">
        <is>
          <t/>
        </is>
      </c>
      <c r="CU215" t="inlineStr">
        <is>
          <t/>
        </is>
      </c>
    </row>
    <row r="216">
      <c r="A216" s="1" t="str">
        <f>HYPERLINK("https://iate.europa.eu/entry/result/197403/all", "197403")</f>
        <v>197403</v>
      </c>
      <c r="B216" t="inlineStr">
        <is>
          <t>SCIENCE;SOCIAL QUESTIONS</t>
        </is>
      </c>
      <c r="C216" t="inlineStr">
        <is>
          <t>SCIENCE|natural and applied sciences;SOCIAL QUESTIONS|health</t>
        </is>
      </c>
      <c r="D216" t="inlineStr">
        <is>
          <t/>
        </is>
      </c>
      <c r="E216" t="inlineStr">
        <is>
          <t/>
        </is>
      </c>
      <c r="F216" t="inlineStr">
        <is>
          <t/>
        </is>
      </c>
      <c r="G216" t="inlineStr">
        <is>
          <t/>
        </is>
      </c>
      <c r="H216" t="inlineStr">
        <is>
          <t/>
        </is>
      </c>
      <c r="I216" t="inlineStr">
        <is>
          <t/>
        </is>
      </c>
      <c r="J216" t="inlineStr">
        <is>
          <t/>
        </is>
      </c>
      <c r="K216" t="inlineStr">
        <is>
          <t/>
        </is>
      </c>
      <c r="L216" t="inlineStr">
        <is>
          <t/>
        </is>
      </c>
      <c r="M216" t="inlineStr">
        <is>
          <t/>
        </is>
      </c>
      <c r="N216" t="inlineStr">
        <is>
          <t/>
        </is>
      </c>
      <c r="O216" t="inlineStr">
        <is>
          <t/>
        </is>
      </c>
      <c r="P216" s="2" t="inlineStr">
        <is>
          <t>Virionprotein|
virales Protein</t>
        </is>
      </c>
      <c r="Q216" s="2" t="inlineStr">
        <is>
          <t>1|
1</t>
        </is>
      </c>
      <c r="R216" s="2" t="inlineStr">
        <is>
          <t xml:space="preserve">|
</t>
        </is>
      </c>
      <c r="S216" t="inlineStr">
        <is>
          <t/>
        </is>
      </c>
      <c r="T216" t="inlineStr">
        <is>
          <t/>
        </is>
      </c>
      <c r="U216" t="inlineStr">
        <is>
          <t/>
        </is>
      </c>
      <c r="V216" t="inlineStr">
        <is>
          <t/>
        </is>
      </c>
      <c r="W216" t="inlineStr">
        <is>
          <t/>
        </is>
      </c>
      <c r="X216" s="2" t="inlineStr">
        <is>
          <t>VP|
viral protein|
virion protein</t>
        </is>
      </c>
      <c r="Y216" s="2" t="inlineStr">
        <is>
          <t>1|
1|
1</t>
        </is>
      </c>
      <c r="Z216" s="2" t="inlineStr">
        <is>
          <t xml:space="preserve">|
|
</t>
        </is>
      </c>
      <c r="AA216" t="inlineStr">
        <is>
          <t/>
        </is>
      </c>
      <c r="AB216" s="2" t="inlineStr">
        <is>
          <t>PV|
proteína vírica|
proteína del virión</t>
        </is>
      </c>
      <c r="AC216" s="2" t="inlineStr">
        <is>
          <t>1|
1|
1</t>
        </is>
      </c>
      <c r="AD216" s="2" t="inlineStr">
        <is>
          <t xml:space="preserve">|
|
</t>
        </is>
      </c>
      <c r="AE216" t="inlineStr">
        <is>
          <t/>
        </is>
      </c>
      <c r="AF216" t="inlineStr">
        <is>
          <t/>
        </is>
      </c>
      <c r="AG216" t="inlineStr">
        <is>
          <t/>
        </is>
      </c>
      <c r="AH216" t="inlineStr">
        <is>
          <t/>
        </is>
      </c>
      <c r="AI216" t="inlineStr">
        <is>
          <t/>
        </is>
      </c>
      <c r="AJ216" t="inlineStr">
        <is>
          <t/>
        </is>
      </c>
      <c r="AK216" t="inlineStr">
        <is>
          <t/>
        </is>
      </c>
      <c r="AL216" t="inlineStr">
        <is>
          <t/>
        </is>
      </c>
      <c r="AM216" t="inlineStr">
        <is>
          <t/>
        </is>
      </c>
      <c r="AN216" s="2" t="inlineStr">
        <is>
          <t>protéine virale</t>
        </is>
      </c>
      <c r="AO216" s="2" t="inlineStr">
        <is>
          <t>1</t>
        </is>
      </c>
      <c r="AP216" s="2" t="inlineStr">
        <is>
          <t/>
        </is>
      </c>
      <c r="AQ216" t="inlineStr">
        <is>
          <t/>
        </is>
      </c>
      <c r="AR216" t="inlineStr">
        <is>
          <t/>
        </is>
      </c>
      <c r="AS216" t="inlineStr">
        <is>
          <t/>
        </is>
      </c>
      <c r="AT216" t="inlineStr">
        <is>
          <t/>
        </is>
      </c>
      <c r="AU216" t="inlineStr">
        <is>
          <t/>
        </is>
      </c>
      <c r="AV216" t="inlineStr">
        <is>
          <t/>
        </is>
      </c>
      <c r="AW216" t="inlineStr">
        <is>
          <t/>
        </is>
      </c>
      <c r="AX216" t="inlineStr">
        <is>
          <t/>
        </is>
      </c>
      <c r="AY216" t="inlineStr">
        <is>
          <t/>
        </is>
      </c>
      <c r="AZ216" t="inlineStr">
        <is>
          <t/>
        </is>
      </c>
      <c r="BA216" t="inlineStr">
        <is>
          <t/>
        </is>
      </c>
      <c r="BB216" t="inlineStr">
        <is>
          <t/>
        </is>
      </c>
      <c r="BC216" t="inlineStr">
        <is>
          <t/>
        </is>
      </c>
      <c r="BD216" s="2" t="inlineStr">
        <is>
          <t>proteina virale</t>
        </is>
      </c>
      <c r="BE216" s="2" t="inlineStr">
        <is>
          <t>1</t>
        </is>
      </c>
      <c r="BF216" s="2" t="inlineStr">
        <is>
          <t/>
        </is>
      </c>
      <c r="BG216" t="inlineStr">
        <is>
          <t/>
        </is>
      </c>
      <c r="BH216" t="inlineStr">
        <is>
          <t/>
        </is>
      </c>
      <c r="BI216" t="inlineStr">
        <is>
          <t/>
        </is>
      </c>
      <c r="BJ216" t="inlineStr">
        <is>
          <t/>
        </is>
      </c>
      <c r="BK216" t="inlineStr">
        <is>
          <t/>
        </is>
      </c>
      <c r="BL216" t="inlineStr">
        <is>
          <t/>
        </is>
      </c>
      <c r="BM216" t="inlineStr">
        <is>
          <t/>
        </is>
      </c>
      <c r="BN216" t="inlineStr">
        <is>
          <t/>
        </is>
      </c>
      <c r="BO216" t="inlineStr">
        <is>
          <t/>
        </is>
      </c>
      <c r="BP216" t="inlineStr">
        <is>
          <t/>
        </is>
      </c>
      <c r="BQ216" t="inlineStr">
        <is>
          <t/>
        </is>
      </c>
      <c r="BR216" t="inlineStr">
        <is>
          <t/>
        </is>
      </c>
      <c r="BS216" t="inlineStr">
        <is>
          <t/>
        </is>
      </c>
      <c r="BT216" s="2" t="inlineStr">
        <is>
          <t>viraal eiwit</t>
        </is>
      </c>
      <c r="BU216" s="2" t="inlineStr">
        <is>
          <t>1</t>
        </is>
      </c>
      <c r="BV216" s="2" t="inlineStr">
        <is>
          <t/>
        </is>
      </c>
      <c r="BW216" t="inlineStr">
        <is>
          <t/>
        </is>
      </c>
      <c r="BX216" t="inlineStr">
        <is>
          <t/>
        </is>
      </c>
      <c r="BY216" t="inlineStr">
        <is>
          <t/>
        </is>
      </c>
      <c r="BZ216" t="inlineStr">
        <is>
          <t/>
        </is>
      </c>
      <c r="CA216" t="inlineStr">
        <is>
          <t/>
        </is>
      </c>
      <c r="CB216" s="2" t="inlineStr">
        <is>
          <t>proteína viral</t>
        </is>
      </c>
      <c r="CC216" s="2" t="inlineStr">
        <is>
          <t>1</t>
        </is>
      </c>
      <c r="CD216" s="2" t="inlineStr">
        <is>
          <t/>
        </is>
      </c>
      <c r="CE216" t="inlineStr">
        <is>
          <t/>
        </is>
      </c>
      <c r="CF216" t="inlineStr">
        <is>
          <t/>
        </is>
      </c>
      <c r="CG216" t="inlineStr">
        <is>
          <t/>
        </is>
      </c>
      <c r="CH216" t="inlineStr">
        <is>
          <t/>
        </is>
      </c>
      <c r="CI216" t="inlineStr">
        <is>
          <t/>
        </is>
      </c>
      <c r="CJ216" t="inlineStr">
        <is>
          <t/>
        </is>
      </c>
      <c r="CK216" t="inlineStr">
        <is>
          <t/>
        </is>
      </c>
      <c r="CL216" t="inlineStr">
        <is>
          <t/>
        </is>
      </c>
      <c r="CM216" t="inlineStr">
        <is>
          <t/>
        </is>
      </c>
      <c r="CN216" t="inlineStr">
        <is>
          <t/>
        </is>
      </c>
      <c r="CO216" t="inlineStr">
        <is>
          <t/>
        </is>
      </c>
      <c r="CP216" t="inlineStr">
        <is>
          <t/>
        </is>
      </c>
      <c r="CQ216" t="inlineStr">
        <is>
          <t/>
        </is>
      </c>
      <c r="CR216" t="inlineStr">
        <is>
          <t/>
        </is>
      </c>
      <c r="CS216" t="inlineStr">
        <is>
          <t/>
        </is>
      </c>
      <c r="CT216" t="inlineStr">
        <is>
          <t/>
        </is>
      </c>
      <c r="CU216" t="inlineStr">
        <is>
          <t/>
        </is>
      </c>
    </row>
    <row r="217">
      <c r="A217" s="1" t="str">
        <f>HYPERLINK("https://iate.europa.eu/entry/result/3566390/all", "3566390")</f>
        <v>3566390</v>
      </c>
      <c r="B217" t="inlineStr">
        <is>
          <t>SCIENCE</t>
        </is>
      </c>
      <c r="C217" t="inlineStr">
        <is>
          <t>SCIENCE|natural and applied sciences|life sciences</t>
        </is>
      </c>
      <c r="D217" t="inlineStr">
        <is>
          <t/>
        </is>
      </c>
      <c r="E217" t="inlineStr">
        <is>
          <t/>
        </is>
      </c>
      <c r="F217" t="inlineStr">
        <is>
          <t/>
        </is>
      </c>
      <c r="G217" t="inlineStr">
        <is>
          <t/>
        </is>
      </c>
      <c r="H217" s="2" t="inlineStr">
        <is>
          <t>primární protilátka</t>
        </is>
      </c>
      <c r="I217" s="2" t="inlineStr">
        <is>
          <t>3</t>
        </is>
      </c>
      <c r="J217" s="2" t="inlineStr">
        <is>
          <t/>
        </is>
      </c>
      <c r="K217" t="inlineStr">
        <is>
          <t>protilátka proti studovanému antigenu</t>
        </is>
      </c>
      <c r="L217" t="inlineStr">
        <is>
          <t/>
        </is>
      </c>
      <c r="M217" t="inlineStr">
        <is>
          <t/>
        </is>
      </c>
      <c r="N217" t="inlineStr">
        <is>
          <t/>
        </is>
      </c>
      <c r="O217" t="inlineStr">
        <is>
          <t/>
        </is>
      </c>
      <c r="P217" t="inlineStr">
        <is>
          <t/>
        </is>
      </c>
      <c r="Q217" t="inlineStr">
        <is>
          <t/>
        </is>
      </c>
      <c r="R217" t="inlineStr">
        <is>
          <t/>
        </is>
      </c>
      <c r="S217" t="inlineStr">
        <is>
          <t/>
        </is>
      </c>
      <c r="T217" t="inlineStr">
        <is>
          <t/>
        </is>
      </c>
      <c r="U217" t="inlineStr">
        <is>
          <t/>
        </is>
      </c>
      <c r="V217" t="inlineStr">
        <is>
          <t/>
        </is>
      </c>
      <c r="W217" t="inlineStr">
        <is>
          <t/>
        </is>
      </c>
      <c r="X217" s="2" t="inlineStr">
        <is>
          <t>primary antibody</t>
        </is>
      </c>
      <c r="Y217" s="2" t="inlineStr">
        <is>
          <t>3</t>
        </is>
      </c>
      <c r="Z217" s="2" t="inlineStr">
        <is>
          <t/>
        </is>
      </c>
      <c r="AA217" t="inlineStr">
        <is>
          <t>antibody&lt;sup&gt;1&lt;/sup&gt; that binds to an antigen&lt;sup&gt;2&lt;/sup&gt; directly&lt;p&gt;&lt;sup&gt;1&lt;/sup&gt;antibody [ &lt;a href="/entry/result/1073776/all" id="ENTRY_TO_ENTRY_CONVERTER" target="_blank"&gt;IATE:1073776&lt;/a&gt; ]&lt;br&gt;&lt;sup&gt;2&lt;/sup&gt;antigen [ &lt;a href="/entry/result/1503455/all" id="ENTRY_TO_ENTRY_CONVERTER" target="_blank"&gt;IATE:1503455&lt;/a&gt; ]&lt;/p&gt;</t>
        </is>
      </c>
      <c r="AB217" t="inlineStr">
        <is>
          <t/>
        </is>
      </c>
      <c r="AC217" t="inlineStr">
        <is>
          <t/>
        </is>
      </c>
      <c r="AD217" t="inlineStr">
        <is>
          <t/>
        </is>
      </c>
      <c r="AE217" t="inlineStr">
        <is>
          <t/>
        </is>
      </c>
      <c r="AF217" t="inlineStr">
        <is>
          <t/>
        </is>
      </c>
      <c r="AG217" t="inlineStr">
        <is>
          <t/>
        </is>
      </c>
      <c r="AH217" t="inlineStr">
        <is>
          <t/>
        </is>
      </c>
      <c r="AI217" t="inlineStr">
        <is>
          <t/>
        </is>
      </c>
      <c r="AJ217" t="inlineStr">
        <is>
          <t/>
        </is>
      </c>
      <c r="AK217" t="inlineStr">
        <is>
          <t/>
        </is>
      </c>
      <c r="AL217" t="inlineStr">
        <is>
          <t/>
        </is>
      </c>
      <c r="AM217" t="inlineStr">
        <is>
          <t/>
        </is>
      </c>
      <c r="AN217" t="inlineStr">
        <is>
          <t/>
        </is>
      </c>
      <c r="AO217" t="inlineStr">
        <is>
          <t/>
        </is>
      </c>
      <c r="AP217" t="inlineStr">
        <is>
          <t/>
        </is>
      </c>
      <c r="AQ217" t="inlineStr">
        <is>
          <t/>
        </is>
      </c>
      <c r="AR217" s="2" t="inlineStr">
        <is>
          <t>antasubstaint phríomhúil</t>
        </is>
      </c>
      <c r="AS217" s="2" t="inlineStr">
        <is>
          <t>3</t>
        </is>
      </c>
      <c r="AT217" s="2" t="inlineStr">
        <is>
          <t/>
        </is>
      </c>
      <c r="AU217" t="inlineStr">
        <is>
          <t/>
        </is>
      </c>
      <c r="AV217" t="inlineStr">
        <is>
          <t/>
        </is>
      </c>
      <c r="AW217" t="inlineStr">
        <is>
          <t/>
        </is>
      </c>
      <c r="AX217" t="inlineStr">
        <is>
          <t/>
        </is>
      </c>
      <c r="AY217" t="inlineStr">
        <is>
          <t/>
        </is>
      </c>
      <c r="AZ217" t="inlineStr">
        <is>
          <t/>
        </is>
      </c>
      <c r="BA217" t="inlineStr">
        <is>
          <t/>
        </is>
      </c>
      <c r="BB217" t="inlineStr">
        <is>
          <t/>
        </is>
      </c>
      <c r="BC217" t="inlineStr">
        <is>
          <t/>
        </is>
      </c>
      <c r="BD217" s="2" t="inlineStr">
        <is>
          <t>anticorpo primario</t>
        </is>
      </c>
      <c r="BE217" s="2" t="inlineStr">
        <is>
          <t>2</t>
        </is>
      </c>
      <c r="BF217" s="2" t="inlineStr">
        <is>
          <t/>
        </is>
      </c>
      <c r="BG217" t="inlineStr">
        <is>
          <t>anticorpo che si lega direttamente a un antigene</t>
        </is>
      </c>
      <c r="BH217" t="inlineStr">
        <is>
          <t/>
        </is>
      </c>
      <c r="BI217" t="inlineStr">
        <is>
          <t/>
        </is>
      </c>
      <c r="BJ217" t="inlineStr">
        <is>
          <t/>
        </is>
      </c>
      <c r="BK217" t="inlineStr">
        <is>
          <t/>
        </is>
      </c>
      <c r="BL217" t="inlineStr">
        <is>
          <t/>
        </is>
      </c>
      <c r="BM217" t="inlineStr">
        <is>
          <t/>
        </is>
      </c>
      <c r="BN217" t="inlineStr">
        <is>
          <t/>
        </is>
      </c>
      <c r="BO217" t="inlineStr">
        <is>
          <t/>
        </is>
      </c>
      <c r="BP217" t="inlineStr">
        <is>
          <t/>
        </is>
      </c>
      <c r="BQ217" t="inlineStr">
        <is>
          <t/>
        </is>
      </c>
      <c r="BR217" t="inlineStr">
        <is>
          <t/>
        </is>
      </c>
      <c r="BS217" t="inlineStr">
        <is>
          <t/>
        </is>
      </c>
      <c r="BT217" t="inlineStr">
        <is>
          <t/>
        </is>
      </c>
      <c r="BU217" t="inlineStr">
        <is>
          <t/>
        </is>
      </c>
      <c r="BV217" t="inlineStr">
        <is>
          <t/>
        </is>
      </c>
      <c r="BW217" t="inlineStr">
        <is>
          <t/>
        </is>
      </c>
      <c r="BX217" t="inlineStr">
        <is>
          <t/>
        </is>
      </c>
      <c r="BY217" t="inlineStr">
        <is>
          <t/>
        </is>
      </c>
      <c r="BZ217" t="inlineStr">
        <is>
          <t/>
        </is>
      </c>
      <c r="CA217" t="inlineStr">
        <is>
          <t/>
        </is>
      </c>
      <c r="CB217" s="2" t="inlineStr">
        <is>
          <t>anticorpo primário</t>
        </is>
      </c>
      <c r="CC217" s="2" t="inlineStr">
        <is>
          <t>3</t>
        </is>
      </c>
      <c r="CD217" s="2" t="inlineStr">
        <is>
          <t/>
        </is>
      </c>
      <c r="CE217" t="inlineStr">
        <is>
          <t/>
        </is>
      </c>
      <c r="CF217" t="inlineStr">
        <is>
          <t/>
        </is>
      </c>
      <c r="CG217" t="inlineStr">
        <is>
          <t/>
        </is>
      </c>
      <c r="CH217" t="inlineStr">
        <is>
          <t/>
        </is>
      </c>
      <c r="CI217" t="inlineStr">
        <is>
          <t/>
        </is>
      </c>
      <c r="CJ217" t="inlineStr">
        <is>
          <t/>
        </is>
      </c>
      <c r="CK217" t="inlineStr">
        <is>
          <t/>
        </is>
      </c>
      <c r="CL217" t="inlineStr">
        <is>
          <t/>
        </is>
      </c>
      <c r="CM217" t="inlineStr">
        <is>
          <t/>
        </is>
      </c>
      <c r="CN217" s="2" t="inlineStr">
        <is>
          <t>primarno protitelo</t>
        </is>
      </c>
      <c r="CO217" s="2" t="inlineStr">
        <is>
          <t>3</t>
        </is>
      </c>
      <c r="CP217" s="2" t="inlineStr">
        <is>
          <t/>
        </is>
      </c>
      <c r="CQ217" t="inlineStr">
        <is>
          <t/>
        </is>
      </c>
      <c r="CR217" s="2" t="inlineStr">
        <is>
          <t>primär antikropp</t>
        </is>
      </c>
      <c r="CS217" s="2" t="inlineStr">
        <is>
          <t>2</t>
        </is>
      </c>
      <c r="CT217" s="2" t="inlineStr">
        <is>
          <t/>
        </is>
      </c>
      <c r="CU217" t="inlineStr">
        <is>
          <t/>
        </is>
      </c>
    </row>
    <row r="218">
      <c r="A218" s="1" t="str">
        <f>HYPERLINK("https://iate.europa.eu/entry/result/3535605/all", "3535605")</f>
        <v>3535605</v>
      </c>
      <c r="B218" t="inlineStr">
        <is>
          <t>SOCIAL QUESTIONS</t>
        </is>
      </c>
      <c r="C218" t="inlineStr">
        <is>
          <t>SOCIAL QUESTIONS|health|pharmaceutical industry;SOCIAL QUESTIONS|health|health policy</t>
        </is>
      </c>
      <c r="D218" s="2" t="inlineStr">
        <is>
          <t>процедури на Общността за разрешаване и контрол на лекарствени продукти за хуманна и ветеринарна употреба</t>
        </is>
      </c>
      <c r="E218" s="2" t="inlineStr">
        <is>
          <t>2</t>
        </is>
      </c>
      <c r="F218" s="2" t="inlineStr">
        <is>
          <t/>
        </is>
      </c>
      <c r="G218" t="inlineStr">
        <is>
          <t/>
        </is>
      </c>
      <c r="H218" s="2" t="inlineStr">
        <is>
          <t>postup Společenství pro registraci humánních a veterinárních léčivých přípravků a dozor nad nimi</t>
        </is>
      </c>
      <c r="I218" s="2" t="inlineStr">
        <is>
          <t>3</t>
        </is>
      </c>
      <c r="J218" s="2" t="inlineStr">
        <is>
          <t/>
        </is>
      </c>
      <c r="K218" t="inlineStr">
        <is>
          <t/>
        </is>
      </c>
      <c r="L218" s="2" t="inlineStr">
        <is>
          <t>fælleskabsprocedurer for godkendelse og overvågning af lægemidler til mennesker og dyr</t>
        </is>
      </c>
      <c r="M218" s="2" t="inlineStr">
        <is>
          <t>3</t>
        </is>
      </c>
      <c r="N218" s="2" t="inlineStr">
        <is>
          <t/>
        </is>
      </c>
      <c r="O218" t="inlineStr">
        <is>
          <t/>
        </is>
      </c>
      <c r="P218" s="2" t="inlineStr">
        <is>
          <t>Gemeinschaftsverfahren für die Genehmigung und Überwachung von Human- und Tierarzneimitteln</t>
        </is>
      </c>
      <c r="Q218" s="2" t="inlineStr">
        <is>
          <t>3</t>
        </is>
      </c>
      <c r="R218" s="2" t="inlineStr">
        <is>
          <t/>
        </is>
      </c>
      <c r="S218" t="inlineStr">
        <is>
          <t/>
        </is>
      </c>
      <c r="T218" s="2" t="inlineStr">
        <is>
          <t>κοινοτικές διαδικασίες χορήγησης άδειας και παρακολούθησης φαρµάκων πουπροορίζονται για ανθρώπινη και για κτηνιατρική χρήση</t>
        </is>
      </c>
      <c r="U218" s="2" t="inlineStr">
        <is>
          <t>3</t>
        </is>
      </c>
      <c r="V218" s="2" t="inlineStr">
        <is>
          <t/>
        </is>
      </c>
      <c r="W218" t="inlineStr">
        <is>
          <t/>
        </is>
      </c>
      <c r="X218" s="2" t="inlineStr">
        <is>
          <t>Community procedure for the authorisation and supervision of medicinal products for human and veterinary use</t>
        </is>
      </c>
      <c r="Y218" s="2" t="inlineStr">
        <is>
          <t>3</t>
        </is>
      </c>
      <c r="Z218" s="2" t="inlineStr">
        <is>
          <t/>
        </is>
      </c>
      <c r="AA218" t="inlineStr">
        <is>
          <t/>
        </is>
      </c>
      <c r="AB218" s="2" t="inlineStr">
        <is>
          <t>procedimiento comunitario para la autorización y el control de los medicamentos de uso humano y veterinario</t>
        </is>
      </c>
      <c r="AC218" s="2" t="inlineStr">
        <is>
          <t>3</t>
        </is>
      </c>
      <c r="AD218" s="2" t="inlineStr">
        <is>
          <t/>
        </is>
      </c>
      <c r="AE218" t="inlineStr">
        <is>
          <t/>
        </is>
      </c>
      <c r="AF218" s="2" t="inlineStr">
        <is>
          <t>ühenduse kord inim- ja veterinaarravimite lubade andmise ja järelevalve kohta</t>
        </is>
      </c>
      <c r="AG218" s="2" t="inlineStr">
        <is>
          <t>3</t>
        </is>
      </c>
      <c r="AH218" s="2" t="inlineStr">
        <is>
          <t/>
        </is>
      </c>
      <c r="AI218" t="inlineStr">
        <is>
          <t/>
        </is>
      </c>
      <c r="AJ218" s="2" t="inlineStr">
        <is>
          <t>yhteisön lupa- ja valvontamenettely ihmisille ja eläimille tarkoitetuille lääkkeille</t>
        </is>
      </c>
      <c r="AK218" s="2" t="inlineStr">
        <is>
          <t>2</t>
        </is>
      </c>
      <c r="AL218" s="2" t="inlineStr">
        <is>
          <t/>
        </is>
      </c>
      <c r="AM218" t="inlineStr">
        <is>
          <t/>
        </is>
      </c>
      <c r="AN218" s="2" t="inlineStr">
        <is>
          <t>procédure communautaire pour l'autorisation et la surveillance des médicaments à usage humain et à usage vétérinaire</t>
        </is>
      </c>
      <c r="AO218" s="2" t="inlineStr">
        <is>
          <t>2</t>
        </is>
      </c>
      <c r="AP218" s="2" t="inlineStr">
        <is>
          <t/>
        </is>
      </c>
      <c r="AQ218" t="inlineStr">
        <is>
          <t/>
        </is>
      </c>
      <c r="AR218" t="inlineStr">
        <is>
          <t/>
        </is>
      </c>
      <c r="AS218" t="inlineStr">
        <is>
          <t/>
        </is>
      </c>
      <c r="AT218" t="inlineStr">
        <is>
          <t/>
        </is>
      </c>
      <c r="AU218" t="inlineStr">
        <is>
          <t/>
        </is>
      </c>
      <c r="AV218" s="2" t="inlineStr">
        <is>
          <t>postupak Zajednice za odobravanje i nadzor lijekova za humanu i veterinarsku primjenu</t>
        </is>
      </c>
      <c r="AW218" s="2" t="inlineStr">
        <is>
          <t>3</t>
        </is>
      </c>
      <c r="AX218" s="2" t="inlineStr">
        <is>
          <t/>
        </is>
      </c>
      <c r="AY218" t="inlineStr">
        <is>
          <t/>
        </is>
      </c>
      <c r="AZ218" s="2" t="inlineStr">
        <is>
          <t>emberi illetve állatgyógyászati felhasználásra szánt gyógyszerek engedélyezésére és felügyeletére vonatkozó közösségi eljárás</t>
        </is>
      </c>
      <c r="BA218" s="2" t="inlineStr">
        <is>
          <t>2</t>
        </is>
      </c>
      <c r="BB218" s="2" t="inlineStr">
        <is>
          <t/>
        </is>
      </c>
      <c r="BC218" t="inlineStr">
        <is>
          <t/>
        </is>
      </c>
      <c r="BD218" s="2" t="inlineStr">
        <is>
          <t>procedura comunitaria per l'autorizzazione e la vigilanza dei medicinali per uso umano e veterinario</t>
        </is>
      </c>
      <c r="BE218" s="2" t="inlineStr">
        <is>
          <t>3</t>
        </is>
      </c>
      <c r="BF218" s="2" t="inlineStr">
        <is>
          <t/>
        </is>
      </c>
      <c r="BG218" t="inlineStr">
        <is>
          <t/>
        </is>
      </c>
      <c r="BH218" s="2" t="inlineStr">
        <is>
          <t>Bendrijos žmonėms skirtų ir veterinarinių vaistinių preparatų rinkodaros teisės suteikimo ir priežiūros tvarka</t>
        </is>
      </c>
      <c r="BI218" s="2" t="inlineStr">
        <is>
          <t>2</t>
        </is>
      </c>
      <c r="BJ218" s="2" t="inlineStr">
        <is>
          <t/>
        </is>
      </c>
      <c r="BK218" t="inlineStr">
        <is>
          <t/>
        </is>
      </c>
      <c r="BL218" s="2" t="inlineStr">
        <is>
          <t>Kopienas procedūras, kas nosaka cilvēkiem paredzēto zāļu un veterināro zāļu reģistrēšanas un uzraudzības kārtību</t>
        </is>
      </c>
      <c r="BM218" s="2" t="inlineStr">
        <is>
          <t>2</t>
        </is>
      </c>
      <c r="BN218" s="2" t="inlineStr">
        <is>
          <t/>
        </is>
      </c>
      <c r="BO218" t="inlineStr">
        <is>
          <t/>
        </is>
      </c>
      <c r="BP218" s="2" t="inlineStr">
        <is>
          <t>proċeduri Komunitarji għall-awtorizzazzjoni u s-sorveljanza tal-prodotti mediċinali għall-użu mill-bniedem u għall-użu veterinarju</t>
        </is>
      </c>
      <c r="BQ218" s="2" t="inlineStr">
        <is>
          <t>3</t>
        </is>
      </c>
      <c r="BR218" s="2" t="inlineStr">
        <is>
          <t/>
        </is>
      </c>
      <c r="BS218" t="inlineStr">
        <is>
          <t/>
        </is>
      </c>
      <c r="BT218" s="2" t="inlineStr">
        <is>
          <t>communautaire procedure voor het verlenen van vergunningen voor en het toezicht op geneesmiddelen voor menselijk en diergeneeskundig gebruik</t>
        </is>
      </c>
      <c r="BU218" s="2" t="inlineStr">
        <is>
          <t>2</t>
        </is>
      </c>
      <c r="BV218" s="2" t="inlineStr">
        <is>
          <t/>
        </is>
      </c>
      <c r="BW218" t="inlineStr">
        <is>
          <t/>
        </is>
      </c>
      <c r="BX218" s="2" t="inlineStr">
        <is>
          <t>wspólnotowa procedura nadzoru i wydawania pozwoleń, dotyczące produktów leczniczych stosowanych u ludzi i zwierząt</t>
        </is>
      </c>
      <c r="BY218" s="2" t="inlineStr">
        <is>
          <t>2</t>
        </is>
      </c>
      <c r="BZ218" s="2" t="inlineStr">
        <is>
          <t/>
        </is>
      </c>
      <c r="CA218" t="inlineStr">
        <is>
          <t/>
        </is>
      </c>
      <c r="CB218" s="2" t="inlineStr">
        <is>
          <t>procedimento comunitário de autorização e de fiscalização de medicamentos para uso humano e veterinário</t>
        </is>
      </c>
      <c r="CC218" s="2" t="inlineStr">
        <is>
          <t>3</t>
        </is>
      </c>
      <c r="CD218" s="2" t="inlineStr">
        <is>
          <t/>
        </is>
      </c>
      <c r="CE218" t="inlineStr">
        <is>
          <t/>
        </is>
      </c>
      <c r="CF218" s="2" t="inlineStr">
        <is>
          <t>proceduri comunitare privind autorizarea și supravegherea medicamentelor de uz uman și veterinar</t>
        </is>
      </c>
      <c r="CG218" s="2" t="inlineStr">
        <is>
          <t>3</t>
        </is>
      </c>
      <c r="CH218" s="2" t="inlineStr">
        <is>
          <t/>
        </is>
      </c>
      <c r="CI218" t="inlineStr">
        <is>
          <t/>
        </is>
      </c>
      <c r="CJ218" s="2" t="inlineStr">
        <is>
          <t>postup Spoločenstva pri povoľovaní liekov na humánne použitie a na veterinárne použitie a pri vykonávaní dozoru nad týmito liekmi</t>
        </is>
      </c>
      <c r="CK218" s="2" t="inlineStr">
        <is>
          <t>2</t>
        </is>
      </c>
      <c r="CL218" s="2" t="inlineStr">
        <is>
          <t/>
        </is>
      </c>
      <c r="CM218" t="inlineStr">
        <is>
          <t/>
        </is>
      </c>
      <c r="CN218" s="2" t="inlineStr">
        <is>
          <t>postopek Skupnosti za pridobitev dovoljenja za promet in nadzor zdravil za uporabo v humani in veterinarski medicini</t>
        </is>
      </c>
      <c r="CO218" s="2" t="inlineStr">
        <is>
          <t>2</t>
        </is>
      </c>
      <c r="CP218" s="2" t="inlineStr">
        <is>
          <t/>
        </is>
      </c>
      <c r="CQ218" t="inlineStr">
        <is>
          <t/>
        </is>
      </c>
      <c r="CR218" s="2" t="inlineStr">
        <is>
          <t>gemenskapsförfarande för godkännande av och tillsyn över humanläkemedel och veterinärmedicinska läkemedel</t>
        </is>
      </c>
      <c r="CS218" s="2" t="inlineStr">
        <is>
          <t>3</t>
        </is>
      </c>
      <c r="CT218" s="2" t="inlineStr">
        <is>
          <t/>
        </is>
      </c>
      <c r="CU218" t="inlineStr">
        <is>
          <t/>
        </is>
      </c>
    </row>
    <row r="219">
      <c r="A219" s="1" t="str">
        <f>HYPERLINK("https://iate.europa.eu/entry/result/1073776/all", "1073776")</f>
        <v>1073776</v>
      </c>
      <c r="B219" t="inlineStr">
        <is>
          <t>SCIENCE</t>
        </is>
      </c>
      <c r="C219" t="inlineStr">
        <is>
          <t>SCIENCE|natural and applied sciences|life sciences</t>
        </is>
      </c>
      <c r="D219" t="inlineStr">
        <is>
          <t/>
        </is>
      </c>
      <c r="E219" t="inlineStr">
        <is>
          <t/>
        </is>
      </c>
      <c r="F219" t="inlineStr">
        <is>
          <t/>
        </is>
      </c>
      <c r="G219" t="inlineStr">
        <is>
          <t/>
        </is>
      </c>
      <c r="H219" s="2" t="inlineStr">
        <is>
          <t>protilátka</t>
        </is>
      </c>
      <c r="I219" s="2" t="inlineStr">
        <is>
          <t>3</t>
        </is>
      </c>
      <c r="J219" s="2" t="inlineStr">
        <is>
          <t/>
        </is>
      </c>
      <c r="K219" t="inlineStr">
        <is>
          <t>bílkovina, kterou organismus vytváří na svoji obranu proti látkám, jež organismus rozeznává jako cizorodé (antigenům)</t>
        </is>
      </c>
      <c r="L219" s="2" t="inlineStr">
        <is>
          <t>antistof</t>
        </is>
      </c>
      <c r="M219" s="2" t="inlineStr">
        <is>
          <t>3</t>
        </is>
      </c>
      <c r="N219" s="2" t="inlineStr">
        <is>
          <t/>
        </is>
      </c>
      <c r="O219" t="inlineStr">
        <is>
          <t>immunstof: stof, som dannes, når en organisme er angrebet af en infektionssygdom eller på anden måde påvirkes af et antigen, fx ved injektion. ; "Protein, der dannes af specielle celler (plasmaceller) efter stimulation med et antigen. Antistoffet vil reagere med antigenet (f.eks. et overflade-antigen på et virus) og inaktivere dette." (N. Tommerup &amp;amp; A. Frøland, Medicinsk genetik, Munksgaard, 1990, s. 137)</t>
        </is>
      </c>
      <c r="P219" s="2" t="inlineStr">
        <is>
          <t>AK|
Antikörper|
Immunkörper</t>
        </is>
      </c>
      <c r="Q219" s="2" t="inlineStr">
        <is>
          <t>3|
3|
3</t>
        </is>
      </c>
      <c r="R219" s="2" t="inlineStr">
        <is>
          <t xml:space="preserve">|
|
</t>
        </is>
      </c>
      <c r="S219" t="inlineStr">
        <is>
          <t>vom Organismus auf einen Antigenreiz gebildeter Eiweissstoff mit der Aufgabe, das spezifische Antigen zu neutralisieren</t>
        </is>
      </c>
      <c r="T219" s="2" t="inlineStr">
        <is>
          <t>αντίσωμα</t>
        </is>
      </c>
      <c r="U219" s="2" t="inlineStr">
        <is>
          <t>3</t>
        </is>
      </c>
      <c r="V219" s="2" t="inlineStr">
        <is>
          <t/>
        </is>
      </c>
      <c r="W219" t="inlineStr">
        <is>
          <t>Αμυντική ουσία του αίματος που εμφανίζεται στον οργανισμό όταν μπεί σε αυτόν αντιγόνο και η οποία συμβάλλει στο μηχανισμό ανοσοποίησής του</t>
        </is>
      </c>
      <c r="X219" s="2" t="inlineStr">
        <is>
          <t>antibody|
Ab</t>
        </is>
      </c>
      <c r="Y219" s="2" t="inlineStr">
        <is>
          <t>3|
3</t>
        </is>
      </c>
      <c r="Z219" s="2" t="inlineStr">
        <is>
          <t xml:space="preserve">|
</t>
        </is>
      </c>
      <c r="AA219" t="inlineStr">
        <is>
          <t>large, Y-shaped protein of high molecular weight, normally produced by specialised B cells after stimulation by an antigen, which acts specifically against the antigen in an immune response or abnormally by some cancer cells</t>
        </is>
      </c>
      <c r="AB219" s="2" t="inlineStr">
        <is>
          <t>anticuerpo</t>
        </is>
      </c>
      <c r="AC219" s="2" t="inlineStr">
        <is>
          <t>3</t>
        </is>
      </c>
      <c r="AD219" s="2" t="inlineStr">
        <is>
          <t/>
        </is>
      </c>
      <c r="AE219" t="inlineStr">
        <is>
          <t>factor inmunológico de la sangre que se une a un antígeno y que generalmente protege contra él</t>
        </is>
      </c>
      <c r="AF219" s="2" t="inlineStr">
        <is>
          <t>antikeha</t>
        </is>
      </c>
      <c r="AG219" s="2" t="inlineStr">
        <is>
          <t>3</t>
        </is>
      </c>
      <c r="AH219" s="2" t="inlineStr">
        <is>
          <t/>
        </is>
      </c>
      <c r="AI219" t="inlineStr">
        <is>
          <t/>
        </is>
      </c>
      <c r="AJ219" s="2" t="inlineStr">
        <is>
          <t>vasta-aine</t>
        </is>
      </c>
      <c r="AK219" s="2" t="inlineStr">
        <is>
          <t>3</t>
        </is>
      </c>
      <c r="AL219" s="2" t="inlineStr">
        <is>
          <t/>
        </is>
      </c>
      <c r="AM219" t="inlineStr">
        <is>
          <t>"immuunijärjestelmän tietyn antigeenin vaikutuksesta tuottama valkuaisaine, joka reagoi spesifisesti juuri tämän antigeenin kanssa"</t>
        </is>
      </c>
      <c r="AN219" s="2" t="inlineStr">
        <is>
          <t>Ac|
anticorps</t>
        </is>
      </c>
      <c r="AO219" s="2" t="inlineStr">
        <is>
          <t>3|
3</t>
        </is>
      </c>
      <c r="AP219" s="2" t="inlineStr">
        <is>
          <t xml:space="preserve">|
</t>
        </is>
      </c>
      <c r="AQ219" t="inlineStr">
        <is>
          <t>Molécule produite par l'organisme dans le cadre de la réponse immunitaire à la présence de particules étrangères. Les anticorps (également appelés immunoglobulines) se fixent sur les particules étrangères (appelées antigènes) pour en neutraliser l'effet toxique. Les anticorps monoclonaux produits en laboratoire sont spécifiquement dirigés contre un type d'antigène. Ils permettent d'identifier facilement le type de microbe porté par un malade.</t>
        </is>
      </c>
      <c r="AR219" s="2" t="inlineStr">
        <is>
          <t>antasubstaint</t>
        </is>
      </c>
      <c r="AS219" s="2" t="inlineStr">
        <is>
          <t>3</t>
        </is>
      </c>
      <c r="AT219" s="2" t="inlineStr">
        <is>
          <t/>
        </is>
      </c>
      <c r="AU219" t="inlineStr">
        <is>
          <t/>
        </is>
      </c>
      <c r="AV219" t="inlineStr">
        <is>
          <t/>
        </is>
      </c>
      <c r="AW219" t="inlineStr">
        <is>
          <t/>
        </is>
      </c>
      <c r="AX219" t="inlineStr">
        <is>
          <t/>
        </is>
      </c>
      <c r="AY219" t="inlineStr">
        <is>
          <t/>
        </is>
      </c>
      <c r="AZ219" s="2" t="inlineStr">
        <is>
          <t>ellenanyag</t>
        </is>
      </c>
      <c r="BA219" s="2" t="inlineStr">
        <is>
          <t>1</t>
        </is>
      </c>
      <c r="BB219" s="2" t="inlineStr">
        <is>
          <t/>
        </is>
      </c>
      <c r="BC219" t="inlineStr">
        <is>
          <t/>
        </is>
      </c>
      <c r="BD219" s="2" t="inlineStr">
        <is>
          <t>anticorpo</t>
        </is>
      </c>
      <c r="BE219" s="2" t="inlineStr">
        <is>
          <t>3</t>
        </is>
      </c>
      <c r="BF219" s="2" t="inlineStr">
        <is>
          <t/>
        </is>
      </c>
      <c r="BG219" t="inlineStr">
        <is>
          <t>Fattore immunologico presente nel sangue che si lega con gli antigeni e generalmente protegge l'organismo da essi;sostanze proteiche specifiche prodotte dal sistema immunocompetente nel plasma e nei tessuti di un organismo per reazione contro sostanze estranee(antigeni)(cf.)penetrate per via parenterale.L'attività anticorpale è esplicata quindi da un gruppo di proteine plasmatiche dette immunoglobuline(cf.)la cui frazione principale ha una mobilità elettroforetica gamma.</t>
        </is>
      </c>
      <c r="BH219" s="2" t="inlineStr">
        <is>
          <t>Ig|
antikūnas</t>
        </is>
      </c>
      <c r="BI219" s="2" t="inlineStr">
        <is>
          <t>3|
3</t>
        </is>
      </c>
      <c r="BJ219" s="2" t="inlineStr">
        <is>
          <t xml:space="preserve">|
</t>
        </is>
      </c>
      <c r="BK219" t="inlineStr">
        <is>
          <t>sudėtinis baltymas, kuris jungiasi su antigenu ir sudaro imuninį kompleksą</t>
        </is>
      </c>
      <c r="BL219" s="2" t="inlineStr">
        <is>
          <t>antiviela</t>
        </is>
      </c>
      <c r="BM219" s="2" t="inlineStr">
        <is>
          <t>3</t>
        </is>
      </c>
      <c r="BN219" s="2" t="inlineStr">
        <is>
          <t/>
        </is>
      </c>
      <c r="BO219" t="inlineStr">
        <is>
          <t/>
        </is>
      </c>
      <c r="BP219" t="inlineStr">
        <is>
          <t/>
        </is>
      </c>
      <c r="BQ219" t="inlineStr">
        <is>
          <t/>
        </is>
      </c>
      <c r="BR219" t="inlineStr">
        <is>
          <t/>
        </is>
      </c>
      <c r="BS219" t="inlineStr">
        <is>
          <t/>
        </is>
      </c>
      <c r="BT219" s="2" t="inlineStr">
        <is>
          <t>immunoglobuline|
antistof|
antilichaam</t>
        </is>
      </c>
      <c r="BU219" s="2" t="inlineStr">
        <is>
          <t>3|
3|
3</t>
        </is>
      </c>
      <c r="BV219" s="2" t="inlineStr">
        <is>
          <t xml:space="preserve">|
|
</t>
        </is>
      </c>
      <c r="BW219" t="inlineStr">
        <is>
          <t>Y-vormige eiwitmolecule die door B-lymfocyten 
&lt;sup&gt;1&lt;/sup&gt; wordt geproduceerd om antigenen onschadelijk te maken door aan ze te binden</t>
        </is>
      </c>
      <c r="BX219" s="2" t="inlineStr">
        <is>
          <t>przeciwciało</t>
        </is>
      </c>
      <c r="BY219" s="2" t="inlineStr">
        <is>
          <t>3</t>
        </is>
      </c>
      <c r="BZ219" s="2" t="inlineStr">
        <is>
          <t/>
        </is>
      </c>
      <c r="CA219" t="inlineStr">
        <is>
          <t>immunoglobulina wytwarzana przez w pełni zróżnicowane limfocyty B – plazmocyty, zdolna do swoistego łączenia się z antygenem</t>
        </is>
      </c>
      <c r="CB219" s="2" t="inlineStr">
        <is>
          <t>anticorpo|
AC</t>
        </is>
      </c>
      <c r="CC219" s="2" t="inlineStr">
        <is>
          <t>3|
2</t>
        </is>
      </c>
      <c r="CD219" s="2" t="inlineStr">
        <is>
          <t xml:space="preserve">|
</t>
        </is>
      </c>
      <c r="CE219" t="inlineStr">
        <is>
          <t>Substância imunológica que circula no sangue e que se combina com os antigénios, em geral protegendo o organismo contra os mesmos.</t>
        </is>
      </c>
      <c r="CF219" t="inlineStr">
        <is>
          <t/>
        </is>
      </c>
      <c r="CG219" t="inlineStr">
        <is>
          <t/>
        </is>
      </c>
      <c r="CH219" t="inlineStr">
        <is>
          <t/>
        </is>
      </c>
      <c r="CI219" t="inlineStr">
        <is>
          <t/>
        </is>
      </c>
      <c r="CJ219" s="2" t="inlineStr">
        <is>
          <t>protilátka</t>
        </is>
      </c>
      <c r="CK219" s="2" t="inlineStr">
        <is>
          <t>3</t>
        </is>
      </c>
      <c r="CL219" s="2" t="inlineStr">
        <is>
          <t/>
        </is>
      </c>
      <c r="CM219" t="inlineStr">
        <is>
          <t>veľký proteín tvaru Y produkovaný efektorovými B-lymfocytmi ako humorálna súčasť imunitného systému</t>
        </is>
      </c>
      <c r="CN219" s="2" t="inlineStr">
        <is>
          <t>protitelo</t>
        </is>
      </c>
      <c r="CO219" s="2" t="inlineStr">
        <is>
          <t>3</t>
        </is>
      </c>
      <c r="CP219" s="2" t="inlineStr">
        <is>
          <t/>
        </is>
      </c>
      <c r="CQ219" t="inlineStr">
        <is>
          <t>imunoglobulin, ki se specifično veže z antigenom, ki je spodbudil njegovo sintezo</t>
        </is>
      </c>
      <c r="CR219" s="2" t="inlineStr">
        <is>
          <t>antikropp</t>
        </is>
      </c>
      <c r="CS219" s="2" t="inlineStr">
        <is>
          <t>3</t>
        </is>
      </c>
      <c r="CT219" s="2" t="inlineStr">
        <is>
          <t/>
        </is>
      </c>
      <c r="CU219" t="inlineStr">
        <is>
          <t>protein som produceras av kroppens immunförsvar och som har till uppgift att verka mot för kroppen främmande ämnen, antigener</t>
        </is>
      </c>
    </row>
    <row r="220">
      <c r="A220" s="1" t="str">
        <f>HYPERLINK("https://iate.europa.eu/entry/result/1265555/all", "1265555")</f>
        <v>1265555</v>
      </c>
      <c r="B220" t="inlineStr">
        <is>
          <t>SOCIAL QUESTIONS</t>
        </is>
      </c>
      <c r="C220" t="inlineStr">
        <is>
          <t>SOCIAL QUESTIONS|health|medical science</t>
        </is>
      </c>
      <c r="D220" t="inlineStr">
        <is>
          <t/>
        </is>
      </c>
      <c r="E220" t="inlineStr">
        <is>
          <t/>
        </is>
      </c>
      <c r="F220" t="inlineStr">
        <is>
          <t/>
        </is>
      </c>
      <c r="G220" t="inlineStr">
        <is>
          <t/>
        </is>
      </c>
      <c r="H220" t="inlineStr">
        <is>
          <t/>
        </is>
      </c>
      <c r="I220" t="inlineStr">
        <is>
          <t/>
        </is>
      </c>
      <c r="J220" t="inlineStr">
        <is>
          <t/>
        </is>
      </c>
      <c r="K220" t="inlineStr">
        <is>
          <t/>
        </is>
      </c>
      <c r="L220" t="inlineStr">
        <is>
          <t/>
        </is>
      </c>
      <c r="M220" t="inlineStr">
        <is>
          <t/>
        </is>
      </c>
      <c r="N220" t="inlineStr">
        <is>
          <t/>
        </is>
      </c>
      <c r="O220" t="inlineStr">
        <is>
          <t/>
        </is>
      </c>
      <c r="P220" t="inlineStr">
        <is>
          <t/>
        </is>
      </c>
      <c r="Q220" t="inlineStr">
        <is>
          <t/>
        </is>
      </c>
      <c r="R220" t="inlineStr">
        <is>
          <t/>
        </is>
      </c>
      <c r="S220" t="inlineStr">
        <is>
          <t/>
        </is>
      </c>
      <c r="T220" s="2" t="inlineStr">
        <is>
          <t>επιταγή δημόσιας υγείας</t>
        </is>
      </c>
      <c r="U220" s="2" t="inlineStr">
        <is>
          <t>3</t>
        </is>
      </c>
      <c r="V220" s="2" t="inlineStr">
        <is>
          <t/>
        </is>
      </c>
      <c r="W220" t="inlineStr">
        <is>
          <t/>
        </is>
      </c>
      <c r="X220" s="2" t="inlineStr">
        <is>
          <t>public health requirement</t>
        </is>
      </c>
      <c r="Y220" s="2" t="inlineStr">
        <is>
          <t>3</t>
        </is>
      </c>
      <c r="Z220" s="2" t="inlineStr">
        <is>
          <t/>
        </is>
      </c>
      <c r="AA220" t="inlineStr">
        <is>
          <t/>
        </is>
      </c>
      <c r="AB220" s="2" t="inlineStr">
        <is>
          <t>norma de salud pública</t>
        </is>
      </c>
      <c r="AC220" s="2" t="inlineStr">
        <is>
          <t>3</t>
        </is>
      </c>
      <c r="AD220" s="2" t="inlineStr">
        <is>
          <t/>
        </is>
      </c>
      <c r="AE220" t="inlineStr">
        <is>
          <t/>
        </is>
      </c>
      <c r="AF220" t="inlineStr">
        <is>
          <t/>
        </is>
      </c>
      <c r="AG220" t="inlineStr">
        <is>
          <t/>
        </is>
      </c>
      <c r="AH220" t="inlineStr">
        <is>
          <t/>
        </is>
      </c>
      <c r="AI220" t="inlineStr">
        <is>
          <t/>
        </is>
      </c>
      <c r="AJ220" t="inlineStr">
        <is>
          <t/>
        </is>
      </c>
      <c r="AK220" t="inlineStr">
        <is>
          <t/>
        </is>
      </c>
      <c r="AL220" t="inlineStr">
        <is>
          <t/>
        </is>
      </c>
      <c r="AM220" t="inlineStr">
        <is>
          <t/>
        </is>
      </c>
      <c r="AN220" s="2" t="inlineStr">
        <is>
          <t>impératif de santé publique</t>
        </is>
      </c>
      <c r="AO220" s="2" t="inlineStr">
        <is>
          <t>3</t>
        </is>
      </c>
      <c r="AP220" s="2" t="inlineStr">
        <is>
          <t/>
        </is>
      </c>
      <c r="AQ220" t="inlineStr">
        <is>
          <t/>
        </is>
      </c>
      <c r="AR220" t="inlineStr">
        <is>
          <t/>
        </is>
      </c>
      <c r="AS220" t="inlineStr">
        <is>
          <t/>
        </is>
      </c>
      <c r="AT220" t="inlineStr">
        <is>
          <t/>
        </is>
      </c>
      <c r="AU220" t="inlineStr">
        <is>
          <t/>
        </is>
      </c>
      <c r="AV220" t="inlineStr">
        <is>
          <t/>
        </is>
      </c>
      <c r="AW220" t="inlineStr">
        <is>
          <t/>
        </is>
      </c>
      <c r="AX220" t="inlineStr">
        <is>
          <t/>
        </is>
      </c>
      <c r="AY220" t="inlineStr">
        <is>
          <t/>
        </is>
      </c>
      <c r="AZ220" t="inlineStr">
        <is>
          <t/>
        </is>
      </c>
      <c r="BA220" t="inlineStr">
        <is>
          <t/>
        </is>
      </c>
      <c r="BB220" t="inlineStr">
        <is>
          <t/>
        </is>
      </c>
      <c r="BC220" t="inlineStr">
        <is>
          <t/>
        </is>
      </c>
      <c r="BD220" s="2" t="inlineStr">
        <is>
          <t>esigenza di sanità pubblica</t>
        </is>
      </c>
      <c r="BE220" s="2" t="inlineStr">
        <is>
          <t>3</t>
        </is>
      </c>
      <c r="BF220" s="2" t="inlineStr">
        <is>
          <t/>
        </is>
      </c>
      <c r="BG220" t="inlineStr">
        <is>
          <t/>
        </is>
      </c>
      <c r="BH220" t="inlineStr">
        <is>
          <t/>
        </is>
      </c>
      <c r="BI220" t="inlineStr">
        <is>
          <t/>
        </is>
      </c>
      <c r="BJ220" t="inlineStr">
        <is>
          <t/>
        </is>
      </c>
      <c r="BK220" t="inlineStr">
        <is>
          <t/>
        </is>
      </c>
      <c r="BL220" t="inlineStr">
        <is>
          <t/>
        </is>
      </c>
      <c r="BM220" t="inlineStr">
        <is>
          <t/>
        </is>
      </c>
      <c r="BN220" t="inlineStr">
        <is>
          <t/>
        </is>
      </c>
      <c r="BO220" t="inlineStr">
        <is>
          <t/>
        </is>
      </c>
      <c r="BP220" t="inlineStr">
        <is>
          <t/>
        </is>
      </c>
      <c r="BQ220" t="inlineStr">
        <is>
          <t/>
        </is>
      </c>
      <c r="BR220" t="inlineStr">
        <is>
          <t/>
        </is>
      </c>
      <c r="BS220" t="inlineStr">
        <is>
          <t/>
        </is>
      </c>
      <c r="BT220" s="2" t="inlineStr">
        <is>
          <t>vereiste van de volksgezondheid</t>
        </is>
      </c>
      <c r="BU220" s="2" t="inlineStr">
        <is>
          <t>3</t>
        </is>
      </c>
      <c r="BV220" s="2" t="inlineStr">
        <is>
          <t/>
        </is>
      </c>
      <c r="BW220" t="inlineStr">
        <is>
          <t/>
        </is>
      </c>
      <c r="BX220" t="inlineStr">
        <is>
          <t/>
        </is>
      </c>
      <c r="BY220" t="inlineStr">
        <is>
          <t/>
        </is>
      </c>
      <c r="BZ220" t="inlineStr">
        <is>
          <t/>
        </is>
      </c>
      <c r="CA220" t="inlineStr">
        <is>
          <t/>
        </is>
      </c>
      <c r="CB220" t="inlineStr">
        <is>
          <t/>
        </is>
      </c>
      <c r="CC220" t="inlineStr">
        <is>
          <t/>
        </is>
      </c>
      <c r="CD220" t="inlineStr">
        <is>
          <t/>
        </is>
      </c>
      <c r="CE220" t="inlineStr">
        <is>
          <t/>
        </is>
      </c>
      <c r="CF220" t="inlineStr">
        <is>
          <t/>
        </is>
      </c>
      <c r="CG220" t="inlineStr">
        <is>
          <t/>
        </is>
      </c>
      <c r="CH220" t="inlineStr">
        <is>
          <t/>
        </is>
      </c>
      <c r="CI220" t="inlineStr">
        <is>
          <t/>
        </is>
      </c>
      <c r="CJ220" t="inlineStr">
        <is>
          <t/>
        </is>
      </c>
      <c r="CK220" t="inlineStr">
        <is>
          <t/>
        </is>
      </c>
      <c r="CL220" t="inlineStr">
        <is>
          <t/>
        </is>
      </c>
      <c r="CM220" t="inlineStr">
        <is>
          <t/>
        </is>
      </c>
      <c r="CN220" t="inlineStr">
        <is>
          <t/>
        </is>
      </c>
      <c r="CO220" t="inlineStr">
        <is>
          <t/>
        </is>
      </c>
      <c r="CP220" t="inlineStr">
        <is>
          <t/>
        </is>
      </c>
      <c r="CQ220" t="inlineStr">
        <is>
          <t/>
        </is>
      </c>
      <c r="CR220" t="inlineStr">
        <is>
          <t/>
        </is>
      </c>
      <c r="CS220" t="inlineStr">
        <is>
          <t/>
        </is>
      </c>
      <c r="CT220" t="inlineStr">
        <is>
          <t/>
        </is>
      </c>
      <c r="CU220" t="inlineStr">
        <is>
          <t/>
        </is>
      </c>
    </row>
    <row r="221">
      <c r="A221" s="1" t="str">
        <f>HYPERLINK("https://iate.europa.eu/entry/result/869180/all", "869180")</f>
        <v>869180</v>
      </c>
      <c r="B221" t="inlineStr">
        <is>
          <t>PRODUCTION, TECHNOLOGY AND RESEARCH;SOCIAL QUESTIONS</t>
        </is>
      </c>
      <c r="C221" t="inlineStr">
        <is>
          <t>PRODUCTION, TECHNOLOGY AND RESEARCH|technology and technical regulations|technology;SOCIAL QUESTIONS|migration</t>
        </is>
      </c>
      <c r="D221" s="2" t="inlineStr">
        <is>
          <t>персонализирана страница</t>
        </is>
      </c>
      <c r="E221" s="2" t="inlineStr">
        <is>
          <t>4</t>
        </is>
      </c>
      <c r="F221" s="2" t="inlineStr">
        <is>
          <t/>
        </is>
      </c>
      <c r="G221" t="inlineStr">
        <is>
          <t>Страницата, на която се вписват изискваните от закона данни на притежателя на паспорта или личната карта</t>
        </is>
      </c>
      <c r="H221" t="inlineStr">
        <is>
          <t/>
        </is>
      </c>
      <c r="I221" t="inlineStr">
        <is>
          <t/>
        </is>
      </c>
      <c r="J221" t="inlineStr">
        <is>
          <t/>
        </is>
      </c>
      <c r="K221" t="inlineStr">
        <is>
          <t/>
        </is>
      </c>
      <c r="L221" s="2" t="inlineStr">
        <is>
          <t>persondataside|
oplysningsside</t>
        </is>
      </c>
      <c r="M221" s="2" t="inlineStr">
        <is>
          <t>4|
4</t>
        </is>
      </c>
      <c r="N221" s="2" t="inlineStr">
        <is>
          <t xml:space="preserve">|
</t>
        </is>
      </c>
      <c r="O221" t="inlineStr">
        <is>
          <t>Den side på et pas, hvor personoplysningerne står.</t>
        </is>
      </c>
      <c r="P221" s="2" t="inlineStr">
        <is>
          <t>Personaldatenseite</t>
        </is>
      </c>
      <c r="Q221" s="2" t="inlineStr">
        <is>
          <t>3</t>
        </is>
      </c>
      <c r="R221" s="2" t="inlineStr">
        <is>
          <t/>
        </is>
      </c>
      <c r="S221" t="inlineStr">
        <is>
          <t/>
        </is>
      </c>
      <c r="T221" s="2" t="inlineStr">
        <is>
          <t>στοιχεία κατόχου</t>
        </is>
      </c>
      <c r="U221" s="2" t="inlineStr">
        <is>
          <t>4</t>
        </is>
      </c>
      <c r="V221" s="2" t="inlineStr">
        <is>
          <t/>
        </is>
      </c>
      <c r="W221" t="inlineStr">
        <is>
          <t/>
        </is>
      </c>
      <c r="X221" s="2" t="inlineStr">
        <is>
          <t>identity page containing personal details|
biographical data page|
biographic data page|
biodata page|
photograph page|
biographical details page</t>
        </is>
      </c>
      <c r="Y221" s="2" t="inlineStr">
        <is>
          <t>1|
3|
3|
3|
1|
3</t>
        </is>
      </c>
      <c r="Z221" s="2" t="inlineStr">
        <is>
          <t xml:space="preserve">|
|
|
|
|
</t>
        </is>
      </c>
      <c r="AA221" t="inlineStr">
        <is>
          <t>page containing the personalised details of the bearer of a document appearing as text or in digitalised format in the visual and machine-readable zones of a passport book, travel card or visa</t>
        </is>
      </c>
      <c r="AB221" s="2" t="inlineStr">
        <is>
          <t>página de datos personales</t>
        </is>
      </c>
      <c r="AC221" s="2" t="inlineStr">
        <is>
          <t>3</t>
        </is>
      </c>
      <c r="AD221" s="2" t="inlineStr">
        <is>
          <t/>
        </is>
      </c>
      <c r="AE221" t="inlineStr">
        <is>
          <t>Página de un pasaporte, un documento de identidad o un visado en la que aparecen los datos personales del titular, que figuran concretamente en la zona de inspección visual y en la zona de lectura mecanizada.</t>
        </is>
      </c>
      <c r="AF221" t="inlineStr">
        <is>
          <t/>
        </is>
      </c>
      <c r="AG221" t="inlineStr">
        <is>
          <t/>
        </is>
      </c>
      <c r="AH221" t="inlineStr">
        <is>
          <t/>
        </is>
      </c>
      <c r="AI221" t="inlineStr">
        <is>
          <t/>
        </is>
      </c>
      <c r="AJ221" s="2" t="inlineStr">
        <is>
          <t>henkilötietosivu</t>
        </is>
      </c>
      <c r="AK221" s="2" t="inlineStr">
        <is>
          <t>3</t>
        </is>
      </c>
      <c r="AL221" s="2" t="inlineStr">
        <is>
          <t/>
        </is>
      </c>
      <c r="AM221" t="inlineStr">
        <is>
          <t>henkilöasiakirjan sivu, jossa on haltijan henkilötiedot</t>
        </is>
      </c>
      <c r="AN221" s="2" t="inlineStr">
        <is>
          <t>page des données personnelles|
page des données biographiques</t>
        </is>
      </c>
      <c r="AO221" s="2" t="inlineStr">
        <is>
          <t>3|
3</t>
        </is>
      </c>
      <c r="AP221" s="2" t="inlineStr">
        <is>
          <t>|
preferred</t>
        </is>
      </c>
      <c r="AQ221" t="inlineStr">
        <is>
          <t/>
        </is>
      </c>
      <c r="AR221" t="inlineStr">
        <is>
          <t/>
        </is>
      </c>
      <c r="AS221" t="inlineStr">
        <is>
          <t/>
        </is>
      </c>
      <c r="AT221" t="inlineStr">
        <is>
          <t/>
        </is>
      </c>
      <c r="AU221" t="inlineStr">
        <is>
          <t/>
        </is>
      </c>
      <c r="AV221" t="inlineStr">
        <is>
          <t/>
        </is>
      </c>
      <c r="AW221" t="inlineStr">
        <is>
          <t/>
        </is>
      </c>
      <c r="AX221" t="inlineStr">
        <is>
          <t/>
        </is>
      </c>
      <c r="AY221" t="inlineStr">
        <is>
          <t/>
        </is>
      </c>
      <c r="AZ221" t="inlineStr">
        <is>
          <t/>
        </is>
      </c>
      <c r="BA221" t="inlineStr">
        <is>
          <t/>
        </is>
      </c>
      <c r="BB221" t="inlineStr">
        <is>
          <t/>
        </is>
      </c>
      <c r="BC221" t="inlineStr">
        <is>
          <t/>
        </is>
      </c>
      <c r="BD221" s="2" t="inlineStr">
        <is>
          <t>pagina destinata ai dati anagrafici|
foglio dati</t>
        </is>
      </c>
      <c r="BE221" s="2" t="inlineStr">
        <is>
          <t>3|
3</t>
        </is>
      </c>
      <c r="BF221" s="2" t="inlineStr">
        <is>
          <t xml:space="preserve">|
</t>
        </is>
      </c>
      <c r="BG221" t="inlineStr">
        <is>
          <t/>
        </is>
      </c>
      <c r="BH221" s="2" t="inlineStr">
        <is>
          <t>asmens duomenų puslapis</t>
        </is>
      </c>
      <c r="BI221" s="2" t="inlineStr">
        <is>
          <t>3</t>
        </is>
      </c>
      <c r="BJ221" s="2" t="inlineStr">
        <is>
          <t/>
        </is>
      </c>
      <c r="BK221" t="inlineStr">
        <is>
          <t/>
        </is>
      </c>
      <c r="BL221" t="inlineStr">
        <is>
          <t/>
        </is>
      </c>
      <c r="BM221" t="inlineStr">
        <is>
          <t/>
        </is>
      </c>
      <c r="BN221" t="inlineStr">
        <is>
          <t/>
        </is>
      </c>
      <c r="BO221" t="inlineStr">
        <is>
          <t/>
        </is>
      </c>
      <c r="BP221" s="2" t="inlineStr">
        <is>
          <t>paġna tal-bijodata</t>
        </is>
      </c>
      <c r="BQ221" s="2" t="inlineStr">
        <is>
          <t>3</t>
        </is>
      </c>
      <c r="BR221" s="2" t="inlineStr">
        <is>
          <t/>
        </is>
      </c>
      <c r="BS221" t="inlineStr">
        <is>
          <t/>
        </is>
      </c>
      <c r="BT221" s="2" t="inlineStr">
        <is>
          <t>personaliapagina</t>
        </is>
      </c>
      <c r="BU221" s="2" t="inlineStr">
        <is>
          <t>2</t>
        </is>
      </c>
      <c r="BV221" s="2" t="inlineStr">
        <is>
          <t/>
        </is>
      </c>
      <c r="BW221" t="inlineStr">
        <is>
          <t/>
        </is>
      </c>
      <c r="BX221" s="2" t="inlineStr">
        <is>
          <t>strona personalizacyjna</t>
        </is>
      </c>
      <c r="BY221" s="2" t="inlineStr">
        <is>
          <t>3</t>
        </is>
      </c>
      <c r="BZ221" s="2" t="inlineStr">
        <is>
          <t/>
        </is>
      </c>
      <c r="CA221" t="inlineStr">
        <is>
          <t>strona paszportu zawierająca m.in. fotografię i dane osobowe posiadacza dokumentu</t>
        </is>
      </c>
      <c r="CB221" t="inlineStr">
        <is>
          <t/>
        </is>
      </c>
      <c r="CC221" t="inlineStr">
        <is>
          <t/>
        </is>
      </c>
      <c r="CD221" t="inlineStr">
        <is>
          <t/>
        </is>
      </c>
      <c r="CE221" t="inlineStr">
        <is>
          <t/>
        </is>
      </c>
      <c r="CF221" t="inlineStr">
        <is>
          <t/>
        </is>
      </c>
      <c r="CG221" t="inlineStr">
        <is>
          <t/>
        </is>
      </c>
      <c r="CH221" t="inlineStr">
        <is>
          <t/>
        </is>
      </c>
      <c r="CI221" t="inlineStr">
        <is>
          <t/>
        </is>
      </c>
      <c r="CJ221" t="inlineStr">
        <is>
          <t/>
        </is>
      </c>
      <c r="CK221" t="inlineStr">
        <is>
          <t/>
        </is>
      </c>
      <c r="CL221" t="inlineStr">
        <is>
          <t/>
        </is>
      </c>
      <c r="CM221" t="inlineStr">
        <is>
          <t/>
        </is>
      </c>
      <c r="CN221" s="2" t="inlineStr">
        <is>
          <t>biografska stran</t>
        </is>
      </c>
      <c r="CO221" s="2" t="inlineStr">
        <is>
          <t>3</t>
        </is>
      </c>
      <c r="CP221" s="2" t="inlineStr">
        <is>
          <t/>
        </is>
      </c>
      <c r="CQ221" t="inlineStr">
        <is>
          <t/>
        </is>
      </c>
      <c r="CR221" s="2" t="inlineStr">
        <is>
          <t>personsida|
sida för personuppgifter|
sida med personuppgifter</t>
        </is>
      </c>
      <c r="CS221" s="2" t="inlineStr">
        <is>
          <t>3|
2|
2</t>
        </is>
      </c>
      <c r="CT221" s="2" t="inlineStr">
        <is>
          <t xml:space="preserve">|
|
</t>
        </is>
      </c>
      <c r="CU221" t="inlineStr">
        <is>
          <t/>
        </is>
      </c>
    </row>
    <row r="222">
      <c r="A222" s="1" t="str">
        <f>HYPERLINK("https://iate.europa.eu/entry/result/65698/all", "65698")</f>
        <v>65698</v>
      </c>
      <c r="B222" t="inlineStr">
        <is>
          <t>SOCIAL QUESTIONS</t>
        </is>
      </c>
      <c r="C222" t="inlineStr">
        <is>
          <t>SOCIAL QUESTIONS|health|health policy</t>
        </is>
      </c>
      <c r="D222" t="inlineStr">
        <is>
          <t/>
        </is>
      </c>
      <c r="E222" t="inlineStr">
        <is>
          <t/>
        </is>
      </c>
      <c r="F222" t="inlineStr">
        <is>
          <t/>
        </is>
      </c>
      <c r="G222" t="inlineStr">
        <is>
          <t/>
        </is>
      </c>
      <c r="H222" t="inlineStr">
        <is>
          <t/>
        </is>
      </c>
      <c r="I222" t="inlineStr">
        <is>
          <t/>
        </is>
      </c>
      <c r="J222" t="inlineStr">
        <is>
          <t/>
        </is>
      </c>
      <c r="K222" t="inlineStr">
        <is>
          <t/>
        </is>
      </c>
      <c r="L222" s="2" t="inlineStr">
        <is>
          <t>målgruppe</t>
        </is>
      </c>
      <c r="M222" s="2" t="inlineStr">
        <is>
          <t>2</t>
        </is>
      </c>
      <c r="N222" s="2" t="inlineStr">
        <is>
          <t/>
        </is>
      </c>
      <c r="O222" t="inlineStr">
        <is>
          <t>Målgruppen er den gruppe personer, husstande, organisationer, lokalsamfund eller andre identificerbare enheder, som er genstand for en forebyggende indsats.</t>
        </is>
      </c>
      <c r="P222" s="2" t="inlineStr">
        <is>
          <t>Zielgruppe</t>
        </is>
      </c>
      <c r="Q222" s="2" t="inlineStr">
        <is>
          <t>3</t>
        </is>
      </c>
      <c r="R222" s="2" t="inlineStr">
        <is>
          <t/>
        </is>
      </c>
      <c r="S222" t="inlineStr">
        <is>
          <t>Gruppe von Personen, Haushalten, Organisationen, Gemeinschaften oder sonstigen identifizierbaren Einheiten, an die sich eine Präventionsmaßnahme richtet.</t>
        </is>
      </c>
      <c r="T222" t="inlineStr">
        <is>
          <t/>
        </is>
      </c>
      <c r="U222" t="inlineStr">
        <is>
          <t/>
        </is>
      </c>
      <c r="V222" t="inlineStr">
        <is>
          <t/>
        </is>
      </c>
      <c r="W222" t="inlineStr">
        <is>
          <t/>
        </is>
      </c>
      <c r="X222" s="2" t="inlineStr">
        <is>
          <t>target group</t>
        </is>
      </c>
      <c r="Y222" s="2" t="inlineStr">
        <is>
          <t>3</t>
        </is>
      </c>
      <c r="Z222" s="2" t="inlineStr">
        <is>
          <t/>
        </is>
      </c>
      <c r="AA222" t="inlineStr">
        <is>
          <t>group of individuals with identical characteristics who are the objective of a health promotion or diseases prevention intervention</t>
        </is>
      </c>
      <c r="AB222" s="2" t="inlineStr">
        <is>
          <t>grupo objetivo</t>
        </is>
      </c>
      <c r="AC222" s="2" t="inlineStr">
        <is>
          <t>2</t>
        </is>
      </c>
      <c r="AD222" s="2" t="inlineStr">
        <is>
          <t/>
        </is>
      </c>
      <c r="AE222" t="inlineStr">
        <is>
          <t>Grupo de personas, hogares, organizaciones, comunidades u otras unidades identificables al que se dirige una intervención preventiva.</t>
        </is>
      </c>
      <c r="AF222" t="inlineStr">
        <is>
          <t/>
        </is>
      </c>
      <c r="AG222" t="inlineStr">
        <is>
          <t/>
        </is>
      </c>
      <c r="AH222" t="inlineStr">
        <is>
          <t/>
        </is>
      </c>
      <c r="AI222" t="inlineStr">
        <is>
          <t/>
        </is>
      </c>
      <c r="AJ222" s="2" t="inlineStr">
        <is>
          <t>kohderyhmä</t>
        </is>
      </c>
      <c r="AK222" s="2" t="inlineStr">
        <is>
          <t>2</t>
        </is>
      </c>
      <c r="AL222" s="2" t="inlineStr">
        <is>
          <t/>
        </is>
      </c>
      <c r="AM222" t="inlineStr">
        <is>
          <t>Kohderyhmä on joukko ihmisiä, kotitalouksia, organisaatioita, asuinyhteisöjä tai muita selkeitä yksiköitä, johon interventio kohdistuu.</t>
        </is>
      </c>
      <c r="AN222" s="2" t="inlineStr">
        <is>
          <t>groupe cible</t>
        </is>
      </c>
      <c r="AO222" s="2" t="inlineStr">
        <is>
          <t>2</t>
        </is>
      </c>
      <c r="AP222" s="2" t="inlineStr">
        <is>
          <t/>
        </is>
      </c>
      <c r="AQ222" t="inlineStr">
        <is>
          <t>Groupe de personnes, de foyers, d’organisations, de communautés ou de toute autre unité identifiable visés par une action de prévention.</t>
        </is>
      </c>
      <c r="AR222" t="inlineStr">
        <is>
          <t/>
        </is>
      </c>
      <c r="AS222" t="inlineStr">
        <is>
          <t/>
        </is>
      </c>
      <c r="AT222" t="inlineStr">
        <is>
          <t/>
        </is>
      </c>
      <c r="AU222" t="inlineStr">
        <is>
          <t/>
        </is>
      </c>
      <c r="AV222" t="inlineStr">
        <is>
          <t/>
        </is>
      </c>
      <c r="AW222" t="inlineStr">
        <is>
          <t/>
        </is>
      </c>
      <c r="AX222" t="inlineStr">
        <is>
          <t/>
        </is>
      </c>
      <c r="AY222" t="inlineStr">
        <is>
          <t/>
        </is>
      </c>
      <c r="AZ222" t="inlineStr">
        <is>
          <t/>
        </is>
      </c>
      <c r="BA222" t="inlineStr">
        <is>
          <t/>
        </is>
      </c>
      <c r="BB222" t="inlineStr">
        <is>
          <t/>
        </is>
      </c>
      <c r="BC222" t="inlineStr">
        <is>
          <t/>
        </is>
      </c>
      <c r="BD222" s="2" t="inlineStr">
        <is>
          <t>gruppo obiettivo</t>
        </is>
      </c>
      <c r="BE222" s="2" t="inlineStr">
        <is>
          <t>2</t>
        </is>
      </c>
      <c r="BF222" s="2" t="inlineStr">
        <is>
          <t/>
        </is>
      </c>
      <c r="BG222" t="inlineStr">
        <is>
          <t>Gruppo di persone, famiglie, organizzazioni, comunità od ogni altra unità identificabile cui è diretto un intervento preventivo.</t>
        </is>
      </c>
      <c r="BH222" t="inlineStr">
        <is>
          <t/>
        </is>
      </c>
      <c r="BI222" t="inlineStr">
        <is>
          <t/>
        </is>
      </c>
      <c r="BJ222" t="inlineStr">
        <is>
          <t/>
        </is>
      </c>
      <c r="BK222" t="inlineStr">
        <is>
          <t/>
        </is>
      </c>
      <c r="BL222" t="inlineStr">
        <is>
          <t/>
        </is>
      </c>
      <c r="BM222" t="inlineStr">
        <is>
          <t/>
        </is>
      </c>
      <c r="BN222" t="inlineStr">
        <is>
          <t/>
        </is>
      </c>
      <c r="BO222" t="inlineStr">
        <is>
          <t/>
        </is>
      </c>
      <c r="BP222" t="inlineStr">
        <is>
          <t/>
        </is>
      </c>
      <c r="BQ222" t="inlineStr">
        <is>
          <t/>
        </is>
      </c>
      <c r="BR222" t="inlineStr">
        <is>
          <t/>
        </is>
      </c>
      <c r="BS222" t="inlineStr">
        <is>
          <t/>
        </is>
      </c>
      <c r="BT222" s="2" t="inlineStr">
        <is>
          <t>doelgroep</t>
        </is>
      </c>
      <c r="BU222" s="2" t="inlineStr">
        <is>
          <t>2</t>
        </is>
      </c>
      <c r="BV222" s="2" t="inlineStr">
        <is>
          <t/>
        </is>
      </c>
      <c r="BW222" t="inlineStr">
        <is>
          <t>Groep mensen, gezinnen, organisaties, gemeenschappen of enige andere identificeerbare eenheid voor wie een preventieve actie is bestemd.</t>
        </is>
      </c>
      <c r="BX222" t="inlineStr">
        <is>
          <t/>
        </is>
      </c>
      <c r="BY222" t="inlineStr">
        <is>
          <t/>
        </is>
      </c>
      <c r="BZ222" t="inlineStr">
        <is>
          <t/>
        </is>
      </c>
      <c r="CA222" t="inlineStr">
        <is>
          <t/>
        </is>
      </c>
      <c r="CB222" s="2" t="inlineStr">
        <is>
          <t>grupo-alvo</t>
        </is>
      </c>
      <c r="CC222" s="2" t="inlineStr">
        <is>
          <t>2</t>
        </is>
      </c>
      <c r="CD222" s="2" t="inlineStr">
        <is>
          <t/>
        </is>
      </c>
      <c r="CE222" t="inlineStr">
        <is>
          <t>Grupo de pessoas, famílias, organizações, comunidades ou qualquer outra unidade identificável a que uma intervenção de prevenção se dirige.</t>
        </is>
      </c>
      <c r="CF222" t="inlineStr">
        <is>
          <t/>
        </is>
      </c>
      <c r="CG222" t="inlineStr">
        <is>
          <t/>
        </is>
      </c>
      <c r="CH222" t="inlineStr">
        <is>
          <t/>
        </is>
      </c>
      <c r="CI222" t="inlineStr">
        <is>
          <t/>
        </is>
      </c>
      <c r="CJ222" t="inlineStr">
        <is>
          <t/>
        </is>
      </c>
      <c r="CK222" t="inlineStr">
        <is>
          <t/>
        </is>
      </c>
      <c r="CL222" t="inlineStr">
        <is>
          <t/>
        </is>
      </c>
      <c r="CM222" t="inlineStr">
        <is>
          <t/>
        </is>
      </c>
      <c r="CN222" t="inlineStr">
        <is>
          <t/>
        </is>
      </c>
      <c r="CO222" t="inlineStr">
        <is>
          <t/>
        </is>
      </c>
      <c r="CP222" t="inlineStr">
        <is>
          <t/>
        </is>
      </c>
      <c r="CQ222" t="inlineStr">
        <is>
          <t/>
        </is>
      </c>
      <c r="CR222" s="2" t="inlineStr">
        <is>
          <t>målgrupp</t>
        </is>
      </c>
      <c r="CS222" s="2" t="inlineStr">
        <is>
          <t>3</t>
        </is>
      </c>
      <c r="CT222" s="2" t="inlineStr">
        <is>
          <t/>
        </is>
      </c>
      <c r="CU222" t="inlineStr">
        <is>
          <t>Målgruppen är den grupp människor, hushåll, organisationer, bostadsområden eller andra identifierbara enheter som man riktar en förebyggande insats till.</t>
        </is>
      </c>
    </row>
    <row r="223">
      <c r="A223" s="1" t="str">
        <f>HYPERLINK("https://iate.europa.eu/entry/result/3515086/all", "3515086")</f>
        <v>3515086</v>
      </c>
      <c r="B223" t="inlineStr">
        <is>
          <t>EUROPEAN UNION</t>
        </is>
      </c>
      <c r="C223" t="inlineStr">
        <is>
          <t>EUROPEAN UNION|European Union law;EUROPEAN UNION|European construction|European Union</t>
        </is>
      </c>
      <c r="D223" t="inlineStr">
        <is>
          <t/>
        </is>
      </c>
      <c r="E223" t="inlineStr">
        <is>
          <t/>
        </is>
      </c>
      <c r="F223" t="inlineStr">
        <is>
          <t/>
        </is>
      </c>
      <c r="G223" t="inlineStr">
        <is>
          <t/>
        </is>
      </c>
      <c r="H223" t="inlineStr">
        <is>
          <t/>
        </is>
      </c>
      <c r="I223" t="inlineStr">
        <is>
          <t/>
        </is>
      </c>
      <c r="J223" t="inlineStr">
        <is>
          <t/>
        </is>
      </c>
      <c r="K223" t="inlineStr">
        <is>
          <t/>
        </is>
      </c>
      <c r="L223" t="inlineStr">
        <is>
          <t/>
        </is>
      </c>
      <c r="M223" t="inlineStr">
        <is>
          <t/>
        </is>
      </c>
      <c r="N223" t="inlineStr">
        <is>
          <t/>
        </is>
      </c>
      <c r="O223" t="inlineStr">
        <is>
          <t/>
        </is>
      </c>
      <c r="P223" t="inlineStr">
        <is>
          <t/>
        </is>
      </c>
      <c r="Q223" t="inlineStr">
        <is>
          <t/>
        </is>
      </c>
      <c r="R223" t="inlineStr">
        <is>
          <t/>
        </is>
      </c>
      <c r="S223" t="inlineStr">
        <is>
          <t/>
        </is>
      </c>
      <c r="T223" s="2" t="inlineStr">
        <is>
          <t>δικαίωμα ελεύθερης κυκλοφορίας και διαμονής στο έδαφος των κρατών μελών</t>
        </is>
      </c>
      <c r="U223" s="2" t="inlineStr">
        <is>
          <t>3</t>
        </is>
      </c>
      <c r="V223" s="2" t="inlineStr">
        <is>
          <t/>
        </is>
      </c>
      <c r="W223" t="inlineStr">
        <is>
          <t/>
        </is>
      </c>
      <c r="X223" s="2" t="inlineStr">
        <is>
          <t>right to move and reside freely within the territory of the Member States</t>
        </is>
      </c>
      <c r="Y223" s="2" t="inlineStr">
        <is>
          <t>3</t>
        </is>
      </c>
      <c r="Z223" s="2" t="inlineStr">
        <is>
          <t/>
        </is>
      </c>
      <c r="AA223" t="inlineStr">
        <is>
          <t/>
        </is>
      </c>
      <c r="AB223" t="inlineStr">
        <is>
          <t/>
        </is>
      </c>
      <c r="AC223" t="inlineStr">
        <is>
          <t/>
        </is>
      </c>
      <c r="AD223" t="inlineStr">
        <is>
          <t/>
        </is>
      </c>
      <c r="AE223" t="inlineStr">
        <is>
          <t/>
        </is>
      </c>
      <c r="AF223" t="inlineStr">
        <is>
          <t/>
        </is>
      </c>
      <c r="AG223" t="inlineStr">
        <is>
          <t/>
        </is>
      </c>
      <c r="AH223" t="inlineStr">
        <is>
          <t/>
        </is>
      </c>
      <c r="AI223" t="inlineStr">
        <is>
          <t/>
        </is>
      </c>
      <c r="AJ223" t="inlineStr">
        <is>
          <t/>
        </is>
      </c>
      <c r="AK223" t="inlineStr">
        <is>
          <t/>
        </is>
      </c>
      <c r="AL223" t="inlineStr">
        <is>
          <t/>
        </is>
      </c>
      <c r="AM223" t="inlineStr">
        <is>
          <t/>
        </is>
      </c>
      <c r="AN223" s="2" t="inlineStr">
        <is>
          <t>droit de circuler et de séjourner librement sur le territoire des États membres</t>
        </is>
      </c>
      <c r="AO223" s="2" t="inlineStr">
        <is>
          <t>3</t>
        </is>
      </c>
      <c r="AP223" s="2" t="inlineStr">
        <is>
          <t/>
        </is>
      </c>
      <c r="AQ223" t="inlineStr">
        <is>
          <t/>
        </is>
      </c>
      <c r="AR223" t="inlineStr">
        <is>
          <t/>
        </is>
      </c>
      <c r="AS223" t="inlineStr">
        <is>
          <t/>
        </is>
      </c>
      <c r="AT223" t="inlineStr">
        <is>
          <t/>
        </is>
      </c>
      <c r="AU223" t="inlineStr">
        <is>
          <t/>
        </is>
      </c>
      <c r="AV223" t="inlineStr">
        <is>
          <t/>
        </is>
      </c>
      <c r="AW223" t="inlineStr">
        <is>
          <t/>
        </is>
      </c>
      <c r="AX223" t="inlineStr">
        <is>
          <t/>
        </is>
      </c>
      <c r="AY223" t="inlineStr">
        <is>
          <t/>
        </is>
      </c>
      <c r="AZ223" t="inlineStr">
        <is>
          <t/>
        </is>
      </c>
      <c r="BA223" t="inlineStr">
        <is>
          <t/>
        </is>
      </c>
      <c r="BB223" t="inlineStr">
        <is>
          <t/>
        </is>
      </c>
      <c r="BC223" t="inlineStr">
        <is>
          <t/>
        </is>
      </c>
      <c r="BD223" t="inlineStr">
        <is>
          <t/>
        </is>
      </c>
      <c r="BE223" t="inlineStr">
        <is>
          <t/>
        </is>
      </c>
      <c r="BF223" t="inlineStr">
        <is>
          <t/>
        </is>
      </c>
      <c r="BG223" t="inlineStr">
        <is>
          <t/>
        </is>
      </c>
      <c r="BH223" t="inlineStr">
        <is>
          <t/>
        </is>
      </c>
      <c r="BI223" t="inlineStr">
        <is>
          <t/>
        </is>
      </c>
      <c r="BJ223" t="inlineStr">
        <is>
          <t/>
        </is>
      </c>
      <c r="BK223" t="inlineStr">
        <is>
          <t/>
        </is>
      </c>
      <c r="BL223" t="inlineStr">
        <is>
          <t/>
        </is>
      </c>
      <c r="BM223" t="inlineStr">
        <is>
          <t/>
        </is>
      </c>
      <c r="BN223" t="inlineStr">
        <is>
          <t/>
        </is>
      </c>
      <c r="BO223" t="inlineStr">
        <is>
          <t/>
        </is>
      </c>
      <c r="BP223" t="inlineStr">
        <is>
          <t/>
        </is>
      </c>
      <c r="BQ223" t="inlineStr">
        <is>
          <t/>
        </is>
      </c>
      <c r="BR223" t="inlineStr">
        <is>
          <t/>
        </is>
      </c>
      <c r="BS223" t="inlineStr">
        <is>
          <t/>
        </is>
      </c>
      <c r="BT223" t="inlineStr">
        <is>
          <t/>
        </is>
      </c>
      <c r="BU223" t="inlineStr">
        <is>
          <t/>
        </is>
      </c>
      <c r="BV223" t="inlineStr">
        <is>
          <t/>
        </is>
      </c>
      <c r="BW223" t="inlineStr">
        <is>
          <t/>
        </is>
      </c>
      <c r="BX223" s="2" t="inlineStr">
        <is>
          <t>prawo do swobodnego przemieszczania się i przebywania na terytorium państw członkowskich</t>
        </is>
      </c>
      <c r="BY223" s="2" t="inlineStr">
        <is>
          <t>3</t>
        </is>
      </c>
      <c r="BZ223" s="2" t="inlineStr">
        <is>
          <t/>
        </is>
      </c>
      <c r="CA223" t="inlineStr">
        <is>
          <t/>
        </is>
      </c>
      <c r="CB223" t="inlineStr">
        <is>
          <t/>
        </is>
      </c>
      <c r="CC223" t="inlineStr">
        <is>
          <t/>
        </is>
      </c>
      <c r="CD223" t="inlineStr">
        <is>
          <t/>
        </is>
      </c>
      <c r="CE223" t="inlineStr">
        <is>
          <t/>
        </is>
      </c>
      <c r="CF223" s="2" t="inlineStr">
        <is>
          <t>dreptul la liberă circulație și ședere pe teritoriul statelor membre|
dreptul la liberă circulație și rezidență pe teritoriul statelor membre</t>
        </is>
      </c>
      <c r="CG223" s="2" t="inlineStr">
        <is>
          <t>2|
2</t>
        </is>
      </c>
      <c r="CH223" s="2" t="inlineStr">
        <is>
          <t xml:space="preserve">|
</t>
        </is>
      </c>
      <c r="CI223" t="inlineStr">
        <is>
          <t/>
        </is>
      </c>
      <c r="CJ223" t="inlineStr">
        <is>
          <t/>
        </is>
      </c>
      <c r="CK223" t="inlineStr">
        <is>
          <t/>
        </is>
      </c>
      <c r="CL223" t="inlineStr">
        <is>
          <t/>
        </is>
      </c>
      <c r="CM223" t="inlineStr">
        <is>
          <t/>
        </is>
      </c>
      <c r="CN223" t="inlineStr">
        <is>
          <t/>
        </is>
      </c>
      <c r="CO223" t="inlineStr">
        <is>
          <t/>
        </is>
      </c>
      <c r="CP223" t="inlineStr">
        <is>
          <t/>
        </is>
      </c>
      <c r="CQ223" t="inlineStr">
        <is>
          <t/>
        </is>
      </c>
      <c r="CR223" t="inlineStr">
        <is>
          <t/>
        </is>
      </c>
      <c r="CS223" t="inlineStr">
        <is>
          <t/>
        </is>
      </c>
      <c r="CT223" t="inlineStr">
        <is>
          <t/>
        </is>
      </c>
      <c r="CU223" t="inlineStr">
        <is>
          <t/>
        </is>
      </c>
    </row>
    <row r="224">
      <c r="A224" s="1" t="str">
        <f>HYPERLINK("https://iate.europa.eu/entry/result/3546905/all", "3546905")</f>
        <v>3546905</v>
      </c>
      <c r="B224" t="inlineStr">
        <is>
          <t>EUROPEAN UNION;GEOGRAPHY</t>
        </is>
      </c>
      <c r="C224" t="inlineStr">
        <is>
          <t>EUROPEAN UNION|European construction;GEOGRAPHY</t>
        </is>
      </c>
      <c r="D224" t="inlineStr">
        <is>
          <t/>
        </is>
      </c>
      <c r="E224" t="inlineStr">
        <is>
          <t/>
        </is>
      </c>
      <c r="F224" t="inlineStr">
        <is>
          <t/>
        </is>
      </c>
      <c r="G224" t="inlineStr">
        <is>
          <t/>
        </is>
      </c>
      <c r="H224" t="inlineStr">
        <is>
          <t/>
        </is>
      </c>
      <c r="I224" t="inlineStr">
        <is>
          <t/>
        </is>
      </c>
      <c r="J224" t="inlineStr">
        <is>
          <t/>
        </is>
      </c>
      <c r="K224" t="inlineStr">
        <is>
          <t/>
        </is>
      </c>
      <c r="L224" t="inlineStr">
        <is>
          <t/>
        </is>
      </c>
      <c r="M224" t="inlineStr">
        <is>
          <t/>
        </is>
      </c>
      <c r="N224" t="inlineStr">
        <is>
          <t/>
        </is>
      </c>
      <c r="O224" t="inlineStr">
        <is>
          <t/>
        </is>
      </c>
      <c r="P224" t="inlineStr">
        <is>
          <t/>
        </is>
      </c>
      <c r="Q224" t="inlineStr">
        <is>
          <t/>
        </is>
      </c>
      <c r="R224" t="inlineStr">
        <is>
          <t/>
        </is>
      </c>
      <c r="S224" t="inlineStr">
        <is>
          <t/>
        </is>
      </c>
      <c r="T224" t="inlineStr">
        <is>
          <t/>
        </is>
      </c>
      <c r="U224" t="inlineStr">
        <is>
          <t/>
        </is>
      </c>
      <c r="V224" t="inlineStr">
        <is>
          <t/>
        </is>
      </c>
      <c r="W224" t="inlineStr">
        <is>
          <t/>
        </is>
      </c>
      <c r="X224" s="2" t="inlineStr">
        <is>
          <t>cross-border region|
euroregion euregio EU region regions|
CBR</t>
        </is>
      </c>
      <c r="Y224" s="2" t="inlineStr">
        <is>
          <t>4|
1|
3</t>
        </is>
      </c>
      <c r="Z224" s="2" t="inlineStr">
        <is>
          <t xml:space="preserve">|
|
</t>
        </is>
      </c>
      <c r="AA224" t="inlineStr">
        <is>
          <t>territorial unit that comprises contiguous sub-national units from two or more nation states</t>
        </is>
      </c>
      <c r="AB224" t="inlineStr">
        <is>
          <t/>
        </is>
      </c>
      <c r="AC224" t="inlineStr">
        <is>
          <t/>
        </is>
      </c>
      <c r="AD224" t="inlineStr">
        <is>
          <t/>
        </is>
      </c>
      <c r="AE224" t="inlineStr">
        <is>
          <t/>
        </is>
      </c>
      <c r="AF224" t="inlineStr">
        <is>
          <t/>
        </is>
      </c>
      <c r="AG224" t="inlineStr">
        <is>
          <t/>
        </is>
      </c>
      <c r="AH224" t="inlineStr">
        <is>
          <t/>
        </is>
      </c>
      <c r="AI224" t="inlineStr">
        <is>
          <t/>
        </is>
      </c>
      <c r="AJ224" t="inlineStr">
        <is>
          <t/>
        </is>
      </c>
      <c r="AK224" t="inlineStr">
        <is>
          <t/>
        </is>
      </c>
      <c r="AL224" t="inlineStr">
        <is>
          <t/>
        </is>
      </c>
      <c r="AM224" t="inlineStr">
        <is>
          <t/>
        </is>
      </c>
      <c r="AN224" t="inlineStr">
        <is>
          <t/>
        </is>
      </c>
      <c r="AO224" t="inlineStr">
        <is>
          <t/>
        </is>
      </c>
      <c r="AP224" t="inlineStr">
        <is>
          <t/>
        </is>
      </c>
      <c r="AQ224" t="inlineStr">
        <is>
          <t/>
        </is>
      </c>
      <c r="AR224" t="inlineStr">
        <is>
          <t/>
        </is>
      </c>
      <c r="AS224" t="inlineStr">
        <is>
          <t/>
        </is>
      </c>
      <c r="AT224" t="inlineStr">
        <is>
          <t/>
        </is>
      </c>
      <c r="AU224" t="inlineStr">
        <is>
          <t/>
        </is>
      </c>
      <c r="AV224" t="inlineStr">
        <is>
          <t/>
        </is>
      </c>
      <c r="AW224" t="inlineStr">
        <is>
          <t/>
        </is>
      </c>
      <c r="AX224" t="inlineStr">
        <is>
          <t/>
        </is>
      </c>
      <c r="AY224" t="inlineStr">
        <is>
          <t/>
        </is>
      </c>
      <c r="AZ224" s="2" t="inlineStr">
        <is>
          <t>határon átnyúló régió|
határrégió</t>
        </is>
      </c>
      <c r="BA224" s="2" t="inlineStr">
        <is>
          <t>4|
4</t>
        </is>
      </c>
      <c r="BB224" s="2" t="inlineStr">
        <is>
          <t xml:space="preserve">preferred|
</t>
        </is>
      </c>
      <c r="BC224" t="inlineStr">
        <is>
          <t>olyan területi egység, amely két vagy több állam egymással szomszédos területi egységeiből áll</t>
        </is>
      </c>
      <c r="BD224" t="inlineStr">
        <is>
          <t/>
        </is>
      </c>
      <c r="BE224" t="inlineStr">
        <is>
          <t/>
        </is>
      </c>
      <c r="BF224" t="inlineStr">
        <is>
          <t/>
        </is>
      </c>
      <c r="BG224" t="inlineStr">
        <is>
          <t/>
        </is>
      </c>
      <c r="BH224" t="inlineStr">
        <is>
          <t/>
        </is>
      </c>
      <c r="BI224" t="inlineStr">
        <is>
          <t/>
        </is>
      </c>
      <c r="BJ224" t="inlineStr">
        <is>
          <t/>
        </is>
      </c>
      <c r="BK224" t="inlineStr">
        <is>
          <t/>
        </is>
      </c>
      <c r="BL224" t="inlineStr">
        <is>
          <t/>
        </is>
      </c>
      <c r="BM224" t="inlineStr">
        <is>
          <t/>
        </is>
      </c>
      <c r="BN224" t="inlineStr">
        <is>
          <t/>
        </is>
      </c>
      <c r="BO224" t="inlineStr">
        <is>
          <t/>
        </is>
      </c>
      <c r="BP224" t="inlineStr">
        <is>
          <t/>
        </is>
      </c>
      <c r="BQ224" t="inlineStr">
        <is>
          <t/>
        </is>
      </c>
      <c r="BR224" t="inlineStr">
        <is>
          <t/>
        </is>
      </c>
      <c r="BS224" t="inlineStr">
        <is>
          <t/>
        </is>
      </c>
      <c r="BT224" t="inlineStr">
        <is>
          <t/>
        </is>
      </c>
      <c r="BU224" t="inlineStr">
        <is>
          <t/>
        </is>
      </c>
      <c r="BV224" t="inlineStr">
        <is>
          <t/>
        </is>
      </c>
      <c r="BW224" t="inlineStr">
        <is>
          <t/>
        </is>
      </c>
      <c r="BX224" s="2" t="inlineStr">
        <is>
          <t>region transgraniczny</t>
        </is>
      </c>
      <c r="BY224" s="2" t="inlineStr">
        <is>
          <t>3</t>
        </is>
      </c>
      <c r="BZ224" s="2" t="inlineStr">
        <is>
          <t/>
        </is>
      </c>
      <c r="CA224" t="inlineStr">
        <is>
          <t>teren zlokalizowany po obu stronach granicy</t>
        </is>
      </c>
      <c r="CB224" t="inlineStr">
        <is>
          <t/>
        </is>
      </c>
      <c r="CC224" t="inlineStr">
        <is>
          <t/>
        </is>
      </c>
      <c r="CD224" t="inlineStr">
        <is>
          <t/>
        </is>
      </c>
      <c r="CE224" t="inlineStr">
        <is>
          <t/>
        </is>
      </c>
      <c r="CF224" t="inlineStr">
        <is>
          <t/>
        </is>
      </c>
      <c r="CG224" t="inlineStr">
        <is>
          <t/>
        </is>
      </c>
      <c r="CH224" t="inlineStr">
        <is>
          <t/>
        </is>
      </c>
      <c r="CI224" t="inlineStr">
        <is>
          <t/>
        </is>
      </c>
      <c r="CJ224" t="inlineStr">
        <is>
          <t/>
        </is>
      </c>
      <c r="CK224" t="inlineStr">
        <is>
          <t/>
        </is>
      </c>
      <c r="CL224" t="inlineStr">
        <is>
          <t/>
        </is>
      </c>
      <c r="CM224" t="inlineStr">
        <is>
          <t/>
        </is>
      </c>
      <c r="CN224" t="inlineStr">
        <is>
          <t/>
        </is>
      </c>
      <c r="CO224" t="inlineStr">
        <is>
          <t/>
        </is>
      </c>
      <c r="CP224" t="inlineStr">
        <is>
          <t/>
        </is>
      </c>
      <c r="CQ224" t="inlineStr">
        <is>
          <t/>
        </is>
      </c>
      <c r="CR224" t="inlineStr">
        <is>
          <t/>
        </is>
      </c>
      <c r="CS224" t="inlineStr">
        <is>
          <t/>
        </is>
      </c>
      <c r="CT224" t="inlineStr">
        <is>
          <t/>
        </is>
      </c>
      <c r="CU224" t="inlineStr">
        <is>
          <t/>
        </is>
      </c>
    </row>
    <row r="225">
      <c r="A225" s="1" t="str">
        <f>HYPERLINK("https://iate.europa.eu/entry/result/1130051/all", "1130051")</f>
        <v>1130051</v>
      </c>
      <c r="B225" t="inlineStr">
        <is>
          <t>EUROPEAN UNION;LAW</t>
        </is>
      </c>
      <c r="C225" t="inlineStr">
        <is>
          <t>EUROPEAN UNION;LAW</t>
        </is>
      </c>
      <c r="D225" t="inlineStr">
        <is>
          <t/>
        </is>
      </c>
      <c r="E225" t="inlineStr">
        <is>
          <t/>
        </is>
      </c>
      <c r="F225" t="inlineStr">
        <is>
          <t/>
        </is>
      </c>
      <c r="G225" t="inlineStr">
        <is>
          <t/>
        </is>
      </c>
      <c r="H225" t="inlineStr">
        <is>
          <t/>
        </is>
      </c>
      <c r="I225" t="inlineStr">
        <is>
          <t/>
        </is>
      </c>
      <c r="J225" t="inlineStr">
        <is>
          <t/>
        </is>
      </c>
      <c r="K225" t="inlineStr">
        <is>
          <t/>
        </is>
      </c>
      <c r="L225" s="2" t="inlineStr">
        <is>
          <t>retlige grunde</t>
        </is>
      </c>
      <c r="M225" s="2" t="inlineStr">
        <is>
          <t>3</t>
        </is>
      </c>
      <c r="N225" s="2" t="inlineStr">
        <is>
          <t/>
        </is>
      </c>
      <c r="O225" t="inlineStr">
        <is>
          <t/>
        </is>
      </c>
      <c r="P225" s="2" t="inlineStr">
        <is>
          <t>Rechtsgründe</t>
        </is>
      </c>
      <c r="Q225" s="2" t="inlineStr">
        <is>
          <t>3</t>
        </is>
      </c>
      <c r="R225" s="2" t="inlineStr">
        <is>
          <t/>
        </is>
      </c>
      <c r="S225" t="inlineStr">
        <is>
          <t/>
        </is>
      </c>
      <c r="T225" s="2" t="inlineStr">
        <is>
          <t>νομικοί λόγοι</t>
        </is>
      </c>
      <c r="U225" s="2" t="inlineStr">
        <is>
          <t>3</t>
        </is>
      </c>
      <c r="V225" s="2" t="inlineStr">
        <is>
          <t/>
        </is>
      </c>
      <c r="W225" t="inlineStr">
        <is>
          <t/>
        </is>
      </c>
      <c r="X225" s="2" t="inlineStr">
        <is>
          <t>legal grounds</t>
        </is>
      </c>
      <c r="Y225" s="2" t="inlineStr">
        <is>
          <t>3</t>
        </is>
      </c>
      <c r="Z225" s="2" t="inlineStr">
        <is>
          <t/>
        </is>
      </c>
      <c r="AA225" t="inlineStr">
        <is>
          <t/>
        </is>
      </c>
      <c r="AB225" s="2" t="inlineStr">
        <is>
          <t>motivos de derecho</t>
        </is>
      </c>
      <c r="AC225" s="2" t="inlineStr">
        <is>
          <t>3</t>
        </is>
      </c>
      <c r="AD225" s="2" t="inlineStr">
        <is>
          <t/>
        </is>
      </c>
      <c r="AE225" t="inlineStr">
        <is>
          <t/>
        </is>
      </c>
      <c r="AF225" t="inlineStr">
        <is>
          <t/>
        </is>
      </c>
      <c r="AG225" t="inlineStr">
        <is>
          <t/>
        </is>
      </c>
      <c r="AH225" t="inlineStr">
        <is>
          <t/>
        </is>
      </c>
      <c r="AI225" t="inlineStr">
        <is>
          <t/>
        </is>
      </c>
      <c r="AJ225" t="inlineStr">
        <is>
          <t/>
        </is>
      </c>
      <c r="AK225" t="inlineStr">
        <is>
          <t/>
        </is>
      </c>
      <c r="AL225" t="inlineStr">
        <is>
          <t/>
        </is>
      </c>
      <c r="AM225" t="inlineStr">
        <is>
          <t/>
        </is>
      </c>
      <c r="AN225" s="2" t="inlineStr">
        <is>
          <t>des raisons de droit</t>
        </is>
      </c>
      <c r="AO225" s="2" t="inlineStr">
        <is>
          <t>3</t>
        </is>
      </c>
      <c r="AP225" s="2" t="inlineStr">
        <is>
          <t/>
        </is>
      </c>
      <c r="AQ225" t="inlineStr">
        <is>
          <t/>
        </is>
      </c>
      <c r="AR225" t="inlineStr">
        <is>
          <t/>
        </is>
      </c>
      <c r="AS225" t="inlineStr">
        <is>
          <t/>
        </is>
      </c>
      <c r="AT225" t="inlineStr">
        <is>
          <t/>
        </is>
      </c>
      <c r="AU225" t="inlineStr">
        <is>
          <t/>
        </is>
      </c>
      <c r="AV225" t="inlineStr">
        <is>
          <t/>
        </is>
      </c>
      <c r="AW225" t="inlineStr">
        <is>
          <t/>
        </is>
      </c>
      <c r="AX225" t="inlineStr">
        <is>
          <t/>
        </is>
      </c>
      <c r="AY225" t="inlineStr">
        <is>
          <t/>
        </is>
      </c>
      <c r="AZ225" t="inlineStr">
        <is>
          <t/>
        </is>
      </c>
      <c r="BA225" t="inlineStr">
        <is>
          <t/>
        </is>
      </c>
      <c r="BB225" t="inlineStr">
        <is>
          <t/>
        </is>
      </c>
      <c r="BC225" t="inlineStr">
        <is>
          <t/>
        </is>
      </c>
      <c r="BD225" s="2" t="inlineStr">
        <is>
          <t>motivi di diritto</t>
        </is>
      </c>
      <c r="BE225" s="2" t="inlineStr">
        <is>
          <t>3</t>
        </is>
      </c>
      <c r="BF225" s="2" t="inlineStr">
        <is>
          <t/>
        </is>
      </c>
      <c r="BG225" t="inlineStr">
        <is>
          <t/>
        </is>
      </c>
      <c r="BH225" t="inlineStr">
        <is>
          <t/>
        </is>
      </c>
      <c r="BI225" t="inlineStr">
        <is>
          <t/>
        </is>
      </c>
      <c r="BJ225" t="inlineStr">
        <is>
          <t/>
        </is>
      </c>
      <c r="BK225" t="inlineStr">
        <is>
          <t/>
        </is>
      </c>
      <c r="BL225" t="inlineStr">
        <is>
          <t/>
        </is>
      </c>
      <c r="BM225" t="inlineStr">
        <is>
          <t/>
        </is>
      </c>
      <c r="BN225" t="inlineStr">
        <is>
          <t/>
        </is>
      </c>
      <c r="BO225" t="inlineStr">
        <is>
          <t/>
        </is>
      </c>
      <c r="BP225" t="inlineStr">
        <is>
          <t/>
        </is>
      </c>
      <c r="BQ225" t="inlineStr">
        <is>
          <t/>
        </is>
      </c>
      <c r="BR225" t="inlineStr">
        <is>
          <t/>
        </is>
      </c>
      <c r="BS225" t="inlineStr">
        <is>
          <t/>
        </is>
      </c>
      <c r="BT225" s="2" t="inlineStr">
        <is>
          <t>juridische gronden</t>
        </is>
      </c>
      <c r="BU225" s="2" t="inlineStr">
        <is>
          <t>3</t>
        </is>
      </c>
      <c r="BV225" s="2" t="inlineStr">
        <is>
          <t/>
        </is>
      </c>
      <c r="BW225" t="inlineStr">
        <is>
          <t/>
        </is>
      </c>
      <c r="BX225" t="inlineStr">
        <is>
          <t/>
        </is>
      </c>
      <c r="BY225" t="inlineStr">
        <is>
          <t/>
        </is>
      </c>
      <c r="BZ225" t="inlineStr">
        <is>
          <t/>
        </is>
      </c>
      <c r="CA225" t="inlineStr">
        <is>
          <t/>
        </is>
      </c>
      <c r="CB225" s="2" t="inlineStr">
        <is>
          <t>razões de natureza jurídica</t>
        </is>
      </c>
      <c r="CC225" s="2" t="inlineStr">
        <is>
          <t>3</t>
        </is>
      </c>
      <c r="CD225" s="2" t="inlineStr">
        <is>
          <t/>
        </is>
      </c>
      <c r="CE225" t="inlineStr">
        <is>
          <t/>
        </is>
      </c>
      <c r="CF225" t="inlineStr">
        <is>
          <t/>
        </is>
      </c>
      <c r="CG225" t="inlineStr">
        <is>
          <t/>
        </is>
      </c>
      <c r="CH225" t="inlineStr">
        <is>
          <t/>
        </is>
      </c>
      <c r="CI225" t="inlineStr">
        <is>
          <t/>
        </is>
      </c>
      <c r="CJ225" t="inlineStr">
        <is>
          <t/>
        </is>
      </c>
      <c r="CK225" t="inlineStr">
        <is>
          <t/>
        </is>
      </c>
      <c r="CL225" t="inlineStr">
        <is>
          <t/>
        </is>
      </c>
      <c r="CM225" t="inlineStr">
        <is>
          <t/>
        </is>
      </c>
      <c r="CN225" t="inlineStr">
        <is>
          <t/>
        </is>
      </c>
      <c r="CO225" t="inlineStr">
        <is>
          <t/>
        </is>
      </c>
      <c r="CP225" t="inlineStr">
        <is>
          <t/>
        </is>
      </c>
      <c r="CQ225" t="inlineStr">
        <is>
          <t/>
        </is>
      </c>
      <c r="CR225" t="inlineStr">
        <is>
          <t/>
        </is>
      </c>
      <c r="CS225" t="inlineStr">
        <is>
          <t/>
        </is>
      </c>
      <c r="CT225" t="inlineStr">
        <is>
          <t/>
        </is>
      </c>
      <c r="CU225" t="inlineStr">
        <is>
          <t/>
        </is>
      </c>
    </row>
    <row r="226">
      <c r="A226" s="1" t="str">
        <f>HYPERLINK("https://iate.europa.eu/entry/result/146148/all", "146148")</f>
        <v>146148</v>
      </c>
      <c r="B226" t="inlineStr">
        <is>
          <t>LAW</t>
        </is>
      </c>
      <c r="C226" t="inlineStr">
        <is>
          <t>LAW|rights and freedoms;LAW</t>
        </is>
      </c>
      <c r="D226" s="2" t="inlineStr">
        <is>
          <t>равенство пред закона</t>
        </is>
      </c>
      <c r="E226" s="2" t="inlineStr">
        <is>
          <t>4</t>
        </is>
      </c>
      <c r="F226" s="2" t="inlineStr">
        <is>
          <t/>
        </is>
      </c>
      <c r="G226" t="inlineStr">
        <is>
          <t/>
        </is>
      </c>
      <c r="H226" s="2" t="inlineStr">
        <is>
          <t>rovnost před zákonem</t>
        </is>
      </c>
      <c r="I226" s="2" t="inlineStr">
        <is>
          <t>3</t>
        </is>
      </c>
      <c r="J226" s="2" t="inlineStr">
        <is>
          <t/>
        </is>
      </c>
      <c r="K226" t="inlineStr">
        <is>
          <t/>
        </is>
      </c>
      <c r="L226" s="2" t="inlineStr">
        <is>
          <t>lige for loven</t>
        </is>
      </c>
      <c r="M226" s="2" t="inlineStr">
        <is>
          <t>4</t>
        </is>
      </c>
      <c r="N226" s="2" t="inlineStr">
        <is>
          <t/>
        </is>
      </c>
      <c r="O226" t="inlineStr">
        <is>
          <t>Alle mennesker er lige for loven</t>
        </is>
      </c>
      <c r="P226" s="2" t="inlineStr">
        <is>
          <t>Gleichheit vor dem Gesetz</t>
        </is>
      </c>
      <c r="Q226" s="2" t="inlineStr">
        <is>
          <t>4</t>
        </is>
      </c>
      <c r="R226" s="2" t="inlineStr">
        <is>
          <t/>
        </is>
      </c>
      <c r="S226" t="inlineStr">
        <is>
          <t/>
        </is>
      </c>
      <c r="T226" s="2" t="inlineStr">
        <is>
          <t>ισότητα έναντι του νόμου</t>
        </is>
      </c>
      <c r="U226" s="2" t="inlineStr">
        <is>
          <t>3</t>
        </is>
      </c>
      <c r="V226" s="2" t="inlineStr">
        <is>
          <t/>
        </is>
      </c>
      <c r="W226" t="inlineStr">
        <is>
          <t/>
        </is>
      </c>
      <c r="X226" s="2" t="inlineStr">
        <is>
          <t>equality before the law</t>
        </is>
      </c>
      <c r="Y226" s="2" t="inlineStr">
        <is>
          <t>4</t>
        </is>
      </c>
      <c r="Z226" s="2" t="inlineStr">
        <is>
          <t/>
        </is>
      </c>
      <c r="AA226" t="inlineStr">
        <is>
          <t/>
        </is>
      </c>
      <c r="AB226" s="2" t="inlineStr">
        <is>
          <t>igualdad ante la ley</t>
        </is>
      </c>
      <c r="AC226" s="2" t="inlineStr">
        <is>
          <t>4</t>
        </is>
      </c>
      <c r="AD226" s="2" t="inlineStr">
        <is>
          <t/>
        </is>
      </c>
      <c r="AE226" t="inlineStr">
        <is>
          <t/>
        </is>
      </c>
      <c r="AF226" s="2" t="inlineStr">
        <is>
          <t>võrdsus seaduse ees</t>
        </is>
      </c>
      <c r="AG226" s="2" t="inlineStr">
        <is>
          <t>4</t>
        </is>
      </c>
      <c r="AH226" s="2" t="inlineStr">
        <is>
          <t/>
        </is>
      </c>
      <c r="AI226" t="inlineStr">
        <is>
          <t/>
        </is>
      </c>
      <c r="AJ226" s="2" t="inlineStr">
        <is>
          <t>yhdenvertaisuus lain edessä</t>
        </is>
      </c>
      <c r="AK226" s="2" t="inlineStr">
        <is>
          <t>4</t>
        </is>
      </c>
      <c r="AL226" s="2" t="inlineStr">
        <is>
          <t/>
        </is>
      </c>
      <c r="AM226" t="inlineStr">
        <is>
          <t>periaate, jonka mukaan ketään ei saa ilman hyväksyttävää perustetta asettaa eri asemaan sukupuolen, iän, alkuperän, kielen, uskonnon, vakaumuksen, mielipiteen, terveydentilan, vammaisuuden tai muun henkilöön liittyvän syyn perusteella</t>
        </is>
      </c>
      <c r="AN226" s="2" t="inlineStr">
        <is>
          <t>égalité devant la loi|
égalité en droit</t>
        </is>
      </c>
      <c r="AO226" s="2" t="inlineStr">
        <is>
          <t>3|
4</t>
        </is>
      </c>
      <c r="AP226" s="2" t="inlineStr">
        <is>
          <t xml:space="preserve">|
</t>
        </is>
      </c>
      <c r="AQ226" t="inlineStr">
        <is>
          <t/>
        </is>
      </c>
      <c r="AR226" s="2" t="inlineStr">
        <is>
          <t>comhionannas faoin dlí</t>
        </is>
      </c>
      <c r="AS226" s="2" t="inlineStr">
        <is>
          <t>3</t>
        </is>
      </c>
      <c r="AT226" s="2" t="inlineStr">
        <is>
          <t/>
        </is>
      </c>
      <c r="AU226" t="inlineStr">
        <is>
          <t/>
        </is>
      </c>
      <c r="AV226" t="inlineStr">
        <is>
          <t/>
        </is>
      </c>
      <c r="AW226" t="inlineStr">
        <is>
          <t/>
        </is>
      </c>
      <c r="AX226" t="inlineStr">
        <is>
          <t/>
        </is>
      </c>
      <c r="AY226" t="inlineStr">
        <is>
          <t/>
        </is>
      </c>
      <c r="AZ226" s="2" t="inlineStr">
        <is>
          <t>törvény előtti egyenlőség</t>
        </is>
      </c>
      <c r="BA226" s="2" t="inlineStr">
        <is>
          <t>4</t>
        </is>
      </c>
      <c r="BB226" s="2" t="inlineStr">
        <is>
          <t/>
        </is>
      </c>
      <c r="BC226" t="inlineStr">
        <is>
          <t/>
        </is>
      </c>
      <c r="BD226" s="2" t="inlineStr">
        <is>
          <t>uguaglianza davanti alla legge</t>
        </is>
      </c>
      <c r="BE226" s="2" t="inlineStr">
        <is>
          <t>3</t>
        </is>
      </c>
      <c r="BF226" s="2" t="inlineStr">
        <is>
          <t/>
        </is>
      </c>
      <c r="BG226" t="inlineStr">
        <is>
          <t/>
        </is>
      </c>
      <c r="BH226" s="2" t="inlineStr">
        <is>
          <t>lygybė prieš įstatymą</t>
        </is>
      </c>
      <c r="BI226" s="2" t="inlineStr">
        <is>
          <t>3</t>
        </is>
      </c>
      <c r="BJ226" s="2" t="inlineStr">
        <is>
          <t/>
        </is>
      </c>
      <c r="BK226" t="inlineStr">
        <is>
          <t/>
        </is>
      </c>
      <c r="BL226" s="2" t="inlineStr">
        <is>
          <t>vienlīdzība likuma priekšā</t>
        </is>
      </c>
      <c r="BM226" s="2" t="inlineStr">
        <is>
          <t>3</t>
        </is>
      </c>
      <c r="BN226" s="2" t="inlineStr">
        <is>
          <t/>
        </is>
      </c>
      <c r="BO226" t="inlineStr">
        <is>
          <t/>
        </is>
      </c>
      <c r="BP226" s="2" t="inlineStr">
        <is>
          <t>ugwaljanza f'għajnejn il-liġi</t>
        </is>
      </c>
      <c r="BQ226" s="2" t="inlineStr">
        <is>
          <t>4</t>
        </is>
      </c>
      <c r="BR226" s="2" t="inlineStr">
        <is>
          <t/>
        </is>
      </c>
      <c r="BS226" t="inlineStr">
        <is>
          <t/>
        </is>
      </c>
      <c r="BT226" s="2" t="inlineStr">
        <is>
          <t>gelijkheid voor de wet</t>
        </is>
      </c>
      <c r="BU226" s="2" t="inlineStr">
        <is>
          <t>4</t>
        </is>
      </c>
      <c r="BV226" s="2" t="inlineStr">
        <is>
          <t/>
        </is>
      </c>
      <c r="BW226" t="inlineStr">
        <is>
          <t/>
        </is>
      </c>
      <c r="BX226" s="2" t="inlineStr">
        <is>
          <t>równość wobec prawa</t>
        </is>
      </c>
      <c r="BY226" s="2" t="inlineStr">
        <is>
          <t>4</t>
        </is>
      </c>
      <c r="BZ226" s="2" t="inlineStr">
        <is>
          <t/>
        </is>
      </c>
      <c r="CA226" t="inlineStr">
        <is>
          <t>zasada konstytucyjna nakazująca, aby prawo traktowało w podobny sposób osoby znajdujące się w podobnej sytuacji</t>
        </is>
      </c>
      <c r="CB226" s="2" t="inlineStr">
        <is>
          <t>igualdade de direitos|
igualdade perante a lei</t>
        </is>
      </c>
      <c r="CC226" s="2" t="inlineStr">
        <is>
          <t>3|
4</t>
        </is>
      </c>
      <c r="CD226" s="2" t="inlineStr">
        <is>
          <t xml:space="preserve">|
</t>
        </is>
      </c>
      <c r="CE226" t="inlineStr">
        <is>
          <t/>
        </is>
      </c>
      <c r="CF226" s="2" t="inlineStr">
        <is>
          <t>egalitate în fața legii</t>
        </is>
      </c>
      <c r="CG226" s="2" t="inlineStr">
        <is>
          <t>3</t>
        </is>
      </c>
      <c r="CH226" s="2" t="inlineStr">
        <is>
          <t/>
        </is>
      </c>
      <c r="CI226" t="inlineStr">
        <is>
          <t/>
        </is>
      </c>
      <c r="CJ226" s="2" t="inlineStr">
        <is>
          <t>rovnosť pred zákonom</t>
        </is>
      </c>
      <c r="CK226" s="2" t="inlineStr">
        <is>
          <t>2</t>
        </is>
      </c>
      <c r="CL226" s="2" t="inlineStr">
        <is>
          <t/>
        </is>
      </c>
      <c r="CM226" t="inlineStr">
        <is>
          <t/>
        </is>
      </c>
      <c r="CN226" s="2" t="inlineStr">
        <is>
          <t>enakost pred zakonom</t>
        </is>
      </c>
      <c r="CO226" s="2" t="inlineStr">
        <is>
          <t>4</t>
        </is>
      </c>
      <c r="CP226" s="2" t="inlineStr">
        <is>
          <t/>
        </is>
      </c>
      <c r="CQ226" t="inlineStr">
        <is>
          <t/>
        </is>
      </c>
      <c r="CR226" s="2" t="inlineStr">
        <is>
          <t>likhet inför lagen</t>
        </is>
      </c>
      <c r="CS226" s="2" t="inlineStr">
        <is>
          <t>4</t>
        </is>
      </c>
      <c r="CT226" s="2" t="inlineStr">
        <is>
          <t/>
        </is>
      </c>
      <c r="CU226" t="inlineStr">
        <is>
          <t/>
        </is>
      </c>
    </row>
    <row r="227">
      <c r="A227" s="1" t="str">
        <f>HYPERLINK("https://iate.europa.eu/entry/result/1437006/all", "1437006")</f>
        <v>1437006</v>
      </c>
      <c r="B227" t="inlineStr">
        <is>
          <t>EDUCATION AND COMMUNICATIONS</t>
        </is>
      </c>
      <c r="C227" t="inlineStr">
        <is>
          <t>EDUCATION AND COMMUNICATIONS|information technology and data processing</t>
        </is>
      </c>
      <c r="D227" t="inlineStr">
        <is>
          <t/>
        </is>
      </c>
      <c r="E227" t="inlineStr">
        <is>
          <t/>
        </is>
      </c>
      <c r="F227" t="inlineStr">
        <is>
          <t/>
        </is>
      </c>
      <c r="G227" t="inlineStr">
        <is>
          <t/>
        </is>
      </c>
      <c r="H227" t="inlineStr">
        <is>
          <t/>
        </is>
      </c>
      <c r="I227" t="inlineStr">
        <is>
          <t/>
        </is>
      </c>
      <c r="J227" t="inlineStr">
        <is>
          <t/>
        </is>
      </c>
      <c r="K227" t="inlineStr">
        <is>
          <t/>
        </is>
      </c>
      <c r="L227" s="2" t="inlineStr">
        <is>
          <t>datafelt</t>
        </is>
      </c>
      <c r="M227" s="2" t="inlineStr">
        <is>
          <t>3</t>
        </is>
      </c>
      <c r="N227" s="2" t="inlineStr">
        <is>
          <t/>
        </is>
      </c>
      <c r="O227" t="inlineStr">
        <is>
          <t/>
        </is>
      </c>
      <c r="P227" s="2" t="inlineStr">
        <is>
          <t>Datenfeld</t>
        </is>
      </c>
      <c r="Q227" s="2" t="inlineStr">
        <is>
          <t>3</t>
        </is>
      </c>
      <c r="R227" s="2" t="inlineStr">
        <is>
          <t/>
        </is>
      </c>
      <c r="S227" t="inlineStr">
        <is>
          <t>Bezeichnung für den Teil eines Datensatzes, in dem eine in sich inhaltlich geschlossene Informationseinheit enthalten ist</t>
        </is>
      </c>
      <c r="T227" s="2" t="inlineStr">
        <is>
          <t>Πεδίο δεδομένων</t>
        </is>
      </c>
      <c r="U227" s="2" t="inlineStr">
        <is>
          <t>3</t>
        </is>
      </c>
      <c r="V227" s="2" t="inlineStr">
        <is>
          <t/>
        </is>
      </c>
      <c r="W227" t="inlineStr">
        <is>
          <t>Στην επεξεργασία δεδομένων ο φυσικός χώρος σε ένα μέσο εγγραφής δεδομένων που κρατιέται για ένα ή περισσότερα σχετιζόμενα στοιχειώδη δεδομένα.</t>
        </is>
      </c>
      <c r="X227" s="2" t="inlineStr">
        <is>
          <t>field|
data field</t>
        </is>
      </c>
      <c r="Y227" s="2" t="inlineStr">
        <is>
          <t>3|
3</t>
        </is>
      </c>
      <c r="Z227" s="2" t="inlineStr">
        <is>
          <t xml:space="preserve">|
</t>
        </is>
      </c>
      <c r="AA227" t="inlineStr">
        <is>
          <t>in data processing, a physical space on a data recording medium which is reserved for one or more related data elements</t>
        </is>
      </c>
      <c r="AB227" s="2" t="inlineStr">
        <is>
          <t>campo de datos</t>
        </is>
      </c>
      <c r="AC227" s="2" t="inlineStr">
        <is>
          <t>3</t>
        </is>
      </c>
      <c r="AD227" s="2" t="inlineStr">
        <is>
          <t/>
        </is>
      </c>
      <c r="AE227" t="inlineStr">
        <is>
          <t>área de la memoria principal de un ordenador que contiene un registro de datos</t>
        </is>
      </c>
      <c r="AF227" t="inlineStr">
        <is>
          <t/>
        </is>
      </c>
      <c r="AG227" t="inlineStr">
        <is>
          <t/>
        </is>
      </c>
      <c r="AH227" t="inlineStr">
        <is>
          <t/>
        </is>
      </c>
      <c r="AI227" t="inlineStr">
        <is>
          <t/>
        </is>
      </c>
      <c r="AJ227" s="2" t="inlineStr">
        <is>
          <t>tietokenttä</t>
        </is>
      </c>
      <c r="AK227" s="2" t="inlineStr">
        <is>
          <t>3</t>
        </is>
      </c>
      <c r="AL227" s="2" t="inlineStr">
        <is>
          <t/>
        </is>
      </c>
      <c r="AM227" t="inlineStr">
        <is>
          <t/>
        </is>
      </c>
      <c r="AN227" s="2" t="inlineStr">
        <is>
          <t>champ de données</t>
        </is>
      </c>
      <c r="AO227" s="2" t="inlineStr">
        <is>
          <t>3</t>
        </is>
      </c>
      <c r="AP227" s="2" t="inlineStr">
        <is>
          <t/>
        </is>
      </c>
      <c r="AQ227" t="inlineStr">
        <is>
          <t>zone de la mémoire de travail qui contient un enregistrement de données</t>
        </is>
      </c>
      <c r="AR227" t="inlineStr">
        <is>
          <t/>
        </is>
      </c>
      <c r="AS227" t="inlineStr">
        <is>
          <t/>
        </is>
      </c>
      <c r="AT227" t="inlineStr">
        <is>
          <t/>
        </is>
      </c>
      <c r="AU227" t="inlineStr">
        <is>
          <t/>
        </is>
      </c>
      <c r="AV227" t="inlineStr">
        <is>
          <t/>
        </is>
      </c>
      <c r="AW227" t="inlineStr">
        <is>
          <t/>
        </is>
      </c>
      <c r="AX227" t="inlineStr">
        <is>
          <t/>
        </is>
      </c>
      <c r="AY227" t="inlineStr">
        <is>
          <t/>
        </is>
      </c>
      <c r="AZ227" t="inlineStr">
        <is>
          <t/>
        </is>
      </c>
      <c r="BA227" t="inlineStr">
        <is>
          <t/>
        </is>
      </c>
      <c r="BB227" t="inlineStr">
        <is>
          <t/>
        </is>
      </c>
      <c r="BC227" t="inlineStr">
        <is>
          <t/>
        </is>
      </c>
      <c r="BD227" s="2" t="inlineStr">
        <is>
          <t>campo dati</t>
        </is>
      </c>
      <c r="BE227" s="2" t="inlineStr">
        <is>
          <t>3</t>
        </is>
      </c>
      <c r="BF227" s="2" t="inlineStr">
        <is>
          <t/>
        </is>
      </c>
      <c r="BG227" t="inlineStr">
        <is>
          <t/>
        </is>
      </c>
      <c r="BH227" t="inlineStr">
        <is>
          <t/>
        </is>
      </c>
      <c r="BI227" t="inlineStr">
        <is>
          <t/>
        </is>
      </c>
      <c r="BJ227" t="inlineStr">
        <is>
          <t/>
        </is>
      </c>
      <c r="BK227" t="inlineStr">
        <is>
          <t/>
        </is>
      </c>
      <c r="BL227" t="inlineStr">
        <is>
          <t/>
        </is>
      </c>
      <c r="BM227" t="inlineStr">
        <is>
          <t/>
        </is>
      </c>
      <c r="BN227" t="inlineStr">
        <is>
          <t/>
        </is>
      </c>
      <c r="BO227" t="inlineStr">
        <is>
          <t/>
        </is>
      </c>
      <c r="BP227" s="2" t="inlineStr">
        <is>
          <t>kamp tad-&lt;i&gt;data&lt;/i&gt;</t>
        </is>
      </c>
      <c r="BQ227" s="2" t="inlineStr">
        <is>
          <t>3</t>
        </is>
      </c>
      <c r="BR227" s="2" t="inlineStr">
        <is>
          <t/>
        </is>
      </c>
      <c r="BS227" t="inlineStr">
        <is>
          <t>fl-ipproċessar tad-&lt;i&gt;data&lt;/i&gt;, spazju fiżiku fuq medium għar-reġistrazzjoni tad-&lt;i&gt;data&lt;/i&gt; riżervat għal element tad-&lt;i&gt;data&lt;/i&gt; wieħed jew aktar</t>
        </is>
      </c>
      <c r="BT227" s="2" t="inlineStr">
        <is>
          <t>gegevensveld</t>
        </is>
      </c>
      <c r="BU227" s="2" t="inlineStr">
        <is>
          <t>3</t>
        </is>
      </c>
      <c r="BV227" s="2" t="inlineStr">
        <is>
          <t/>
        </is>
      </c>
      <c r="BW227" t="inlineStr">
        <is>
          <t>gebied in het werkgeheugen dat een gegevensrecord bevat</t>
        </is>
      </c>
      <c r="BX227" t="inlineStr">
        <is>
          <t/>
        </is>
      </c>
      <c r="BY227" t="inlineStr">
        <is>
          <t/>
        </is>
      </c>
      <c r="BZ227" t="inlineStr">
        <is>
          <t/>
        </is>
      </c>
      <c r="CA227" t="inlineStr">
        <is>
          <t/>
        </is>
      </c>
      <c r="CB227" s="2" t="inlineStr">
        <is>
          <t>campo de dados</t>
        </is>
      </c>
      <c r="CC227" s="2" t="inlineStr">
        <is>
          <t>3</t>
        </is>
      </c>
      <c r="CD227" s="2" t="inlineStr">
        <is>
          <t/>
        </is>
      </c>
      <c r="CE227" t="inlineStr">
        <is>
          <t/>
        </is>
      </c>
      <c r="CF227" s="2" t="inlineStr">
        <is>
          <t>câmp de date</t>
        </is>
      </c>
      <c r="CG227" s="2" t="inlineStr">
        <is>
          <t>3</t>
        </is>
      </c>
      <c r="CH227" s="2" t="inlineStr">
        <is>
          <t/>
        </is>
      </c>
      <c r="CI227" t="inlineStr">
        <is>
          <t/>
        </is>
      </c>
      <c r="CJ227" s="2" t="inlineStr">
        <is>
          <t>dátové pole</t>
        </is>
      </c>
      <c r="CK227" s="2" t="inlineStr">
        <is>
          <t>3</t>
        </is>
      </c>
      <c r="CL227" s="2" t="inlineStr">
        <is>
          <t/>
        </is>
      </c>
      <c r="CM227" t="inlineStr">
        <is>
          <t>spojité miesto vyhradené v pamäti pre jeden alebo viacero objektov rovnakého dátového typu</t>
        </is>
      </c>
      <c r="CN227" t="inlineStr">
        <is>
          <t/>
        </is>
      </c>
      <c r="CO227" t="inlineStr">
        <is>
          <t/>
        </is>
      </c>
      <c r="CP227" t="inlineStr">
        <is>
          <t/>
        </is>
      </c>
      <c r="CQ227" t="inlineStr">
        <is>
          <t/>
        </is>
      </c>
      <c r="CR227" s="2" t="inlineStr">
        <is>
          <t>datafält</t>
        </is>
      </c>
      <c r="CS227" s="2" t="inlineStr">
        <is>
          <t>3</t>
        </is>
      </c>
      <c r="CT227" s="2" t="inlineStr">
        <is>
          <t/>
        </is>
      </c>
      <c r="CU227" t="inlineStr">
        <is>
          <t/>
        </is>
      </c>
    </row>
    <row r="228">
      <c r="A228" s="1" t="str">
        <f>HYPERLINK("https://iate.europa.eu/entry/result/1902416/all", "1902416")</f>
        <v>1902416</v>
      </c>
      <c r="B228" t="inlineStr">
        <is>
          <t>INTERNATIONAL RELATIONS</t>
        </is>
      </c>
      <c r="C228" t="inlineStr">
        <is>
          <t>INTERNATIONAL RELATIONS|defence</t>
        </is>
      </c>
      <c r="D228" s="2" t="inlineStr">
        <is>
          <t>извлечени поуки</t>
        </is>
      </c>
      <c r="E228" s="2" t="inlineStr">
        <is>
          <t>2</t>
        </is>
      </c>
      <c r="F228" s="2" t="inlineStr">
        <is>
          <t/>
        </is>
      </c>
      <c r="G228" t="inlineStr">
        <is>
          <t/>
        </is>
      </c>
      <c r="H228" s="2" t="inlineStr">
        <is>
          <t>vyvozená poučení|
získané poznatky</t>
        </is>
      </c>
      <c r="I228" s="2" t="inlineStr">
        <is>
          <t>2|
2</t>
        </is>
      </c>
      <c r="J228" s="2" t="inlineStr">
        <is>
          <t xml:space="preserve">|
</t>
        </is>
      </c>
      <c r="K228" t="inlineStr">
        <is>
          <t/>
        </is>
      </c>
      <c r="L228" s="2" t="inlineStr">
        <is>
          <t>indhøstede erfaringer|
LL</t>
        </is>
      </c>
      <c r="M228" s="2" t="inlineStr">
        <is>
          <t>3|
3</t>
        </is>
      </c>
      <c r="N228" s="2" t="inlineStr">
        <is>
          <t xml:space="preserve">|
</t>
        </is>
      </c>
      <c r="O228" t="inlineStr">
        <is>
          <t/>
        </is>
      </c>
      <c r="P228" s="2" t="inlineStr">
        <is>
          <t>Erfahrungsauswertung|
gewonnene Erkenntnisse|
Erfahrungswerte|
gezogene Lehren|
LL</t>
        </is>
      </c>
      <c r="Q228" s="2" t="inlineStr">
        <is>
          <t>3|
3|
3|
3|
3</t>
        </is>
      </c>
      <c r="R228" s="2" t="inlineStr">
        <is>
          <t xml:space="preserve">|
|
|
|
</t>
        </is>
      </c>
      <c r="S228" t="inlineStr">
        <is>
          <t>die bei der Durchführung eines Projekts, einer Mission/ Operation u.ä. gewonnenen Erkenntnisse, die anderen in strukturierter Form zugänglich gemacht werden</t>
        </is>
      </c>
      <c r="T228" s="2" t="inlineStr">
        <is>
          <t>αξιοποίηση διδαγμάτων</t>
        </is>
      </c>
      <c r="U228" s="2" t="inlineStr">
        <is>
          <t>3</t>
        </is>
      </c>
      <c r="V228" s="2" t="inlineStr">
        <is>
          <t/>
        </is>
      </c>
      <c r="W228" t="inlineStr">
        <is>
          <t/>
        </is>
      </c>
      <c r="X228" s="2" t="inlineStr">
        <is>
          <t>Lessons Learnt|
Lessons Learned|
LL</t>
        </is>
      </c>
      <c r="Y228" s="2" t="inlineStr">
        <is>
          <t>1|
3|
3</t>
        </is>
      </c>
      <c r="Z228" s="2" t="inlineStr">
        <is>
          <t xml:space="preserve">|
|
</t>
        </is>
      </c>
      <c r="AA228" t="inlineStr">
        <is>
          <t/>
        </is>
      </c>
      <c r="AB228" s="2" t="inlineStr">
        <is>
          <t>balance de experiencias</t>
        </is>
      </c>
      <c r="AC228" s="2" t="inlineStr">
        <is>
          <t>2</t>
        </is>
      </c>
      <c r="AD228" s="2" t="inlineStr">
        <is>
          <t/>
        </is>
      </c>
      <c r="AE228" t="inlineStr">
        <is>
          <t>Análisis de los datos de problemas observados en el curso de una operación (enseñanzas extraídas &lt;a href="/entry/result/2242285/all" id="ENTRY_TO_ENTRY_CONVERTER" target="_blank"&gt;IATE:2242285&lt;/a&gt; ) para extraer conclusiones sobre pautas recurrentes y definir medidas, métodos de trabajo y buenas prácticas susceptibles de mejorar la situación.</t>
        </is>
      </c>
      <c r="AF228" s="2" t="inlineStr">
        <is>
          <t>saadud kogemused</t>
        </is>
      </c>
      <c r="AG228" s="2" t="inlineStr">
        <is>
          <t>3</t>
        </is>
      </c>
      <c r="AH228" s="2" t="inlineStr">
        <is>
          <t/>
        </is>
      </c>
      <c r="AI228" t="inlineStr">
        <is>
          <t/>
        </is>
      </c>
      <c r="AJ228" s="2" t="inlineStr">
        <is>
          <t>saadut kokemukset</t>
        </is>
      </c>
      <c r="AK228" s="2" t="inlineStr">
        <is>
          <t>3</t>
        </is>
      </c>
      <c r="AL228" s="2" t="inlineStr">
        <is>
          <t/>
        </is>
      </c>
      <c r="AM228" t="inlineStr">
        <is>
          <t>mm. kriisinhallintaoperaatioista opiksi ottaminen, saatujen kokemusten hyödyntäminen</t>
        </is>
      </c>
      <c r="AN228" s="2" t="inlineStr">
        <is>
          <t>enseignements tirés</t>
        </is>
      </c>
      <c r="AO228" s="2" t="inlineStr">
        <is>
          <t>3</t>
        </is>
      </c>
      <c r="AP228" s="2" t="inlineStr">
        <is>
          <t/>
        </is>
      </c>
      <c r="AQ228" t="inlineStr">
        <is>
          <t/>
        </is>
      </c>
      <c r="AR228" s="2" t="inlineStr">
        <is>
          <t>LL|
ceachtanna foghlamtha</t>
        </is>
      </c>
      <c r="AS228" s="2" t="inlineStr">
        <is>
          <t>3|
3</t>
        </is>
      </c>
      <c r="AT228" s="2" t="inlineStr">
        <is>
          <t xml:space="preserve">|
</t>
        </is>
      </c>
      <c r="AU228" t="inlineStr">
        <is>
          <t/>
        </is>
      </c>
      <c r="AV228" t="inlineStr">
        <is>
          <t/>
        </is>
      </c>
      <c r="AW228" t="inlineStr">
        <is>
          <t/>
        </is>
      </c>
      <c r="AX228" t="inlineStr">
        <is>
          <t/>
        </is>
      </c>
      <c r="AY228" t="inlineStr">
        <is>
          <t/>
        </is>
      </c>
      <c r="AZ228" s="2" t="inlineStr">
        <is>
          <t>levont tanulságok</t>
        </is>
      </c>
      <c r="BA228" s="2" t="inlineStr">
        <is>
          <t>4</t>
        </is>
      </c>
      <c r="BB228" s="2" t="inlineStr">
        <is>
          <t/>
        </is>
      </c>
      <c r="BC228" t="inlineStr">
        <is>
          <t/>
        </is>
      </c>
      <c r="BD228" s="2" t="inlineStr">
        <is>
          <t>insegnamenti appresi|
insegnamenti tratti</t>
        </is>
      </c>
      <c r="BE228" s="2" t="inlineStr">
        <is>
          <t>4|
3</t>
        </is>
      </c>
      <c r="BF228" s="2" t="inlineStr">
        <is>
          <t xml:space="preserve">preferred|
</t>
        </is>
      </c>
      <c r="BG228" t="inlineStr">
        <is>
          <t>punto di debolezza il cui miglioramento è stato debitamente individuato. Un insegnamento è "appreso" solo se la relativa azione correttiva è stata realizzata interamente</t>
        </is>
      </c>
      <c r="BH228" s="2" t="inlineStr">
        <is>
          <t>įgyta patirtis</t>
        </is>
      </c>
      <c r="BI228" s="2" t="inlineStr">
        <is>
          <t>3</t>
        </is>
      </c>
      <c r="BJ228" s="2" t="inlineStr">
        <is>
          <t/>
        </is>
      </c>
      <c r="BK228" t="inlineStr">
        <is>
          <t/>
        </is>
      </c>
      <c r="BL228" s="2" t="inlineStr">
        <is>
          <t>gūtās atziņas|
gūtā mācība|
gūtā pieredze</t>
        </is>
      </c>
      <c r="BM228" s="2" t="inlineStr">
        <is>
          <t>3|
3|
3</t>
        </is>
      </c>
      <c r="BN228" s="2" t="inlineStr">
        <is>
          <t xml:space="preserve">|
|
</t>
        </is>
      </c>
      <c r="BO228" t="inlineStr">
        <is>
          <t>Īstenojot projektu gūta pieredze, ko sistemātiski un strukturēti apkopo, lai to izmantotu nākamos projektos.</t>
        </is>
      </c>
      <c r="BP228" s="2" t="inlineStr">
        <is>
          <t>tagħlimiet meħuda</t>
        </is>
      </c>
      <c r="BQ228" s="2" t="inlineStr">
        <is>
          <t>3</t>
        </is>
      </c>
      <c r="BR228" s="2" t="inlineStr">
        <is>
          <t/>
        </is>
      </c>
      <c r="BS228" t="inlineStr">
        <is>
          <t>Ġeneralizzazzjonijiet ibbażati fuq esperjenzi ta' evalwazzjoni ta' proġetti, programmi jew politiki estratti minn ċirkostanzi speċifiċi u applikabbli għal sitwazzjonijiet usa'. Spiss il-lezzjonijiet jenfasizzaw il-punti sodi jew in-nuqqasijiet fl-identifikazzjoni, il-formulazzjoni u l-implimentazzjoni li jaffettwaw il-prestazzjoni, l-eżitu u l-impatt.</t>
        </is>
      </c>
      <c r="BT228" s="2" t="inlineStr">
        <is>
          <t>geleerde lessen|
ervaringslessen|
LL</t>
        </is>
      </c>
      <c r="BU228" s="2" t="inlineStr">
        <is>
          <t>3|
2|
3</t>
        </is>
      </c>
      <c r="BV228" s="2" t="inlineStr">
        <is>
          <t xml:space="preserve">|
|
</t>
        </is>
      </c>
      <c r="BW228" t="inlineStr">
        <is>
          <t>geconstateerde tekortkomingen waarvoor reeds een oplossing is gevonden</t>
        </is>
      </c>
      <c r="BX228" s="2" t="inlineStr">
        <is>
          <t>wdrożone doświadczenia i wnioski</t>
        </is>
      </c>
      <c r="BY228" s="2" t="inlineStr">
        <is>
          <t>3</t>
        </is>
      </c>
      <c r="BZ228" s="2" t="inlineStr">
        <is>
          <t/>
        </is>
      </c>
      <c r="CA228" t="inlineStr">
        <is>
          <t/>
        </is>
      </c>
      <c r="CB228" t="inlineStr">
        <is>
          <t/>
        </is>
      </c>
      <c r="CC228" t="inlineStr">
        <is>
          <t/>
        </is>
      </c>
      <c r="CD228" t="inlineStr">
        <is>
          <t/>
        </is>
      </c>
      <c r="CE228" t="inlineStr">
        <is>
          <t/>
        </is>
      </c>
      <c r="CF228" s="2" t="inlineStr">
        <is>
          <t>lecții învățate</t>
        </is>
      </c>
      <c r="CG228" s="2" t="inlineStr">
        <is>
          <t>4</t>
        </is>
      </c>
      <c r="CH228" s="2" t="inlineStr">
        <is>
          <t/>
        </is>
      </c>
      <c r="CI228" t="inlineStr">
        <is>
          <t/>
        </is>
      </c>
      <c r="CJ228" s="2" t="inlineStr">
        <is>
          <t>získané poznatky|
LL</t>
        </is>
      </c>
      <c r="CK228" s="2" t="inlineStr">
        <is>
          <t>3|
3</t>
        </is>
      </c>
      <c r="CL228" s="2" t="inlineStr">
        <is>
          <t xml:space="preserve">|
</t>
        </is>
      </c>
      <c r="CM228" t="inlineStr">
        <is>
          <t>závery (výsledky) vyplývajúce z vykonania činnosti, ktorá sa odporučila na základe posúdenia identifikovaných poznatkov (&lt;a href="/entry/result/2242285/all" id="ENTRY_TO_ENTRY_CONVERTER" target="_blank"&gt;IATE:2242285&lt;/a&gt; ), cestou opravnej (nápravnej) činnosti (opatrení), ktorých výsledkom je skvalitnenie (zvýšenie) výkonu (činnosti) alebo nárast spôsobilostí</t>
        </is>
      </c>
      <c r="CN228" s="2" t="inlineStr">
        <is>
          <t>pridobljene izkušnje</t>
        </is>
      </c>
      <c r="CO228" s="2" t="inlineStr">
        <is>
          <t>2</t>
        </is>
      </c>
      <c r="CP228" s="2" t="inlineStr">
        <is>
          <t/>
        </is>
      </c>
      <c r="CQ228" t="inlineStr">
        <is>
          <t/>
        </is>
      </c>
      <c r="CR228" s="2" t="inlineStr">
        <is>
          <t>erfarenhetsåterföring|
tillvaratagna erfarenheter</t>
        </is>
      </c>
      <c r="CS228" s="2" t="inlineStr">
        <is>
          <t>3|
3</t>
        </is>
      </c>
      <c r="CT228" s="2" t="inlineStr">
        <is>
          <t xml:space="preserve">|
</t>
        </is>
      </c>
      <c r="CU228" t="inlineStr">
        <is>
          <t>De definitiva slutsatserna från erfarenhetsåterföringen som utgör den överenskomna slutprodukten efter analys av de identifierade erfarenheterna, beslut och implementering av åtgärder.</t>
        </is>
      </c>
    </row>
    <row r="229">
      <c r="A229" s="1" t="str">
        <f>HYPERLINK("https://iate.europa.eu/entry/result/52212/all", "52212")</f>
        <v>52212</v>
      </c>
      <c r="B229" t="inlineStr">
        <is>
          <t>Domain code not specified</t>
        </is>
      </c>
      <c r="C229" t="inlineStr">
        <is>
          <t>Domain code not specified</t>
        </is>
      </c>
      <c r="D229" t="inlineStr">
        <is>
          <t/>
        </is>
      </c>
      <c r="E229" t="inlineStr">
        <is>
          <t/>
        </is>
      </c>
      <c r="F229" t="inlineStr">
        <is>
          <t/>
        </is>
      </c>
      <c r="G229" t="inlineStr">
        <is>
          <t/>
        </is>
      </c>
      <c r="H229" t="inlineStr">
        <is>
          <t/>
        </is>
      </c>
      <c r="I229" t="inlineStr">
        <is>
          <t/>
        </is>
      </c>
      <c r="J229" t="inlineStr">
        <is>
          <t/>
        </is>
      </c>
      <c r="K229" t="inlineStr">
        <is>
          <t/>
        </is>
      </c>
      <c r="L229" s="2" t="inlineStr">
        <is>
          <t>databeskyttelseslovgivning</t>
        </is>
      </c>
      <c r="M229" s="2" t="inlineStr">
        <is>
          <t>3</t>
        </is>
      </c>
      <c r="N229" s="2" t="inlineStr">
        <is>
          <t/>
        </is>
      </c>
      <c r="O229" t="inlineStr">
        <is>
          <t/>
        </is>
      </c>
      <c r="P229" s="2" t="inlineStr">
        <is>
          <t>Datenschutzgesetzgebung</t>
        </is>
      </c>
      <c r="Q229" s="2" t="inlineStr">
        <is>
          <t>3</t>
        </is>
      </c>
      <c r="R229" s="2" t="inlineStr">
        <is>
          <t/>
        </is>
      </c>
      <c r="S229" t="inlineStr">
        <is>
          <t/>
        </is>
      </c>
      <c r="T229" s="2" t="inlineStr">
        <is>
          <t>voμoθεσία πρoστασίας δεδoμέvωv</t>
        </is>
      </c>
      <c r="U229" s="2" t="inlineStr">
        <is>
          <t>3</t>
        </is>
      </c>
      <c r="V229" s="2" t="inlineStr">
        <is>
          <t/>
        </is>
      </c>
      <c r="W229" t="inlineStr">
        <is>
          <t/>
        </is>
      </c>
      <c r="X229" s="2" t="inlineStr">
        <is>
          <t>data protection legislation</t>
        </is>
      </c>
      <c r="Y229" s="2" t="inlineStr">
        <is>
          <t>3</t>
        </is>
      </c>
      <c r="Z229" s="2" t="inlineStr">
        <is>
          <t/>
        </is>
      </c>
      <c r="AA229" t="inlineStr">
        <is>
          <t/>
        </is>
      </c>
      <c r="AB229" s="2" t="inlineStr">
        <is>
          <t>legislación sobre la protección de datos</t>
        </is>
      </c>
      <c r="AC229" s="2" t="inlineStr">
        <is>
          <t>3</t>
        </is>
      </c>
      <c r="AD229" s="2" t="inlineStr">
        <is>
          <t/>
        </is>
      </c>
      <c r="AE229" t="inlineStr">
        <is>
          <t/>
        </is>
      </c>
      <c r="AF229" t="inlineStr">
        <is>
          <t/>
        </is>
      </c>
      <c r="AG229" t="inlineStr">
        <is>
          <t/>
        </is>
      </c>
      <c r="AH229" t="inlineStr">
        <is>
          <t/>
        </is>
      </c>
      <c r="AI229" t="inlineStr">
        <is>
          <t/>
        </is>
      </c>
      <c r="AJ229" s="2" t="inlineStr">
        <is>
          <t>tietosuojalainsäädäntö</t>
        </is>
      </c>
      <c r="AK229" s="2" t="inlineStr">
        <is>
          <t>3</t>
        </is>
      </c>
      <c r="AL229" s="2" t="inlineStr">
        <is>
          <t/>
        </is>
      </c>
      <c r="AM229" t="inlineStr">
        <is>
          <t/>
        </is>
      </c>
      <c r="AN229" s="2" t="inlineStr">
        <is>
          <t>législation sur la protection des données</t>
        </is>
      </c>
      <c r="AO229" s="2" t="inlineStr">
        <is>
          <t>3</t>
        </is>
      </c>
      <c r="AP229" s="2" t="inlineStr">
        <is>
          <t/>
        </is>
      </c>
      <c r="AQ229" t="inlineStr">
        <is>
          <t/>
        </is>
      </c>
      <c r="AR229" t="inlineStr">
        <is>
          <t/>
        </is>
      </c>
      <c r="AS229" t="inlineStr">
        <is>
          <t/>
        </is>
      </c>
      <c r="AT229" t="inlineStr">
        <is>
          <t/>
        </is>
      </c>
      <c r="AU229" t="inlineStr">
        <is>
          <t/>
        </is>
      </c>
      <c r="AV229" t="inlineStr">
        <is>
          <t/>
        </is>
      </c>
      <c r="AW229" t="inlineStr">
        <is>
          <t/>
        </is>
      </c>
      <c r="AX229" t="inlineStr">
        <is>
          <t/>
        </is>
      </c>
      <c r="AY229" t="inlineStr">
        <is>
          <t/>
        </is>
      </c>
      <c r="AZ229" t="inlineStr">
        <is>
          <t/>
        </is>
      </c>
      <c r="BA229" t="inlineStr">
        <is>
          <t/>
        </is>
      </c>
      <c r="BB229" t="inlineStr">
        <is>
          <t/>
        </is>
      </c>
      <c r="BC229" t="inlineStr">
        <is>
          <t/>
        </is>
      </c>
      <c r="BD229" s="2" t="inlineStr">
        <is>
          <t>legislazione in materia di protezione dei dati</t>
        </is>
      </c>
      <c r="BE229" s="2" t="inlineStr">
        <is>
          <t>3</t>
        </is>
      </c>
      <c r="BF229" s="2" t="inlineStr">
        <is>
          <t/>
        </is>
      </c>
      <c r="BG229" t="inlineStr">
        <is>
          <t/>
        </is>
      </c>
      <c r="BH229" t="inlineStr">
        <is>
          <t/>
        </is>
      </c>
      <c r="BI229" t="inlineStr">
        <is>
          <t/>
        </is>
      </c>
      <c r="BJ229" t="inlineStr">
        <is>
          <t/>
        </is>
      </c>
      <c r="BK229" t="inlineStr">
        <is>
          <t/>
        </is>
      </c>
      <c r="BL229" t="inlineStr">
        <is>
          <t/>
        </is>
      </c>
      <c r="BM229" t="inlineStr">
        <is>
          <t/>
        </is>
      </c>
      <c r="BN229" t="inlineStr">
        <is>
          <t/>
        </is>
      </c>
      <c r="BO229" t="inlineStr">
        <is>
          <t/>
        </is>
      </c>
      <c r="BP229" t="inlineStr">
        <is>
          <t/>
        </is>
      </c>
      <c r="BQ229" t="inlineStr">
        <is>
          <t/>
        </is>
      </c>
      <c r="BR229" t="inlineStr">
        <is>
          <t/>
        </is>
      </c>
      <c r="BS229" t="inlineStr">
        <is>
          <t/>
        </is>
      </c>
      <c r="BT229" s="2" t="inlineStr">
        <is>
          <t>wetgeving op het gebied van de gegevensbescherming</t>
        </is>
      </c>
      <c r="BU229" s="2" t="inlineStr">
        <is>
          <t>3</t>
        </is>
      </c>
      <c r="BV229" s="2" t="inlineStr">
        <is>
          <t/>
        </is>
      </c>
      <c r="BW229" t="inlineStr">
        <is>
          <t/>
        </is>
      </c>
      <c r="BX229" t="inlineStr">
        <is>
          <t/>
        </is>
      </c>
      <c r="BY229" t="inlineStr">
        <is>
          <t/>
        </is>
      </c>
      <c r="BZ229" t="inlineStr">
        <is>
          <t/>
        </is>
      </c>
      <c r="CA229" t="inlineStr">
        <is>
          <t/>
        </is>
      </c>
      <c r="CB229" s="2" t="inlineStr">
        <is>
          <t>legislação relativa à proteção de dados</t>
        </is>
      </c>
      <c r="CC229" s="2" t="inlineStr">
        <is>
          <t>3</t>
        </is>
      </c>
      <c r="CD229" s="2" t="inlineStr">
        <is>
          <t/>
        </is>
      </c>
      <c r="CE229" t="inlineStr">
        <is>
          <t/>
        </is>
      </c>
      <c r="CF229" t="inlineStr">
        <is>
          <t/>
        </is>
      </c>
      <c r="CG229" t="inlineStr">
        <is>
          <t/>
        </is>
      </c>
      <c r="CH229" t="inlineStr">
        <is>
          <t/>
        </is>
      </c>
      <c r="CI229" t="inlineStr">
        <is>
          <t/>
        </is>
      </c>
      <c r="CJ229" t="inlineStr">
        <is>
          <t/>
        </is>
      </c>
      <c r="CK229" t="inlineStr">
        <is>
          <t/>
        </is>
      </c>
      <c r="CL229" t="inlineStr">
        <is>
          <t/>
        </is>
      </c>
      <c r="CM229" t="inlineStr">
        <is>
          <t/>
        </is>
      </c>
      <c r="CN229" t="inlineStr">
        <is>
          <t/>
        </is>
      </c>
      <c r="CO229" t="inlineStr">
        <is>
          <t/>
        </is>
      </c>
      <c r="CP229" t="inlineStr">
        <is>
          <t/>
        </is>
      </c>
      <c r="CQ229" t="inlineStr">
        <is>
          <t/>
        </is>
      </c>
      <c r="CR229" s="2" t="inlineStr">
        <is>
          <t>dataskyddslagstiftning</t>
        </is>
      </c>
      <c r="CS229" s="2" t="inlineStr">
        <is>
          <t>3</t>
        </is>
      </c>
      <c r="CT229" s="2" t="inlineStr">
        <is>
          <t/>
        </is>
      </c>
      <c r="CU229" t="inlineStr">
        <is>
          <t/>
        </is>
      </c>
    </row>
    <row r="230">
      <c r="A230" s="1" t="str">
        <f>HYPERLINK("https://iate.europa.eu/entry/result/3561463/all", "3561463")</f>
        <v>3561463</v>
      </c>
      <c r="B230" t="inlineStr">
        <is>
          <t>SOCIAL QUESTIONS</t>
        </is>
      </c>
      <c r="C230" t="inlineStr">
        <is>
          <t>SOCIAL QUESTIONS|health</t>
        </is>
      </c>
      <c r="D230" t="inlineStr">
        <is>
          <t/>
        </is>
      </c>
      <c r="E230" t="inlineStr">
        <is>
          <t/>
        </is>
      </c>
      <c r="F230" t="inlineStr">
        <is>
          <t/>
        </is>
      </c>
      <c r="G230" t="inlineStr">
        <is>
          <t/>
        </is>
      </c>
      <c r="H230" t="inlineStr">
        <is>
          <t/>
        </is>
      </c>
      <c r="I230" t="inlineStr">
        <is>
          <t/>
        </is>
      </c>
      <c r="J230" t="inlineStr">
        <is>
          <t/>
        </is>
      </c>
      <c r="K230" t="inlineStr">
        <is>
          <t/>
        </is>
      </c>
      <c r="L230" t="inlineStr">
        <is>
          <t/>
        </is>
      </c>
      <c r="M230" t="inlineStr">
        <is>
          <t/>
        </is>
      </c>
      <c r="N230" t="inlineStr">
        <is>
          <t/>
        </is>
      </c>
      <c r="O230" t="inlineStr">
        <is>
          <t/>
        </is>
      </c>
      <c r="P230" t="inlineStr">
        <is>
          <t/>
        </is>
      </c>
      <c r="Q230" t="inlineStr">
        <is>
          <t/>
        </is>
      </c>
      <c r="R230" t="inlineStr">
        <is>
          <t/>
        </is>
      </c>
      <c r="S230" t="inlineStr">
        <is>
          <t/>
        </is>
      </c>
      <c r="T230" s="2" t="inlineStr">
        <is>
          <t>επιτροπή έκτακτης ανάγκης</t>
        </is>
      </c>
      <c r="U230" s="2" t="inlineStr">
        <is>
          <t>3</t>
        </is>
      </c>
      <c r="V230" s="2" t="inlineStr">
        <is>
          <t/>
        </is>
      </c>
      <c r="W230" t="inlineStr">
        <is>
          <t/>
        </is>
      </c>
      <c r="X230" s="2" t="inlineStr">
        <is>
          <t>Emergency Committee</t>
        </is>
      </c>
      <c r="Y230" s="2" t="inlineStr">
        <is>
          <t>3</t>
        </is>
      </c>
      <c r="Z230" s="2" t="inlineStr">
        <is>
          <t/>
        </is>
      </c>
      <c r="AA230" t="inlineStr">
        <is>
          <t>Committee of the WHO established at the request of the Director-General to provide its views on:&lt;br&gt;(a) whether an event constitutes a public health emergency of international concern&lt;sup&gt;1&lt;/sup&gt;;&lt;br&gt;(b) the termination of a public health emergency of international concern; and&lt;br&gt;(c) the proposed issuance, modification, extension or termination of temporary recommendations&lt;p&gt;&lt;sup&gt;1&lt;/sup&gt; &lt;i&gt;public health emergency of international concern&lt;/i&gt; [ &lt;a href="/entry/result/2233421/all" id="ENTRY_TO_ENTRY_CONVERTER" target="_blank"&gt;IATE:2233421&lt;/a&gt; ]&lt;/p&gt;</t>
        </is>
      </c>
      <c r="AB230" t="inlineStr">
        <is>
          <t/>
        </is>
      </c>
      <c r="AC230" t="inlineStr">
        <is>
          <t/>
        </is>
      </c>
      <c r="AD230" t="inlineStr">
        <is>
          <t/>
        </is>
      </c>
      <c r="AE230" t="inlineStr">
        <is>
          <t/>
        </is>
      </c>
      <c r="AF230" t="inlineStr">
        <is>
          <t/>
        </is>
      </c>
      <c r="AG230" t="inlineStr">
        <is>
          <t/>
        </is>
      </c>
      <c r="AH230" t="inlineStr">
        <is>
          <t/>
        </is>
      </c>
      <c r="AI230" t="inlineStr">
        <is>
          <t/>
        </is>
      </c>
      <c r="AJ230" t="inlineStr">
        <is>
          <t/>
        </is>
      </c>
      <c r="AK230" t="inlineStr">
        <is>
          <t/>
        </is>
      </c>
      <c r="AL230" t="inlineStr">
        <is>
          <t/>
        </is>
      </c>
      <c r="AM230" t="inlineStr">
        <is>
          <t/>
        </is>
      </c>
      <c r="AN230" t="inlineStr">
        <is>
          <t/>
        </is>
      </c>
      <c r="AO230" t="inlineStr">
        <is>
          <t/>
        </is>
      </c>
      <c r="AP230" t="inlineStr">
        <is>
          <t/>
        </is>
      </c>
      <c r="AQ230" t="inlineStr">
        <is>
          <t/>
        </is>
      </c>
      <c r="AR230" s="2" t="inlineStr">
        <is>
          <t>Coiste Éigeandála</t>
        </is>
      </c>
      <c r="AS230" s="2" t="inlineStr">
        <is>
          <t>3</t>
        </is>
      </c>
      <c r="AT230" s="2" t="inlineStr">
        <is>
          <t/>
        </is>
      </c>
      <c r="AU230" t="inlineStr">
        <is>
          <t/>
        </is>
      </c>
      <c r="AV230" t="inlineStr">
        <is>
          <t/>
        </is>
      </c>
      <c r="AW230" t="inlineStr">
        <is>
          <t/>
        </is>
      </c>
      <c r="AX230" t="inlineStr">
        <is>
          <t/>
        </is>
      </c>
      <c r="AY230" t="inlineStr">
        <is>
          <t/>
        </is>
      </c>
      <c r="AZ230" t="inlineStr">
        <is>
          <t/>
        </is>
      </c>
      <c r="BA230" t="inlineStr">
        <is>
          <t/>
        </is>
      </c>
      <c r="BB230" t="inlineStr">
        <is>
          <t/>
        </is>
      </c>
      <c r="BC230" t="inlineStr">
        <is>
          <t/>
        </is>
      </c>
      <c r="BD230" t="inlineStr">
        <is>
          <t/>
        </is>
      </c>
      <c r="BE230" t="inlineStr">
        <is>
          <t/>
        </is>
      </c>
      <c r="BF230" t="inlineStr">
        <is>
          <t/>
        </is>
      </c>
      <c r="BG230" t="inlineStr">
        <is>
          <t/>
        </is>
      </c>
      <c r="BH230" t="inlineStr">
        <is>
          <t/>
        </is>
      </c>
      <c r="BI230" t="inlineStr">
        <is>
          <t/>
        </is>
      </c>
      <c r="BJ230" t="inlineStr">
        <is>
          <t/>
        </is>
      </c>
      <c r="BK230" t="inlineStr">
        <is>
          <t/>
        </is>
      </c>
      <c r="BL230" t="inlineStr">
        <is>
          <t/>
        </is>
      </c>
      <c r="BM230" t="inlineStr">
        <is>
          <t/>
        </is>
      </c>
      <c r="BN230" t="inlineStr">
        <is>
          <t/>
        </is>
      </c>
      <c r="BO230" t="inlineStr">
        <is>
          <t/>
        </is>
      </c>
      <c r="BP230" t="inlineStr">
        <is>
          <t/>
        </is>
      </c>
      <c r="BQ230" t="inlineStr">
        <is>
          <t/>
        </is>
      </c>
      <c r="BR230" t="inlineStr">
        <is>
          <t/>
        </is>
      </c>
      <c r="BS230" t="inlineStr">
        <is>
          <t/>
        </is>
      </c>
      <c r="BT230" t="inlineStr">
        <is>
          <t/>
        </is>
      </c>
      <c r="BU230" t="inlineStr">
        <is>
          <t/>
        </is>
      </c>
      <c r="BV230" t="inlineStr">
        <is>
          <t/>
        </is>
      </c>
      <c r="BW230" t="inlineStr">
        <is>
          <t/>
        </is>
      </c>
      <c r="BX230" t="inlineStr">
        <is>
          <t/>
        </is>
      </c>
      <c r="BY230" t="inlineStr">
        <is>
          <t/>
        </is>
      </c>
      <c r="BZ230" t="inlineStr">
        <is>
          <t/>
        </is>
      </c>
      <c r="CA230" t="inlineStr">
        <is>
          <t/>
        </is>
      </c>
      <c r="CB230" t="inlineStr">
        <is>
          <t/>
        </is>
      </c>
      <c r="CC230" t="inlineStr">
        <is>
          <t/>
        </is>
      </c>
      <c r="CD230" t="inlineStr">
        <is>
          <t/>
        </is>
      </c>
      <c r="CE230" t="inlineStr">
        <is>
          <t/>
        </is>
      </c>
      <c r="CF230" t="inlineStr">
        <is>
          <t/>
        </is>
      </c>
      <c r="CG230" t="inlineStr">
        <is>
          <t/>
        </is>
      </c>
      <c r="CH230" t="inlineStr">
        <is>
          <t/>
        </is>
      </c>
      <c r="CI230" t="inlineStr">
        <is>
          <t/>
        </is>
      </c>
      <c r="CJ230" t="inlineStr">
        <is>
          <t/>
        </is>
      </c>
      <c r="CK230" t="inlineStr">
        <is>
          <t/>
        </is>
      </c>
      <c r="CL230" t="inlineStr">
        <is>
          <t/>
        </is>
      </c>
      <c r="CM230" t="inlineStr">
        <is>
          <t/>
        </is>
      </c>
      <c r="CN230" t="inlineStr">
        <is>
          <t/>
        </is>
      </c>
      <c r="CO230" t="inlineStr">
        <is>
          <t/>
        </is>
      </c>
      <c r="CP230" t="inlineStr">
        <is>
          <t/>
        </is>
      </c>
      <c r="CQ230" t="inlineStr">
        <is>
          <t/>
        </is>
      </c>
      <c r="CR230" t="inlineStr">
        <is>
          <t/>
        </is>
      </c>
      <c r="CS230" t="inlineStr">
        <is>
          <t/>
        </is>
      </c>
      <c r="CT230" t="inlineStr">
        <is>
          <t/>
        </is>
      </c>
      <c r="CU230" t="inlineStr">
        <is>
          <t/>
        </is>
      </c>
    </row>
    <row r="231">
      <c r="A231" s="1" t="str">
        <f>HYPERLINK("https://iate.europa.eu/entry/result/1528623/all", "1528623")</f>
        <v>1528623</v>
      </c>
      <c r="B231" t="inlineStr">
        <is>
          <t>SOCIAL QUESTIONS</t>
        </is>
      </c>
      <c r="C231" t="inlineStr">
        <is>
          <t>SOCIAL QUESTIONS|health|medical science</t>
        </is>
      </c>
      <c r="D231" t="inlineStr">
        <is>
          <t/>
        </is>
      </c>
      <c r="E231" t="inlineStr">
        <is>
          <t/>
        </is>
      </c>
      <c r="F231" t="inlineStr">
        <is>
          <t/>
        </is>
      </c>
      <c r="G231" t="inlineStr">
        <is>
          <t/>
        </is>
      </c>
      <c r="H231" t="inlineStr">
        <is>
          <t/>
        </is>
      </c>
      <c r="I231" t="inlineStr">
        <is>
          <t/>
        </is>
      </c>
      <c r="J231" t="inlineStr">
        <is>
          <t/>
        </is>
      </c>
      <c r="K231" t="inlineStr">
        <is>
          <t/>
        </is>
      </c>
      <c r="L231" s="2" t="inlineStr">
        <is>
          <t>cellulær immunitet</t>
        </is>
      </c>
      <c r="M231" s="2" t="inlineStr">
        <is>
          <t>3</t>
        </is>
      </c>
      <c r="N231" s="2" t="inlineStr">
        <is>
          <t/>
        </is>
      </c>
      <c r="O231" t="inlineStr">
        <is>
          <t/>
        </is>
      </c>
      <c r="P231" s="2" t="inlineStr">
        <is>
          <t>zelluläre Immunität|
zellvermittelte Immunität|
zellständige Immunität|
histogene Immunität|
zellübermittelte Immunität</t>
        </is>
      </c>
      <c r="Q231" s="2" t="inlineStr">
        <is>
          <t>3|
3|
3|
3|
3</t>
        </is>
      </c>
      <c r="R231" s="2" t="inlineStr">
        <is>
          <t xml:space="preserve">|
|
|
|
</t>
        </is>
      </c>
      <c r="S231" t="inlineStr">
        <is>
          <t>an die sessilen und oder mobilen Zellen der leukohistiozytaeren Reihe mit phagozytierender Eigenschaft gebundene Immunitaet</t>
        </is>
      </c>
      <c r="T231" s="2" t="inlineStr">
        <is>
          <t>κυτταρική ανοσία</t>
        </is>
      </c>
      <c r="U231" s="2" t="inlineStr">
        <is>
          <t>3</t>
        </is>
      </c>
      <c r="V231" s="2" t="inlineStr">
        <is>
          <t/>
        </is>
      </c>
      <c r="W231" t="inlineStr">
        <is>
          <t>μηχανισμός ανοσοαπόκρισης [ &lt;a href="/entry/result/1073802/all" id="ENTRY_TO_ENTRY_CONVERTER" target="_blank"&gt;IATE:1073802&lt;/a&gt; ] που ενεργοποιείται όταν το αντιγόνο είναι ενδοκυτταρικός μικροοργανισμός και προκαλεί τη λύση του μέσω της δράσης των Τ-λεμφοκυττάρων</t>
        </is>
      </c>
      <c r="X231" s="2" t="inlineStr">
        <is>
          <t>cellular immunity|
cell-mediated immunity</t>
        </is>
      </c>
      <c r="Y231" s="2" t="inlineStr">
        <is>
          <t>3|
3</t>
        </is>
      </c>
      <c r="Z231" s="2" t="inlineStr">
        <is>
          <t xml:space="preserve">|
</t>
        </is>
      </c>
      <c r="AA231" t="inlineStr">
        <is>
          <t>immune response&lt;sup&gt;1&lt;/sup&gt; which does not involve antibodies&lt;sup&gt;2&lt;/sup&gt; but rather effector T lymphocytes&lt;sup&gt;3&lt;/sup&gt;&lt;p&gt;&lt;sup&gt;1&lt;/sup&gt; immune response [ &lt;a href="/entry/result/1073802/all" id="ENTRY_TO_ENTRY_CONVERTER" target="_blank"&gt;IATE:1073802&lt;/a&gt; ]&lt;br&gt;&lt;sup&gt;2&lt;/sup&gt; antibody [ &lt;a href="/entry/result/1073776/all" id="ENTRY_TO_ENTRY_CONVERTER" target="_blank"&gt;IATE:1073776&lt;/a&gt; ]&lt;br&gt;&lt;sup&gt;3&lt;/sup&gt;effector T lymphocyte [ &lt;a href="/entry/result/1588283/all" id="ENTRY_TO_ENTRY_CONVERTER" target="_blank"&gt;IATE:1588283&lt;/a&gt; ]&lt;/p&gt;</t>
        </is>
      </c>
      <c r="AB231" s="2" t="inlineStr">
        <is>
          <t>inmunidad celular</t>
        </is>
      </c>
      <c r="AC231" s="2" t="inlineStr">
        <is>
          <t>3</t>
        </is>
      </c>
      <c r="AD231" s="2" t="inlineStr">
        <is>
          <t/>
        </is>
      </c>
      <c r="AE231" t="inlineStr">
        <is>
          <t/>
        </is>
      </c>
      <c r="AF231" s="2" t="inlineStr">
        <is>
          <t>rakuline immuunsus</t>
        </is>
      </c>
      <c r="AG231" s="2" t="inlineStr">
        <is>
          <t>3</t>
        </is>
      </c>
      <c r="AH231" s="2" t="inlineStr">
        <is>
          <t/>
        </is>
      </c>
      <c r="AI231" t="inlineStr">
        <is>
          <t>igasugune omandatud immuunsus, mille puhul teatud rakud, näiteks &lt;i&gt;T-lümfotsüüdid&lt;/i&gt; &lt;a href="/entry/result/1431862/all" id="ENTRY_TO_ENTRY_CONVERTER" target="_blank"&gt;IATE:1431862&lt;/a&gt; , tunnevad ära ning kõrvaldavad organismi sattunud &lt;i&gt;haigusetekitajad&lt;/i&gt; &lt;a href="/entry/result/1623140/all" id="ENTRY_TO_ENTRY_CONVERTER" target="_blank"&gt;IATE:1623140&lt;/a&gt;</t>
        </is>
      </c>
      <c r="AJ231" s="2" t="inlineStr">
        <is>
          <t>soluvälitteinen immuniteetti</t>
        </is>
      </c>
      <c r="AK231" s="2" t="inlineStr">
        <is>
          <t>3</t>
        </is>
      </c>
      <c r="AL231" s="2" t="inlineStr">
        <is>
          <t/>
        </is>
      </c>
      <c r="AM231" t="inlineStr">
        <is>
          <t>tiettyjen immuunijärjestelmän solujen osallisuus elimistön puolustustoimintaan</t>
        </is>
      </c>
      <c r="AN231" s="2" t="inlineStr">
        <is>
          <t>immunité retardée|
immunité à médiation cellulaire|
immunité thymo-dépendante|
immunité cellulaire</t>
        </is>
      </c>
      <c r="AO231" s="2" t="inlineStr">
        <is>
          <t>3|
3|
3|
3</t>
        </is>
      </c>
      <c r="AP231" s="2" t="inlineStr">
        <is>
          <t xml:space="preserve">|
|
|
</t>
        </is>
      </c>
      <c r="AQ231" t="inlineStr">
        <is>
          <t>immunité cellulaire:immunité assurée par des cellules(les lymphocytes T)sensibilisée de façon spécifique contre un antigène et agissant sur celui-ci à son contact par cytotoxicité ou en libérant des médiateurs non spécifiques(lymphokines)</t>
        </is>
      </c>
      <c r="AR231" s="2" t="inlineStr">
        <is>
          <t>imdhíonacht trí mheán ceall</t>
        </is>
      </c>
      <c r="AS231" s="2" t="inlineStr">
        <is>
          <t>3</t>
        </is>
      </c>
      <c r="AT231" s="2" t="inlineStr">
        <is>
          <t/>
        </is>
      </c>
      <c r="AU231" t="inlineStr">
        <is>
          <t/>
        </is>
      </c>
      <c r="AV231" t="inlineStr">
        <is>
          <t/>
        </is>
      </c>
      <c r="AW231" t="inlineStr">
        <is>
          <t/>
        </is>
      </c>
      <c r="AX231" t="inlineStr">
        <is>
          <t/>
        </is>
      </c>
      <c r="AY231" t="inlineStr">
        <is>
          <t/>
        </is>
      </c>
      <c r="AZ231" t="inlineStr">
        <is>
          <t/>
        </is>
      </c>
      <c r="BA231" t="inlineStr">
        <is>
          <t/>
        </is>
      </c>
      <c r="BB231" t="inlineStr">
        <is>
          <t/>
        </is>
      </c>
      <c r="BC231" t="inlineStr">
        <is>
          <t/>
        </is>
      </c>
      <c r="BD231" s="2" t="inlineStr">
        <is>
          <t>immunità cellulare</t>
        </is>
      </c>
      <c r="BE231" s="2" t="inlineStr">
        <is>
          <t>3</t>
        </is>
      </c>
      <c r="BF231" s="2" t="inlineStr">
        <is>
          <t/>
        </is>
      </c>
      <c r="BG231" t="inlineStr">
        <is>
          <t>immunità dovuta alle attitudini difensive delle cellule</t>
        </is>
      </c>
      <c r="BH231" t="inlineStr">
        <is>
          <t/>
        </is>
      </c>
      <c r="BI231" t="inlineStr">
        <is>
          <t/>
        </is>
      </c>
      <c r="BJ231" t="inlineStr">
        <is>
          <t/>
        </is>
      </c>
      <c r="BK231" t="inlineStr">
        <is>
          <t/>
        </is>
      </c>
      <c r="BL231" t="inlineStr">
        <is>
          <t/>
        </is>
      </c>
      <c r="BM231" t="inlineStr">
        <is>
          <t/>
        </is>
      </c>
      <c r="BN231" t="inlineStr">
        <is>
          <t/>
        </is>
      </c>
      <c r="BO231" t="inlineStr">
        <is>
          <t/>
        </is>
      </c>
      <c r="BP231" t="inlineStr">
        <is>
          <t/>
        </is>
      </c>
      <c r="BQ231" t="inlineStr">
        <is>
          <t/>
        </is>
      </c>
      <c r="BR231" t="inlineStr">
        <is>
          <t/>
        </is>
      </c>
      <c r="BS231" t="inlineStr">
        <is>
          <t/>
        </is>
      </c>
      <c r="BT231" s="2" t="inlineStr">
        <is>
          <t>cel-immuniteit|
cellulaire immuniteit</t>
        </is>
      </c>
      <c r="BU231" s="2" t="inlineStr">
        <is>
          <t>3|
3</t>
        </is>
      </c>
      <c r="BV231" s="2" t="inlineStr">
        <is>
          <t xml:space="preserve">|
</t>
        </is>
      </c>
      <c r="BW231" t="inlineStr">
        <is>
          <t>immuniteit, waarbij de lichaamscellen (fagocyten) een actieve rol spelen</t>
        </is>
      </c>
      <c r="BX231" t="inlineStr">
        <is>
          <t/>
        </is>
      </c>
      <c r="BY231" t="inlineStr">
        <is>
          <t/>
        </is>
      </c>
      <c r="BZ231" t="inlineStr">
        <is>
          <t/>
        </is>
      </c>
      <c r="CA231" t="inlineStr">
        <is>
          <t/>
        </is>
      </c>
      <c r="CB231" s="2" t="inlineStr">
        <is>
          <t>imunidade mediada por células|
imunidade celular</t>
        </is>
      </c>
      <c r="CC231" s="2" t="inlineStr">
        <is>
          <t>3|
3</t>
        </is>
      </c>
      <c r="CD231" s="2" t="inlineStr">
        <is>
          <t xml:space="preserve">|
</t>
        </is>
      </c>
      <c r="CE231" t="inlineStr">
        <is>
          <t>Resistência natural ou adquirida a uma doença, assegurada por células chamadas linfócitos T (cuja maturação se produz no timo sob a influência das hormonas desta glândula) que tem por função eliminar os antigénios insolúveis, celulares.</t>
        </is>
      </c>
      <c r="CF231" t="inlineStr">
        <is>
          <t/>
        </is>
      </c>
      <c r="CG231" t="inlineStr">
        <is>
          <t/>
        </is>
      </c>
      <c r="CH231" t="inlineStr">
        <is>
          <t/>
        </is>
      </c>
      <c r="CI231" t="inlineStr">
        <is>
          <t/>
        </is>
      </c>
      <c r="CJ231" t="inlineStr">
        <is>
          <t/>
        </is>
      </c>
      <c r="CK231" t="inlineStr">
        <is>
          <t/>
        </is>
      </c>
      <c r="CL231" t="inlineStr">
        <is>
          <t/>
        </is>
      </c>
      <c r="CM231" t="inlineStr">
        <is>
          <t/>
        </is>
      </c>
      <c r="CN231" t="inlineStr">
        <is>
          <t/>
        </is>
      </c>
      <c r="CO231" t="inlineStr">
        <is>
          <t/>
        </is>
      </c>
      <c r="CP231" t="inlineStr">
        <is>
          <t/>
        </is>
      </c>
      <c r="CQ231" t="inlineStr">
        <is>
          <t/>
        </is>
      </c>
      <c r="CR231" t="inlineStr">
        <is>
          <t/>
        </is>
      </c>
      <c r="CS231" t="inlineStr">
        <is>
          <t/>
        </is>
      </c>
      <c r="CT231" t="inlineStr">
        <is>
          <t/>
        </is>
      </c>
      <c r="CU231" t="inlineStr">
        <is>
          <t/>
        </is>
      </c>
    </row>
    <row r="232">
      <c r="A232" s="1" t="str">
        <f>HYPERLINK("https://iate.europa.eu/entry/result/1528606/all", "1528606")</f>
        <v>1528606</v>
      </c>
      <c r="B232" t="inlineStr">
        <is>
          <t>SOCIAL QUESTIONS</t>
        </is>
      </c>
      <c r="C232" t="inlineStr">
        <is>
          <t>SOCIAL QUESTIONS|health|medical science</t>
        </is>
      </c>
      <c r="D232" t="inlineStr">
        <is>
          <t/>
        </is>
      </c>
      <c r="E232" t="inlineStr">
        <is>
          <t/>
        </is>
      </c>
      <c r="F232" t="inlineStr">
        <is>
          <t/>
        </is>
      </c>
      <c r="G232" t="inlineStr">
        <is>
          <t/>
        </is>
      </c>
      <c r="H232" t="inlineStr">
        <is>
          <t/>
        </is>
      </c>
      <c r="I232" t="inlineStr">
        <is>
          <t/>
        </is>
      </c>
      <c r="J232" t="inlineStr">
        <is>
          <t/>
        </is>
      </c>
      <c r="K232" t="inlineStr">
        <is>
          <t/>
        </is>
      </c>
      <c r="L232" s="2" t="inlineStr">
        <is>
          <t>humoral immunitet</t>
        </is>
      </c>
      <c r="M232" s="2" t="inlineStr">
        <is>
          <t>3</t>
        </is>
      </c>
      <c r="N232" s="2" t="inlineStr">
        <is>
          <t/>
        </is>
      </c>
      <c r="O232" t="inlineStr">
        <is>
          <t/>
        </is>
      </c>
      <c r="P232" s="2" t="inlineStr">
        <is>
          <t>humorale Immunität|
humarale Immunantwort|
antikörpervermittelte Immunantwort</t>
        </is>
      </c>
      <c r="Q232" s="2" t="inlineStr">
        <is>
          <t>3|
1|
1</t>
        </is>
      </c>
      <c r="R232" s="2" t="inlineStr">
        <is>
          <t xml:space="preserve">|
|
</t>
        </is>
      </c>
      <c r="S232" t="inlineStr">
        <is>
          <t>fast stets allgemeine Immunitaet aufgrund einer AG-AK-Reaktion mit humoralen Antikoerpern</t>
        </is>
      </c>
      <c r="T232" s="2" t="inlineStr">
        <is>
          <t>χυμική ανοσία</t>
        </is>
      </c>
      <c r="U232" s="2" t="inlineStr">
        <is>
          <t>3</t>
        </is>
      </c>
      <c r="V232" s="2" t="inlineStr">
        <is>
          <t/>
        </is>
      </c>
      <c r="W232" t="inlineStr">
        <is>
          <t>μηχανισμός ανοσοαπόκρισης [ &lt;a href="/entry/result/1073802/all" id="ENTRY_TO_ENTRY_CONVERTER" target="_blank"&gt;IATE:1073802&lt;/a&gt; ] που ενεργοποιείται όταν τα αντιγόνα είναι εξωκυττάριοι οργανισμοί και δρα με ενεργοποίηση των Β-λεμφοκυττάρων τα οποία διαφοροποιούνται σε πλασματοκύτταρα και ελευθερώνουν αντισώματα [ &lt;a href="/entry/result/1073776/all" id="ENTRY_TO_ENTRY_CONVERTER" target="_blank"&gt;IATE:1073776&lt;/a&gt; ] στο αίμα και τη λέμφο, τα οποία στη συνέχεια εξουδετερώνουν τα αντιγόνα</t>
        </is>
      </c>
      <c r="X232" s="2" t="inlineStr">
        <is>
          <t>antibody-mediated system|
humoral immunity</t>
        </is>
      </c>
      <c r="Y232" s="2" t="inlineStr">
        <is>
          <t>3|
3</t>
        </is>
      </c>
      <c r="Z232" s="2" t="inlineStr">
        <is>
          <t xml:space="preserve">|
</t>
        </is>
      </c>
      <c r="AA232" t="inlineStr">
        <is>
          <t>&lt;i&gt;&lt;a href="https://iate.europa.eu/entry/result/1431364/en" target="_blank"&gt;acquired immunity&lt;/a&gt; &lt;/i&gt;mediated by &lt;a href="https://iate.europa.eu/entry/result/1073776/en" target="_blank"&gt;&lt;i&gt;antibodies&lt;/i&gt;&lt;/a&gt;</t>
        </is>
      </c>
      <c r="AB232" s="2" t="inlineStr">
        <is>
          <t>inmunidad humoral|
respuesta humoral</t>
        </is>
      </c>
      <c r="AC232" s="2" t="inlineStr">
        <is>
          <t>3|
1</t>
        </is>
      </c>
      <c r="AD232" s="2" t="inlineStr">
        <is>
          <t xml:space="preserve">|
</t>
        </is>
      </c>
      <c r="AE232" t="inlineStr">
        <is>
          <t/>
        </is>
      </c>
      <c r="AF232" s="2" t="inlineStr">
        <is>
          <t>humoraalne immuunsus</t>
        </is>
      </c>
      <c r="AG232" s="2" t="inlineStr">
        <is>
          <t>3</t>
        </is>
      </c>
      <c r="AH232" s="2" t="inlineStr">
        <is>
          <t/>
        </is>
      </c>
      <c r="AI232" t="inlineStr">
        <is>
          <t>antikehade vahendatud &lt;i&gt;immuunsus&lt;/i&gt; &lt;a href="/entry/result/1685134/all" id="ENTRY_TO_ENTRY_CONVERTER" target="_blank"&gt;IATE:1685134&lt;/a&gt;</t>
        </is>
      </c>
      <c r="AJ232" s="2" t="inlineStr">
        <is>
          <t>humoraalinen immuniteetti</t>
        </is>
      </c>
      <c r="AK232" s="2" t="inlineStr">
        <is>
          <t>3</t>
        </is>
      </c>
      <c r="AL232" s="2" t="inlineStr">
        <is>
          <t/>
        </is>
      </c>
      <c r="AM232" t="inlineStr">
        <is>
          <t>seerumissa ja muissa elimistön nesteissä olevien eri tekijöiden toiminta puolustuksessa</t>
        </is>
      </c>
      <c r="AN232" s="2" t="inlineStr">
        <is>
          <t>réponse humorale|
immunité humorale|
réaction humorale|
réaction immunitaire humorale</t>
        </is>
      </c>
      <c r="AO232" s="2" t="inlineStr">
        <is>
          <t>1|
3|
1|
1</t>
        </is>
      </c>
      <c r="AP232" s="2" t="inlineStr">
        <is>
          <t xml:space="preserve">|
|
|
</t>
        </is>
      </c>
      <c r="AQ232" t="inlineStr">
        <is>
          <t>Etat d'immunité dû à la présence d'anticorps dans le sérum sanguin.</t>
        </is>
      </c>
      <c r="AR232" s="2" t="inlineStr">
        <is>
          <t>imdhíonacht llionnach</t>
        </is>
      </c>
      <c r="AS232" s="2" t="inlineStr">
        <is>
          <t>3</t>
        </is>
      </c>
      <c r="AT232" s="2" t="inlineStr">
        <is>
          <t/>
        </is>
      </c>
      <c r="AU232" t="inlineStr">
        <is>
          <t/>
        </is>
      </c>
      <c r="AV232" t="inlineStr">
        <is>
          <t/>
        </is>
      </c>
      <c r="AW232" t="inlineStr">
        <is>
          <t/>
        </is>
      </c>
      <c r="AX232" t="inlineStr">
        <is>
          <t/>
        </is>
      </c>
      <c r="AY232" t="inlineStr">
        <is>
          <t/>
        </is>
      </c>
      <c r="AZ232" t="inlineStr">
        <is>
          <t/>
        </is>
      </c>
      <c r="BA232" t="inlineStr">
        <is>
          <t/>
        </is>
      </c>
      <c r="BB232" t="inlineStr">
        <is>
          <t/>
        </is>
      </c>
      <c r="BC232" t="inlineStr">
        <is>
          <t/>
        </is>
      </c>
      <c r="BD232" s="2" t="inlineStr">
        <is>
          <t>immunità umorale|
risposta immunitaria umorale</t>
        </is>
      </c>
      <c r="BE232" s="2" t="inlineStr">
        <is>
          <t>3|
1</t>
        </is>
      </c>
      <c r="BF232" s="2" t="inlineStr">
        <is>
          <t xml:space="preserve">|
</t>
        </is>
      </c>
      <c r="BG232" t="inlineStr">
        <is>
          <t>complesso degli attributi difensivi e reattivi del sangue e dei liquidi circolanti</t>
        </is>
      </c>
      <c r="BH232" t="inlineStr">
        <is>
          <t/>
        </is>
      </c>
      <c r="BI232" t="inlineStr">
        <is>
          <t/>
        </is>
      </c>
      <c r="BJ232" t="inlineStr">
        <is>
          <t/>
        </is>
      </c>
      <c r="BK232" t="inlineStr">
        <is>
          <t/>
        </is>
      </c>
      <c r="BL232" t="inlineStr">
        <is>
          <t/>
        </is>
      </c>
      <c r="BM232" t="inlineStr">
        <is>
          <t/>
        </is>
      </c>
      <c r="BN232" t="inlineStr">
        <is>
          <t/>
        </is>
      </c>
      <c r="BO232" t="inlineStr">
        <is>
          <t/>
        </is>
      </c>
      <c r="BP232" t="inlineStr">
        <is>
          <t/>
        </is>
      </c>
      <c r="BQ232" t="inlineStr">
        <is>
          <t/>
        </is>
      </c>
      <c r="BR232" t="inlineStr">
        <is>
          <t/>
        </is>
      </c>
      <c r="BS232" t="inlineStr">
        <is>
          <t/>
        </is>
      </c>
      <c r="BT232" s="2" t="inlineStr">
        <is>
          <t>humorale immuniteitsreactie|
humorale immuniteit</t>
        </is>
      </c>
      <c r="BU232" s="2" t="inlineStr">
        <is>
          <t>1|
3</t>
        </is>
      </c>
      <c r="BV232" s="2" t="inlineStr">
        <is>
          <t xml:space="preserve">|
</t>
        </is>
      </c>
      <c r="BW232" t="inlineStr">
        <is>
          <t>immuniteit, welke berust op de antilichamen in de lichaamsvloeistoffen</t>
        </is>
      </c>
      <c r="BX232" s="2" t="inlineStr">
        <is>
          <t>odporność humoralna|
odpowiedź immunologiczna humoralna</t>
        </is>
      </c>
      <c r="BY232" s="2" t="inlineStr">
        <is>
          <t>3|
3</t>
        </is>
      </c>
      <c r="BZ232" s="2" t="inlineStr">
        <is>
          <t xml:space="preserve">|
</t>
        </is>
      </c>
      <c r="CA232" t="inlineStr">
        <is>
          <t>rodzaj odpowiedzi odpornościowej organizmu polegającej na wytwarzaniu przeciwciał</t>
        </is>
      </c>
      <c r="CB232" s="2" t="inlineStr">
        <is>
          <t>imunidade humoral</t>
        </is>
      </c>
      <c r="CC232" s="2" t="inlineStr">
        <is>
          <t>3</t>
        </is>
      </c>
      <c r="CD232" s="2" t="inlineStr">
        <is>
          <t/>
        </is>
      </c>
      <c r="CE232" t="inlineStr">
        <is>
          <t/>
        </is>
      </c>
      <c r="CF232" t="inlineStr">
        <is>
          <t/>
        </is>
      </c>
      <c r="CG232" t="inlineStr">
        <is>
          <t/>
        </is>
      </c>
      <c r="CH232" t="inlineStr">
        <is>
          <t/>
        </is>
      </c>
      <c r="CI232" t="inlineStr">
        <is>
          <t/>
        </is>
      </c>
      <c r="CJ232" s="2" t="inlineStr">
        <is>
          <t>humorálna imunita</t>
        </is>
      </c>
      <c r="CK232" s="2" t="inlineStr">
        <is>
          <t>3</t>
        </is>
      </c>
      <c r="CL232" s="2" t="inlineStr">
        <is>
          <t/>
        </is>
      </c>
      <c r="CM232" t="inlineStr">
        <is>
          <t>jeden z hlavných imunitných obranných mechanizmov organizmu, zahŕňajúci tvorbu špecifických protilátok a príbuzných molekúl prítomných potom v telesných tekutinách (napr. v krvi, miazge, mozgomiechovom moku)</t>
        </is>
      </c>
      <c r="CN232" t="inlineStr">
        <is>
          <t/>
        </is>
      </c>
      <c r="CO232" t="inlineStr">
        <is>
          <t/>
        </is>
      </c>
      <c r="CP232" t="inlineStr">
        <is>
          <t/>
        </is>
      </c>
      <c r="CQ232" t="inlineStr">
        <is>
          <t/>
        </is>
      </c>
      <c r="CR232" s="2" t="inlineStr">
        <is>
          <t>humoral immunitet</t>
        </is>
      </c>
      <c r="CS232" s="2" t="inlineStr">
        <is>
          <t>3</t>
        </is>
      </c>
      <c r="CT232" s="2" t="inlineStr">
        <is>
          <t/>
        </is>
      </c>
      <c r="CU232" t="inlineStr">
        <is>
          <t>immunitet betingad av antikroppar som cirkulerar i plasma</t>
        </is>
      </c>
    </row>
    <row r="233">
      <c r="A233" s="1" t="str">
        <f>HYPERLINK("https://iate.europa.eu/entry/result/3509461/all", "3509461")</f>
        <v>3509461</v>
      </c>
      <c r="B233" t="inlineStr">
        <is>
          <t>SOCIAL QUESTIONS</t>
        </is>
      </c>
      <c r="C233" t="inlineStr">
        <is>
          <t>SOCIAL QUESTIONS|health|medical science</t>
        </is>
      </c>
      <c r="D233" s="2" t="inlineStr">
        <is>
          <t>по-нататъшно предаване</t>
        </is>
      </c>
      <c r="E233" s="2" t="inlineStr">
        <is>
          <t>3</t>
        </is>
      </c>
      <c r="F233" s="2" t="inlineStr">
        <is>
          <t/>
        </is>
      </c>
      <c r="G233" t="inlineStr">
        <is>
          <t/>
        </is>
      </c>
      <c r="H233" s="2" t="inlineStr">
        <is>
          <t>další přenos</t>
        </is>
      </c>
      <c r="I233" s="2" t="inlineStr">
        <is>
          <t>3</t>
        </is>
      </c>
      <c r="J233" s="2" t="inlineStr">
        <is>
          <t/>
        </is>
      </c>
      <c r="K233" t="inlineStr">
        <is>
          <t>Nechtěný přenos určité choroby, například prostřednictvím kontaminovaných chirurgických nástrojů.</t>
        </is>
      </c>
      <c r="L233" s="2" t="inlineStr">
        <is>
          <t>smitteoverførsel</t>
        </is>
      </c>
      <c r="M233" s="2" t="inlineStr">
        <is>
          <t>3</t>
        </is>
      </c>
      <c r="N233" s="2" t="inlineStr">
        <is>
          <t/>
        </is>
      </c>
      <c r="O233" t="inlineStr">
        <is>
          <t/>
        </is>
      </c>
      <c r="P233" s="2" t="inlineStr">
        <is>
          <t>Weiterübertragung</t>
        </is>
      </c>
      <c r="Q233" s="2" t="inlineStr">
        <is>
          <t>3</t>
        </is>
      </c>
      <c r="R233" s="2" t="inlineStr">
        <is>
          <t/>
        </is>
      </c>
      <c r="S233" t="inlineStr">
        <is>
          <t/>
        </is>
      </c>
      <c r="T233" s="2" t="inlineStr">
        <is>
          <t>περαιτέρω μετάδοση</t>
        </is>
      </c>
      <c r="U233" s="2" t="inlineStr">
        <is>
          <t>3</t>
        </is>
      </c>
      <c r="V233" s="2" t="inlineStr">
        <is>
          <t/>
        </is>
      </c>
      <c r="W233" t="inlineStr">
        <is>
          <t/>
        </is>
      </c>
      <c r="X233" s="2" t="inlineStr">
        <is>
          <t>onward transmission</t>
        </is>
      </c>
      <c r="Y233" s="2" t="inlineStr">
        <is>
          <t>3</t>
        </is>
      </c>
      <c r="Z233" s="2" t="inlineStr">
        <is>
          <t/>
        </is>
      </c>
      <c r="AA233" t="inlineStr">
        <is>
          <t/>
        </is>
      </c>
      <c r="AB233" t="inlineStr">
        <is>
          <t/>
        </is>
      </c>
      <c r="AC233" t="inlineStr">
        <is>
          <t/>
        </is>
      </c>
      <c r="AD233" t="inlineStr">
        <is>
          <t/>
        </is>
      </c>
      <c r="AE233" t="inlineStr">
        <is>
          <t/>
        </is>
      </c>
      <c r="AF233" s="2" t="inlineStr">
        <is>
          <t>edasine levik</t>
        </is>
      </c>
      <c r="AG233" s="2" t="inlineStr">
        <is>
          <t>3</t>
        </is>
      </c>
      <c r="AH233" s="2" t="inlineStr">
        <is>
          <t/>
        </is>
      </c>
      <c r="AI233" t="inlineStr">
        <is>
          <t/>
        </is>
      </c>
      <c r="AJ233" s="2" t="inlineStr">
        <is>
          <t>tartunnan siirtyminen|
tartunnan välittyminen</t>
        </is>
      </c>
      <c r="AK233" s="2" t="inlineStr">
        <is>
          <t>3|
3</t>
        </is>
      </c>
      <c r="AL233" s="2" t="inlineStr">
        <is>
          <t xml:space="preserve">|
</t>
        </is>
      </c>
      <c r="AM233" t="inlineStr">
        <is>
          <t/>
        </is>
      </c>
      <c r="AN233" s="2" t="inlineStr">
        <is>
          <t>transmission</t>
        </is>
      </c>
      <c r="AO233" s="2" t="inlineStr">
        <is>
          <t>3</t>
        </is>
      </c>
      <c r="AP233" s="2" t="inlineStr">
        <is>
          <t/>
        </is>
      </c>
      <c r="AQ233" t="inlineStr">
        <is>
          <t/>
        </is>
      </c>
      <c r="AR233" s="2" t="inlineStr">
        <is>
          <t>tarchur ar aghaidh</t>
        </is>
      </c>
      <c r="AS233" s="2" t="inlineStr">
        <is>
          <t>3</t>
        </is>
      </c>
      <c r="AT233" s="2" t="inlineStr">
        <is>
          <t/>
        </is>
      </c>
      <c r="AU233" t="inlineStr">
        <is>
          <t/>
        </is>
      </c>
      <c r="AV233" t="inlineStr">
        <is>
          <t/>
        </is>
      </c>
      <c r="AW233" t="inlineStr">
        <is>
          <t/>
        </is>
      </c>
      <c r="AX233" t="inlineStr">
        <is>
          <t/>
        </is>
      </c>
      <c r="AY233" t="inlineStr">
        <is>
          <t/>
        </is>
      </c>
      <c r="AZ233" t="inlineStr">
        <is>
          <t/>
        </is>
      </c>
      <c r="BA233" t="inlineStr">
        <is>
          <t/>
        </is>
      </c>
      <c r="BB233" t="inlineStr">
        <is>
          <t/>
        </is>
      </c>
      <c r="BC233" t="inlineStr">
        <is>
          <t/>
        </is>
      </c>
      <c r="BD233" s="2" t="inlineStr">
        <is>
          <t>trasmissione successiva|
trasmissione</t>
        </is>
      </c>
      <c r="BE233" s="2" t="inlineStr">
        <is>
          <t>3|
3</t>
        </is>
      </c>
      <c r="BF233" s="2" t="inlineStr">
        <is>
          <t xml:space="preserve">|
</t>
        </is>
      </c>
      <c r="BG233" t="inlineStr">
        <is>
          <t/>
        </is>
      </c>
      <c r="BH233" s="2" t="inlineStr">
        <is>
          <t>tolesnis perdavimas</t>
        </is>
      </c>
      <c r="BI233" s="2" t="inlineStr">
        <is>
          <t>3</t>
        </is>
      </c>
      <c r="BJ233" s="2" t="inlineStr">
        <is>
          <t/>
        </is>
      </c>
      <c r="BK233" t="inlineStr">
        <is>
          <t/>
        </is>
      </c>
      <c r="BL233" t="inlineStr">
        <is>
          <t/>
        </is>
      </c>
      <c r="BM233" t="inlineStr">
        <is>
          <t/>
        </is>
      </c>
      <c r="BN233" t="inlineStr">
        <is>
          <t/>
        </is>
      </c>
      <c r="BO233" t="inlineStr">
        <is>
          <t/>
        </is>
      </c>
      <c r="BP233" s="2" t="inlineStr">
        <is>
          <t>trażmissjoni suċċessiva</t>
        </is>
      </c>
      <c r="BQ233" s="2" t="inlineStr">
        <is>
          <t>3</t>
        </is>
      </c>
      <c r="BR233" s="2" t="inlineStr">
        <is>
          <t/>
        </is>
      </c>
      <c r="BS233" t="inlineStr">
        <is>
          <t/>
        </is>
      </c>
      <c r="BT233" s="2" t="inlineStr">
        <is>
          <t>infectietransmissie|
infectieoverdracht</t>
        </is>
      </c>
      <c r="BU233" s="2" t="inlineStr">
        <is>
          <t>3|
3</t>
        </is>
      </c>
      <c r="BV233" s="2" t="inlineStr">
        <is>
          <t xml:space="preserve">|
</t>
        </is>
      </c>
      <c r="BW233" t="inlineStr">
        <is>
          <t>het (al dan niet bewust) overdragen van een infectie van het ene individu naar het andere</t>
        </is>
      </c>
      <c r="BX233" t="inlineStr">
        <is>
          <t/>
        </is>
      </c>
      <c r="BY233" t="inlineStr">
        <is>
          <t/>
        </is>
      </c>
      <c r="BZ233" t="inlineStr">
        <is>
          <t/>
        </is>
      </c>
      <c r="CA233" t="inlineStr">
        <is>
          <t/>
        </is>
      </c>
      <c r="CB233" s="2" t="inlineStr">
        <is>
          <t>transmissão</t>
        </is>
      </c>
      <c r="CC233" s="2" t="inlineStr">
        <is>
          <t>3</t>
        </is>
      </c>
      <c r="CD233" s="2" t="inlineStr">
        <is>
          <t/>
        </is>
      </c>
      <c r="CE233" t="inlineStr">
        <is>
          <t/>
        </is>
      </c>
      <c r="CF233" s="2" t="inlineStr">
        <is>
          <t>transmitere mai departe</t>
        </is>
      </c>
      <c r="CG233" s="2" t="inlineStr">
        <is>
          <t>3</t>
        </is>
      </c>
      <c r="CH233" s="2" t="inlineStr">
        <is>
          <t/>
        </is>
      </c>
      <c r="CI233" t="inlineStr">
        <is>
          <t/>
        </is>
      </c>
      <c r="CJ233" s="2" t="inlineStr">
        <is>
          <t>ďalší prenos</t>
        </is>
      </c>
      <c r="CK233" s="2" t="inlineStr">
        <is>
          <t>3</t>
        </is>
      </c>
      <c r="CL233" s="2" t="inlineStr">
        <is>
          <t/>
        </is>
      </c>
      <c r="CM233" t="inlineStr">
        <is>
          <t/>
        </is>
      </c>
      <c r="CN233" s="2" t="inlineStr">
        <is>
          <t>nadaljnji prenos</t>
        </is>
      </c>
      <c r="CO233" s="2" t="inlineStr">
        <is>
          <t>2</t>
        </is>
      </c>
      <c r="CP233" s="2" t="inlineStr">
        <is>
          <t/>
        </is>
      </c>
      <c r="CQ233" t="inlineStr">
        <is>
          <t/>
        </is>
      </c>
      <c r="CR233" s="2" t="inlineStr">
        <is>
          <t>smittöverföring</t>
        </is>
      </c>
      <c r="CS233" s="2" t="inlineStr">
        <is>
          <t>3</t>
        </is>
      </c>
      <c r="CT233" s="2" t="inlineStr">
        <is>
          <t/>
        </is>
      </c>
      <c r="CU233" t="inlineStr">
        <is>
          <t/>
        </is>
      </c>
    </row>
    <row r="234">
      <c r="A234" s="1" t="str">
        <f>HYPERLINK("https://iate.europa.eu/entry/result/1875909/all", "1875909")</f>
        <v>1875909</v>
      </c>
      <c r="B234" t="inlineStr">
        <is>
          <t>SOCIAL QUESTIONS</t>
        </is>
      </c>
      <c r="C234" t="inlineStr">
        <is>
          <t>SOCIAL QUESTIONS|health|medical science</t>
        </is>
      </c>
      <c r="D234" t="inlineStr">
        <is>
          <t/>
        </is>
      </c>
      <c r="E234" t="inlineStr">
        <is>
          <t/>
        </is>
      </c>
      <c r="F234" t="inlineStr">
        <is>
          <t/>
        </is>
      </c>
      <c r="G234" t="inlineStr">
        <is>
          <t/>
        </is>
      </c>
      <c r="H234" t="inlineStr">
        <is>
          <t/>
        </is>
      </c>
      <c r="I234" t="inlineStr">
        <is>
          <t/>
        </is>
      </c>
      <c r="J234" t="inlineStr">
        <is>
          <t/>
        </is>
      </c>
      <c r="K234" t="inlineStr">
        <is>
          <t/>
        </is>
      </c>
      <c r="L234" t="inlineStr">
        <is>
          <t/>
        </is>
      </c>
      <c r="M234" t="inlineStr">
        <is>
          <t/>
        </is>
      </c>
      <c r="N234" t="inlineStr">
        <is>
          <t/>
        </is>
      </c>
      <c r="O234" t="inlineStr">
        <is>
          <t/>
        </is>
      </c>
      <c r="P234" t="inlineStr">
        <is>
          <t/>
        </is>
      </c>
      <c r="Q234" t="inlineStr">
        <is>
          <t/>
        </is>
      </c>
      <c r="R234" t="inlineStr">
        <is>
          <t/>
        </is>
      </c>
      <c r="S234" t="inlineStr">
        <is>
          <t/>
        </is>
      </c>
      <c r="T234" t="inlineStr">
        <is>
          <t/>
        </is>
      </c>
      <c r="U234" t="inlineStr">
        <is>
          <t/>
        </is>
      </c>
      <c r="V234" t="inlineStr">
        <is>
          <t/>
        </is>
      </c>
      <c r="W234" t="inlineStr">
        <is>
          <t/>
        </is>
      </c>
      <c r="X234" s="2" t="inlineStr">
        <is>
          <t>shedding</t>
        </is>
      </c>
      <c r="Y234" s="2" t="inlineStr">
        <is>
          <t>3</t>
        </is>
      </c>
      <c r="Z234" s="2" t="inlineStr">
        <is>
          <t/>
        </is>
      </c>
      <c r="AA234" t="inlineStr">
        <is>
          <t>release of infectious particles (e.g., bacteria, viruses) into the environment, for example by sneezing, by fecal excretion, or from an open lesion</t>
        </is>
      </c>
      <c r="AB234" t="inlineStr">
        <is>
          <t/>
        </is>
      </c>
      <c r="AC234" t="inlineStr">
        <is>
          <t/>
        </is>
      </c>
      <c r="AD234" t="inlineStr">
        <is>
          <t/>
        </is>
      </c>
      <c r="AE234" t="inlineStr">
        <is>
          <t/>
        </is>
      </c>
      <c r="AF234" t="inlineStr">
        <is>
          <t/>
        </is>
      </c>
      <c r="AG234" t="inlineStr">
        <is>
          <t/>
        </is>
      </c>
      <c r="AH234" t="inlineStr">
        <is>
          <t/>
        </is>
      </c>
      <c r="AI234" t="inlineStr">
        <is>
          <t/>
        </is>
      </c>
      <c r="AJ234" t="inlineStr">
        <is>
          <t/>
        </is>
      </c>
      <c r="AK234" t="inlineStr">
        <is>
          <t/>
        </is>
      </c>
      <c r="AL234" t="inlineStr">
        <is>
          <t/>
        </is>
      </c>
      <c r="AM234" t="inlineStr">
        <is>
          <t/>
        </is>
      </c>
      <c r="AN234" s="2" t="inlineStr">
        <is>
          <t>excrétion</t>
        </is>
      </c>
      <c r="AO234" s="2" t="inlineStr">
        <is>
          <t>3</t>
        </is>
      </c>
      <c r="AP234" s="2" t="inlineStr">
        <is>
          <t/>
        </is>
      </c>
      <c r="AQ234" t="inlineStr">
        <is>
          <t/>
        </is>
      </c>
      <c r="AR234" t="inlineStr">
        <is>
          <t/>
        </is>
      </c>
      <c r="AS234" t="inlineStr">
        <is>
          <t/>
        </is>
      </c>
      <c r="AT234" t="inlineStr">
        <is>
          <t/>
        </is>
      </c>
      <c r="AU234" t="inlineStr">
        <is>
          <t/>
        </is>
      </c>
      <c r="AV234" t="inlineStr">
        <is>
          <t/>
        </is>
      </c>
      <c r="AW234" t="inlineStr">
        <is>
          <t/>
        </is>
      </c>
      <c r="AX234" t="inlineStr">
        <is>
          <t/>
        </is>
      </c>
      <c r="AY234" t="inlineStr">
        <is>
          <t/>
        </is>
      </c>
      <c r="AZ234" t="inlineStr">
        <is>
          <t/>
        </is>
      </c>
      <c r="BA234" t="inlineStr">
        <is>
          <t/>
        </is>
      </c>
      <c r="BB234" t="inlineStr">
        <is>
          <t/>
        </is>
      </c>
      <c r="BC234" t="inlineStr">
        <is>
          <t/>
        </is>
      </c>
      <c r="BD234" t="inlineStr">
        <is>
          <t/>
        </is>
      </c>
      <c r="BE234" t="inlineStr">
        <is>
          <t/>
        </is>
      </c>
      <c r="BF234" t="inlineStr">
        <is>
          <t/>
        </is>
      </c>
      <c r="BG234" t="inlineStr">
        <is>
          <t/>
        </is>
      </c>
      <c r="BH234" t="inlineStr">
        <is>
          <t/>
        </is>
      </c>
      <c r="BI234" t="inlineStr">
        <is>
          <t/>
        </is>
      </c>
      <c r="BJ234" t="inlineStr">
        <is>
          <t/>
        </is>
      </c>
      <c r="BK234" t="inlineStr">
        <is>
          <t/>
        </is>
      </c>
      <c r="BL234" t="inlineStr">
        <is>
          <t/>
        </is>
      </c>
      <c r="BM234" t="inlineStr">
        <is>
          <t/>
        </is>
      </c>
      <c r="BN234" t="inlineStr">
        <is>
          <t/>
        </is>
      </c>
      <c r="BO234" t="inlineStr">
        <is>
          <t/>
        </is>
      </c>
      <c r="BP234" t="inlineStr">
        <is>
          <t/>
        </is>
      </c>
      <c r="BQ234" t="inlineStr">
        <is>
          <t/>
        </is>
      </c>
      <c r="BR234" t="inlineStr">
        <is>
          <t/>
        </is>
      </c>
      <c r="BS234" t="inlineStr">
        <is>
          <t/>
        </is>
      </c>
      <c r="BT234" t="inlineStr">
        <is>
          <t/>
        </is>
      </c>
      <c r="BU234" t="inlineStr">
        <is>
          <t/>
        </is>
      </c>
      <c r="BV234" t="inlineStr">
        <is>
          <t/>
        </is>
      </c>
      <c r="BW234" t="inlineStr">
        <is>
          <t/>
        </is>
      </c>
      <c r="BX234" s="2" t="inlineStr">
        <is>
          <t>wydalanie</t>
        </is>
      </c>
      <c r="BY234" s="2" t="inlineStr">
        <is>
          <t>3</t>
        </is>
      </c>
      <c r="BZ234" s="2" t="inlineStr">
        <is>
          <t/>
        </is>
      </c>
      <c r="CA234" t="inlineStr">
        <is>
          <t/>
        </is>
      </c>
      <c r="CB234" t="inlineStr">
        <is>
          <t/>
        </is>
      </c>
      <c r="CC234" t="inlineStr">
        <is>
          <t/>
        </is>
      </c>
      <c r="CD234" t="inlineStr">
        <is>
          <t/>
        </is>
      </c>
      <c r="CE234" t="inlineStr">
        <is>
          <t/>
        </is>
      </c>
      <c r="CF234" t="inlineStr">
        <is>
          <t/>
        </is>
      </c>
      <c r="CG234" t="inlineStr">
        <is>
          <t/>
        </is>
      </c>
      <c r="CH234" t="inlineStr">
        <is>
          <t/>
        </is>
      </c>
      <c r="CI234" t="inlineStr">
        <is>
          <t/>
        </is>
      </c>
      <c r="CJ234" t="inlineStr">
        <is>
          <t/>
        </is>
      </c>
      <c r="CK234" t="inlineStr">
        <is>
          <t/>
        </is>
      </c>
      <c r="CL234" t="inlineStr">
        <is>
          <t/>
        </is>
      </c>
      <c r="CM234" t="inlineStr">
        <is>
          <t/>
        </is>
      </c>
      <c r="CN234" t="inlineStr">
        <is>
          <t/>
        </is>
      </c>
      <c r="CO234" t="inlineStr">
        <is>
          <t/>
        </is>
      </c>
      <c r="CP234" t="inlineStr">
        <is>
          <t/>
        </is>
      </c>
      <c r="CQ234" t="inlineStr">
        <is>
          <t/>
        </is>
      </c>
      <c r="CR234" t="inlineStr">
        <is>
          <t/>
        </is>
      </c>
      <c r="CS234" t="inlineStr">
        <is>
          <t/>
        </is>
      </c>
      <c r="CT234" t="inlineStr">
        <is>
          <t/>
        </is>
      </c>
      <c r="CU234" t="inlineStr">
        <is>
          <t/>
        </is>
      </c>
    </row>
    <row r="235">
      <c r="A235" s="1" t="str">
        <f>HYPERLINK("https://iate.europa.eu/entry/result/3516307/all", "3516307")</f>
        <v>3516307</v>
      </c>
      <c r="B235" t="inlineStr">
        <is>
          <t>EUROPEAN UNION;SOCIAL QUESTIONS</t>
        </is>
      </c>
      <c r="C235" t="inlineStr">
        <is>
          <t>EUROPEAN UNION|European construction|deepening of the European Union;SOCIAL QUESTIONS|health</t>
        </is>
      </c>
      <c r="D235" s="2" t="inlineStr">
        <is>
          <t>трансгранично здравно обслужване</t>
        </is>
      </c>
      <c r="E235" s="2" t="inlineStr">
        <is>
          <t>3</t>
        </is>
      </c>
      <c r="F235" s="2" t="inlineStr">
        <is>
          <t/>
        </is>
      </c>
      <c r="G235" t="inlineStr">
        <is>
          <t>Здравно обслужване, предоставено или предписано в държава-членка, различна от държавата-членка по осигуряване.</t>
        </is>
      </c>
      <c r="H235" s="2" t="inlineStr">
        <is>
          <t>přeshraniční zdravotní péče</t>
        </is>
      </c>
      <c r="I235" s="2" t="inlineStr">
        <is>
          <t>3</t>
        </is>
      </c>
      <c r="J235" s="2" t="inlineStr">
        <is>
          <t/>
        </is>
      </c>
      <c r="K235" t="inlineStr">
        <is>
          <t>zdravotní péče poskytnutá nebo předepsaná v jiném členském státě než v členském státě, v němž je pacient pojištěn</t>
        </is>
      </c>
      <c r="L235" s="2" t="inlineStr">
        <is>
          <t>grænseoverskridende sundhedsydelse</t>
        </is>
      </c>
      <c r="M235" s="2" t="inlineStr">
        <is>
          <t>4</t>
        </is>
      </c>
      <c r="N235" s="2" t="inlineStr">
        <is>
          <t/>
        </is>
      </c>
      <c r="O235" t="inlineStr">
        <is>
          <t>sundhedsydelser, der leveres eller ordineres i en anden medlemsstat end forsikringsmedlemsstaten</t>
        </is>
      </c>
      <c r="P235" s="2" t="inlineStr">
        <is>
          <t>grenzüberschreitende Gesundheitsversorgung</t>
        </is>
      </c>
      <c r="Q235" s="2" t="inlineStr">
        <is>
          <t>3</t>
        </is>
      </c>
      <c r="R235" s="2" t="inlineStr">
        <is>
          <t/>
        </is>
      </c>
      <c r="S235" t="inlineStr">
        <is>
          <t>die Gesundheitsversorgung, die in einem anderen Mitgliedstaat als dem Versicherungsmitgliedstaat erbracht oder verschrieben wird</t>
        </is>
      </c>
      <c r="T235" s="2" t="inlineStr">
        <is>
          <t>διασυνοριακή υγειονομική περίθαλψη</t>
        </is>
      </c>
      <c r="U235" s="2" t="inlineStr">
        <is>
          <t>3</t>
        </is>
      </c>
      <c r="V235" s="2" t="inlineStr">
        <is>
          <t/>
        </is>
      </c>
      <c r="W235" t="inlineStr">
        <is>
          <t>«διασυνοριακή υγειονομική περίθαλψη»: η υγειονομική περίθαλψη που παρέχεται ή συνταγογραφείται σε κράτος μέλος διάφορο από το κράτος μέλος ασφάλισης.</t>
        </is>
      </c>
      <c r="X235" s="2" t="inlineStr">
        <is>
          <t>cross-border healthcare|
crossborder healthcare</t>
        </is>
      </c>
      <c r="Y235" s="2" t="inlineStr">
        <is>
          <t>3|
1</t>
        </is>
      </c>
      <c r="Z235" s="2" t="inlineStr">
        <is>
          <t xml:space="preserve">|
</t>
        </is>
      </c>
      <c r="AA235" t="inlineStr">
        <is>
          <t>healthcare provided or prescribed in a Member State other than the Member State of affiliation</t>
        </is>
      </c>
      <c r="AB235" s="2" t="inlineStr">
        <is>
          <t>asistencia sanitaria transfronteriza</t>
        </is>
      </c>
      <c r="AC235" s="2" t="inlineStr">
        <is>
          <t>3</t>
        </is>
      </c>
      <c r="AD235" s="2" t="inlineStr">
        <is>
          <t/>
        </is>
      </c>
      <c r="AE235" t="inlineStr">
        <is>
          <t>Asistencia sanitaria prestada o recetada en un Estado miembro distinto del Estado miembro de afiliación.</t>
        </is>
      </c>
      <c r="AF235" s="2" t="inlineStr">
        <is>
          <t>piiriülene tervishoiuteenus</t>
        </is>
      </c>
      <c r="AG235" s="2" t="inlineStr">
        <is>
          <t>3</t>
        </is>
      </c>
      <c r="AH235" s="2" t="inlineStr">
        <is>
          <t/>
        </is>
      </c>
      <c r="AI235" t="inlineStr">
        <is>
          <t>muus liikmesriigis kui kindlustajaliikmesriigis osutatud või määratud tervishoiuteenus</t>
        </is>
      </c>
      <c r="AJ235" s="2" t="inlineStr">
        <is>
          <t>rajatylittävä terveydenhuolto</t>
        </is>
      </c>
      <c r="AK235" s="2" t="inlineStr">
        <is>
          <t>3</t>
        </is>
      </c>
      <c r="AL235" s="2" t="inlineStr">
        <is>
          <t/>
        </is>
      </c>
      <c r="AM235" t="inlineStr">
        <is>
          <t>muussa jäsenvaltiossa kuin vakuutusjäsenvaltiossa tarjottu tai määrätty terveydenhuolto</t>
        </is>
      </c>
      <c r="AN235" s="2" t="inlineStr">
        <is>
          <t>soins de santé transfrontaliers</t>
        </is>
      </c>
      <c r="AO235" s="2" t="inlineStr">
        <is>
          <t>3</t>
        </is>
      </c>
      <c r="AP235" s="2" t="inlineStr">
        <is>
          <t/>
        </is>
      </c>
      <c r="AQ235" t="inlineStr">
        <is>
          <t>soins de santé dispensés ou prescrits dans un État membre autre que l’État membre d’affiliation</t>
        </is>
      </c>
      <c r="AR235" s="2" t="inlineStr">
        <is>
          <t>cúram sláinte trasteorann</t>
        </is>
      </c>
      <c r="AS235" s="2" t="inlineStr">
        <is>
          <t>3</t>
        </is>
      </c>
      <c r="AT235" s="2" t="inlineStr">
        <is>
          <t/>
        </is>
      </c>
      <c r="AU235" t="inlineStr">
        <is>
          <t/>
        </is>
      </c>
      <c r="AV235" s="2" t="inlineStr">
        <is>
          <t>prekogranična zdravstvena zaštita</t>
        </is>
      </c>
      <c r="AW235" s="2" t="inlineStr">
        <is>
          <t>3</t>
        </is>
      </c>
      <c r="AX235" s="2" t="inlineStr">
        <is>
          <t/>
        </is>
      </c>
      <c r="AY235" t="inlineStr">
        <is>
          <t/>
        </is>
      </c>
      <c r="AZ235" s="2" t="inlineStr">
        <is>
          <t>határon átnyúló egészségügyi ellátás</t>
        </is>
      </c>
      <c r="BA235" s="2" t="inlineStr">
        <is>
          <t>4</t>
        </is>
      </c>
      <c r="BB235" s="2" t="inlineStr">
        <is>
          <t/>
        </is>
      </c>
      <c r="BC235" t="inlineStr">
        <is>
          <t/>
        </is>
      </c>
      <c r="BD235" s="2" t="inlineStr">
        <is>
          <t>assistenza sanitaria transfrontaliera</t>
        </is>
      </c>
      <c r="BE235" s="2" t="inlineStr">
        <is>
          <t>3</t>
        </is>
      </c>
      <c r="BF235" s="2" t="inlineStr">
        <is>
          <t/>
        </is>
      </c>
      <c r="BG235" t="inlineStr">
        <is>
          <t/>
        </is>
      </c>
      <c r="BH235" s="2" t="inlineStr">
        <is>
          <t>tarpvalstybinės sveikatos priežiūros paslaugos</t>
        </is>
      </c>
      <c r="BI235" s="2" t="inlineStr">
        <is>
          <t>3</t>
        </is>
      </c>
      <c r="BJ235" s="2" t="inlineStr">
        <is>
          <t/>
        </is>
      </c>
      <c r="BK235" t="inlineStr">
        <is>
          <t>sveikatos priežiūros paslaugos, teikiamos arba paskirtos kitoje nei draudimo valstybėje narėje</t>
        </is>
      </c>
      <c r="BL235" s="2" t="inlineStr">
        <is>
          <t>pārrobežu veselības aprūpe</t>
        </is>
      </c>
      <c r="BM235" s="2" t="inlineStr">
        <is>
          <t>3</t>
        </is>
      </c>
      <c r="BN235" s="2" t="inlineStr">
        <is>
          <t/>
        </is>
      </c>
      <c r="BO235" t="inlineStr">
        <is>
          <t>veselības aprūpe, ko sniedz vai kas ir izrakstīta dalībvalstī, kas nav piederības dalībvalsts</t>
        </is>
      </c>
      <c r="BP235" s="2" t="inlineStr">
        <is>
          <t>kura tas-saħħa transkonfinali</t>
        </is>
      </c>
      <c r="BQ235" s="2" t="inlineStr">
        <is>
          <t>3</t>
        </is>
      </c>
      <c r="BR235" s="2" t="inlineStr">
        <is>
          <t/>
        </is>
      </c>
      <c r="BS235" t="inlineStr">
        <is>
          <t>kura tas-saħħa pprovduta jew preskritta fi Stat Membru minbarra l-Istat Membru ta' affiljazzjoni</t>
        </is>
      </c>
      <c r="BT235" s="2" t="inlineStr">
        <is>
          <t>grensoverschrijdende gezondheidszorg</t>
        </is>
      </c>
      <c r="BU235" s="2" t="inlineStr">
        <is>
          <t>3</t>
        </is>
      </c>
      <c r="BV235" s="2" t="inlineStr">
        <is>
          <t/>
        </is>
      </c>
      <c r="BW235" t="inlineStr">
        <is>
          <t>gezondheidszorg die wordt verleend of voorgeschreven in een andere lidstaat dan die waar de patiënt tegen ziektekosten verzekerd is (lidstaat van aansluiting)</t>
        </is>
      </c>
      <c r="BX235" s="2" t="inlineStr">
        <is>
          <t>transgraniczna opieka zdrowotna</t>
        </is>
      </c>
      <c r="BY235" s="2" t="inlineStr">
        <is>
          <t>3</t>
        </is>
      </c>
      <c r="BZ235" s="2" t="inlineStr">
        <is>
          <t/>
        </is>
      </c>
      <c r="CA235" t="inlineStr">
        <is>
          <t>opieka zdrowotna świadczona w państwie członkowskim innym niż państwo, w którym pacjent jest ubezpieczony, albo opieka zdrowotna świadczona w państwie członkowskim innym niż państwo, w którym podmiot świadczący opiekę zdrowotną zamieszkuje, jest zarejestrowany lub ma siedzibę</t>
        </is>
      </c>
      <c r="CB235" s="2" t="inlineStr">
        <is>
          <t>cuidados de saúde transfronteiriços</t>
        </is>
      </c>
      <c r="CC235" s="2" t="inlineStr">
        <is>
          <t>3</t>
        </is>
      </c>
      <c r="CD235" s="2" t="inlineStr">
        <is>
          <t/>
        </is>
      </c>
      <c r="CE235" t="inlineStr">
        <is>
          <t>---</t>
        </is>
      </c>
      <c r="CF235" s="2" t="inlineStr">
        <is>
          <t>asistență medicală transfrontalieră</t>
        </is>
      </c>
      <c r="CG235" s="2" t="inlineStr">
        <is>
          <t>3</t>
        </is>
      </c>
      <c r="CH235" s="2" t="inlineStr">
        <is>
          <t/>
        </is>
      </c>
      <c r="CI235" t="inlineStr">
        <is>
          <t>asistența medicală furnizată sau prescrisă într-un alt stat membru decât statul membru de afiliere</t>
        </is>
      </c>
      <c r="CJ235" s="2" t="inlineStr">
        <is>
          <t>cezhraničná zdravotná starostlivosť</t>
        </is>
      </c>
      <c r="CK235" s="2" t="inlineStr">
        <is>
          <t>3</t>
        </is>
      </c>
      <c r="CL235" s="2" t="inlineStr">
        <is>
          <t/>
        </is>
      </c>
      <c r="CM235" t="inlineStr">
        <is>
          <t>zdravotná starostlivosť poskytovaná alebo predpísaná v inom členskom štáte, ako je členský štát, v ktorom je pacient poistený</t>
        </is>
      </c>
      <c r="CN235" s="2" t="inlineStr">
        <is>
          <t>čezmejno zdravstveno varstvo</t>
        </is>
      </c>
      <c r="CO235" s="2" t="inlineStr">
        <is>
          <t>3</t>
        </is>
      </c>
      <c r="CP235" s="2" t="inlineStr">
        <is>
          <t/>
        </is>
      </c>
      <c r="CQ235" t="inlineStr">
        <is>
          <t>zdravstveno varstvo, ki se zagotovi ali predpiše v državi članici, ki ni država članica zdravstvenega zavarovanja</t>
        </is>
      </c>
      <c r="CR235" s="2" t="inlineStr">
        <is>
          <t>gränsöverskridande hälso- och sjukvård</t>
        </is>
      </c>
      <c r="CS235" s="2" t="inlineStr">
        <is>
          <t>3</t>
        </is>
      </c>
      <c r="CT235" s="2" t="inlineStr">
        <is>
          <t/>
        </is>
      </c>
      <c r="CU235" t="inlineStr">
        <is>
          <t/>
        </is>
      </c>
    </row>
    <row r="236">
      <c r="A236" s="1" t="str">
        <f>HYPERLINK("https://iate.europa.eu/entry/result/1876579/all", "1876579")</f>
        <v>1876579</v>
      </c>
      <c r="B236" t="inlineStr">
        <is>
          <t>SOCIAL QUESTIONS</t>
        </is>
      </c>
      <c r="C236" t="inlineStr">
        <is>
          <t>SOCIAL QUESTIONS|health|medical science</t>
        </is>
      </c>
      <c r="D236" t="inlineStr">
        <is>
          <t/>
        </is>
      </c>
      <c r="E236" t="inlineStr">
        <is>
          <t/>
        </is>
      </c>
      <c r="F236" t="inlineStr">
        <is>
          <t/>
        </is>
      </c>
      <c r="G236" t="inlineStr">
        <is>
          <t/>
        </is>
      </c>
      <c r="H236" t="inlineStr">
        <is>
          <t/>
        </is>
      </c>
      <c r="I236" t="inlineStr">
        <is>
          <t/>
        </is>
      </c>
      <c r="J236" t="inlineStr">
        <is>
          <t/>
        </is>
      </c>
      <c r="K236" t="inlineStr">
        <is>
          <t/>
        </is>
      </c>
      <c r="L236" t="inlineStr">
        <is>
          <t/>
        </is>
      </c>
      <c r="M236" t="inlineStr">
        <is>
          <t/>
        </is>
      </c>
      <c r="N236" t="inlineStr">
        <is>
          <t/>
        </is>
      </c>
      <c r="O236" t="inlineStr">
        <is>
          <t/>
        </is>
      </c>
      <c r="P236" t="inlineStr">
        <is>
          <t/>
        </is>
      </c>
      <c r="Q236" t="inlineStr">
        <is>
          <t/>
        </is>
      </c>
      <c r="R236" t="inlineStr">
        <is>
          <t/>
        </is>
      </c>
      <c r="S236" t="inlineStr">
        <is>
          <t/>
        </is>
      </c>
      <c r="T236" t="inlineStr">
        <is>
          <t/>
        </is>
      </c>
      <c r="U236" t="inlineStr">
        <is>
          <t/>
        </is>
      </c>
      <c r="V236" t="inlineStr">
        <is>
          <t/>
        </is>
      </c>
      <c r="W236" t="inlineStr">
        <is>
          <t/>
        </is>
      </c>
      <c r="X236" s="2" t="inlineStr">
        <is>
          <t>patient right</t>
        </is>
      </c>
      <c r="Y236" s="2" t="inlineStr">
        <is>
          <t>3</t>
        </is>
      </c>
      <c r="Z236" s="2" t="inlineStr">
        <is>
          <t/>
        </is>
      </c>
      <c r="AA236" t="inlineStr">
        <is>
          <t/>
        </is>
      </c>
      <c r="AB236" t="inlineStr">
        <is>
          <t/>
        </is>
      </c>
      <c r="AC236" t="inlineStr">
        <is>
          <t/>
        </is>
      </c>
      <c r="AD236" t="inlineStr">
        <is>
          <t/>
        </is>
      </c>
      <c r="AE236" t="inlineStr">
        <is>
          <t/>
        </is>
      </c>
      <c r="AF236" t="inlineStr">
        <is>
          <t/>
        </is>
      </c>
      <c r="AG236" t="inlineStr">
        <is>
          <t/>
        </is>
      </c>
      <c r="AH236" t="inlineStr">
        <is>
          <t/>
        </is>
      </c>
      <c r="AI236" t="inlineStr">
        <is>
          <t/>
        </is>
      </c>
      <c r="AJ236" t="inlineStr">
        <is>
          <t/>
        </is>
      </c>
      <c r="AK236" t="inlineStr">
        <is>
          <t/>
        </is>
      </c>
      <c r="AL236" t="inlineStr">
        <is>
          <t/>
        </is>
      </c>
      <c r="AM236" t="inlineStr">
        <is>
          <t/>
        </is>
      </c>
      <c r="AN236" s="2" t="inlineStr">
        <is>
          <t>droit du patient</t>
        </is>
      </c>
      <c r="AO236" s="2" t="inlineStr">
        <is>
          <t>3</t>
        </is>
      </c>
      <c r="AP236" s="2" t="inlineStr">
        <is>
          <t/>
        </is>
      </c>
      <c r="AQ236" t="inlineStr">
        <is>
          <t>droit d'accès aux soins; information du patient et voies de recours; le consentement aux soins; liberté individuelle, respect de la personne et de la vie privée; des droits difficiles à mettre en oeuvre</t>
        </is>
      </c>
      <c r="AR236" t="inlineStr">
        <is>
          <t/>
        </is>
      </c>
      <c r="AS236" t="inlineStr">
        <is>
          <t/>
        </is>
      </c>
      <c r="AT236" t="inlineStr">
        <is>
          <t/>
        </is>
      </c>
      <c r="AU236" t="inlineStr">
        <is>
          <t/>
        </is>
      </c>
      <c r="AV236" t="inlineStr">
        <is>
          <t/>
        </is>
      </c>
      <c r="AW236" t="inlineStr">
        <is>
          <t/>
        </is>
      </c>
      <c r="AX236" t="inlineStr">
        <is>
          <t/>
        </is>
      </c>
      <c r="AY236" t="inlineStr">
        <is>
          <t/>
        </is>
      </c>
      <c r="AZ236" t="inlineStr">
        <is>
          <t/>
        </is>
      </c>
      <c r="BA236" t="inlineStr">
        <is>
          <t/>
        </is>
      </c>
      <c r="BB236" t="inlineStr">
        <is>
          <t/>
        </is>
      </c>
      <c r="BC236" t="inlineStr">
        <is>
          <t/>
        </is>
      </c>
      <c r="BD236" t="inlineStr">
        <is>
          <t/>
        </is>
      </c>
      <c r="BE236" t="inlineStr">
        <is>
          <t/>
        </is>
      </c>
      <c r="BF236" t="inlineStr">
        <is>
          <t/>
        </is>
      </c>
      <c r="BG236" t="inlineStr">
        <is>
          <t/>
        </is>
      </c>
      <c r="BH236" t="inlineStr">
        <is>
          <t/>
        </is>
      </c>
      <c r="BI236" t="inlineStr">
        <is>
          <t/>
        </is>
      </c>
      <c r="BJ236" t="inlineStr">
        <is>
          <t/>
        </is>
      </c>
      <c r="BK236" t="inlineStr">
        <is>
          <t/>
        </is>
      </c>
      <c r="BL236" t="inlineStr">
        <is>
          <t/>
        </is>
      </c>
      <c r="BM236" t="inlineStr">
        <is>
          <t/>
        </is>
      </c>
      <c r="BN236" t="inlineStr">
        <is>
          <t/>
        </is>
      </c>
      <c r="BO236" t="inlineStr">
        <is>
          <t/>
        </is>
      </c>
      <c r="BP236" t="inlineStr">
        <is>
          <t/>
        </is>
      </c>
      <c r="BQ236" t="inlineStr">
        <is>
          <t/>
        </is>
      </c>
      <c r="BR236" t="inlineStr">
        <is>
          <t/>
        </is>
      </c>
      <c r="BS236" t="inlineStr">
        <is>
          <t/>
        </is>
      </c>
      <c r="BT236" s="2" t="inlineStr">
        <is>
          <t>patiëntenrecht</t>
        </is>
      </c>
      <c r="BU236" s="2" t="inlineStr">
        <is>
          <t>3</t>
        </is>
      </c>
      <c r="BV236" s="2" t="inlineStr">
        <is>
          <t/>
        </is>
      </c>
      <c r="BW236" t="inlineStr">
        <is>
          <t/>
        </is>
      </c>
      <c r="BX236" t="inlineStr">
        <is>
          <t/>
        </is>
      </c>
      <c r="BY236" t="inlineStr">
        <is>
          <t/>
        </is>
      </c>
      <c r="BZ236" t="inlineStr">
        <is>
          <t/>
        </is>
      </c>
      <c r="CA236" t="inlineStr">
        <is>
          <t/>
        </is>
      </c>
      <c r="CB236" t="inlineStr">
        <is>
          <t/>
        </is>
      </c>
      <c r="CC236" t="inlineStr">
        <is>
          <t/>
        </is>
      </c>
      <c r="CD236" t="inlineStr">
        <is>
          <t/>
        </is>
      </c>
      <c r="CE236" t="inlineStr">
        <is>
          <t/>
        </is>
      </c>
      <c r="CF236" t="inlineStr">
        <is>
          <t/>
        </is>
      </c>
      <c r="CG236" t="inlineStr">
        <is>
          <t/>
        </is>
      </c>
      <c r="CH236" t="inlineStr">
        <is>
          <t/>
        </is>
      </c>
      <c r="CI236" t="inlineStr">
        <is>
          <t/>
        </is>
      </c>
      <c r="CJ236" t="inlineStr">
        <is>
          <t/>
        </is>
      </c>
      <c r="CK236" t="inlineStr">
        <is>
          <t/>
        </is>
      </c>
      <c r="CL236" t="inlineStr">
        <is>
          <t/>
        </is>
      </c>
      <c r="CM236" t="inlineStr">
        <is>
          <t/>
        </is>
      </c>
      <c r="CN236" t="inlineStr">
        <is>
          <t/>
        </is>
      </c>
      <c r="CO236" t="inlineStr">
        <is>
          <t/>
        </is>
      </c>
      <c r="CP236" t="inlineStr">
        <is>
          <t/>
        </is>
      </c>
      <c r="CQ236" t="inlineStr">
        <is>
          <t/>
        </is>
      </c>
      <c r="CR236" t="inlineStr">
        <is>
          <t/>
        </is>
      </c>
      <c r="CS236" t="inlineStr">
        <is>
          <t/>
        </is>
      </c>
      <c r="CT236" t="inlineStr">
        <is>
          <t/>
        </is>
      </c>
      <c r="CU236" t="inlineStr">
        <is>
          <t/>
        </is>
      </c>
    </row>
    <row r="237">
      <c r="A237" s="1" t="str">
        <f>HYPERLINK("https://iate.europa.eu/entry/result/1896487/all", "1896487")</f>
        <v>1896487</v>
      </c>
      <c r="B237" t="inlineStr">
        <is>
          <t>LAW;SOCIAL QUESTIONS</t>
        </is>
      </c>
      <c r="C237" t="inlineStr">
        <is>
          <t>LAW|rights and freedoms|human rights;SOCIAL QUESTIONS|health|medical science</t>
        </is>
      </c>
      <c r="D237" t="inlineStr">
        <is>
          <t/>
        </is>
      </c>
      <c r="E237" t="inlineStr">
        <is>
          <t/>
        </is>
      </c>
      <c r="F237" t="inlineStr">
        <is>
          <t/>
        </is>
      </c>
      <c r="G237" t="inlineStr">
        <is>
          <t/>
        </is>
      </c>
      <c r="H237" t="inlineStr">
        <is>
          <t/>
        </is>
      </c>
      <c r="I237" t="inlineStr">
        <is>
          <t/>
        </is>
      </c>
      <c r="J237" t="inlineStr">
        <is>
          <t/>
        </is>
      </c>
      <c r="K237" t="inlineStr">
        <is>
          <t/>
        </is>
      </c>
      <c r="L237" t="inlineStr">
        <is>
          <t/>
        </is>
      </c>
      <c r="M237" t="inlineStr">
        <is>
          <t/>
        </is>
      </c>
      <c r="N237" t="inlineStr">
        <is>
          <t/>
        </is>
      </c>
      <c r="O237" t="inlineStr">
        <is>
          <t/>
        </is>
      </c>
      <c r="P237" t="inlineStr">
        <is>
          <t/>
        </is>
      </c>
      <c r="Q237" t="inlineStr">
        <is>
          <t/>
        </is>
      </c>
      <c r="R237" t="inlineStr">
        <is>
          <t/>
        </is>
      </c>
      <c r="S237" t="inlineStr">
        <is>
          <t/>
        </is>
      </c>
      <c r="T237" s="2" t="inlineStr">
        <is>
          <t>δικαιώματα του ασθενούς</t>
        </is>
      </c>
      <c r="U237" s="2" t="inlineStr">
        <is>
          <t>3</t>
        </is>
      </c>
      <c r="V237" s="2" t="inlineStr">
        <is>
          <t/>
        </is>
      </c>
      <c r="W237" t="inlineStr">
        <is>
          <t/>
        </is>
      </c>
      <c r="X237" s="2" t="inlineStr">
        <is>
          <t>patient rights|
patients' rights</t>
        </is>
      </c>
      <c r="Y237" s="2" t="inlineStr">
        <is>
          <t>3|
3</t>
        </is>
      </c>
      <c r="Z237" s="2" t="inlineStr">
        <is>
          <t xml:space="preserve">|
</t>
        </is>
      </c>
      <c r="AA237" t="inlineStr">
        <is>
          <t>rights which encompass legal and ethical issues in the provider-patient relationship, including a person's right to privacy, the right to quality medical care without prejudice, the right to make informed decisions about care and treatment options, and the right to refuse treatment</t>
        </is>
      </c>
      <c r="AB237" t="inlineStr">
        <is>
          <t/>
        </is>
      </c>
      <c r="AC237" t="inlineStr">
        <is>
          <t/>
        </is>
      </c>
      <c r="AD237" t="inlineStr">
        <is>
          <t/>
        </is>
      </c>
      <c r="AE237" t="inlineStr">
        <is>
          <t/>
        </is>
      </c>
      <c r="AF237" t="inlineStr">
        <is>
          <t/>
        </is>
      </c>
      <c r="AG237" t="inlineStr">
        <is>
          <t/>
        </is>
      </c>
      <c r="AH237" t="inlineStr">
        <is>
          <t/>
        </is>
      </c>
      <c r="AI237" t="inlineStr">
        <is>
          <t/>
        </is>
      </c>
      <c r="AJ237" t="inlineStr">
        <is>
          <t/>
        </is>
      </c>
      <c r="AK237" t="inlineStr">
        <is>
          <t/>
        </is>
      </c>
      <c r="AL237" t="inlineStr">
        <is>
          <t/>
        </is>
      </c>
      <c r="AM237" t="inlineStr">
        <is>
          <t/>
        </is>
      </c>
      <c r="AN237" s="2" t="inlineStr">
        <is>
          <t>droits des patients|
droits des malades</t>
        </is>
      </c>
      <c r="AO237" s="2" t="inlineStr">
        <is>
          <t>3|
3</t>
        </is>
      </c>
      <c r="AP237" s="2" t="inlineStr">
        <is>
          <t xml:space="preserve">|
</t>
        </is>
      </c>
      <c r="AQ237" t="inlineStr">
        <is>
          <t/>
        </is>
      </c>
      <c r="AR237" t="inlineStr">
        <is>
          <t/>
        </is>
      </c>
      <c r="AS237" t="inlineStr">
        <is>
          <t/>
        </is>
      </c>
      <c r="AT237" t="inlineStr">
        <is>
          <t/>
        </is>
      </c>
      <c r="AU237" t="inlineStr">
        <is>
          <t/>
        </is>
      </c>
      <c r="AV237" t="inlineStr">
        <is>
          <t/>
        </is>
      </c>
      <c r="AW237" t="inlineStr">
        <is>
          <t/>
        </is>
      </c>
      <c r="AX237" t="inlineStr">
        <is>
          <t/>
        </is>
      </c>
      <c r="AY237" t="inlineStr">
        <is>
          <t/>
        </is>
      </c>
      <c r="AZ237" t="inlineStr">
        <is>
          <t/>
        </is>
      </c>
      <c r="BA237" t="inlineStr">
        <is>
          <t/>
        </is>
      </c>
      <c r="BB237" t="inlineStr">
        <is>
          <t/>
        </is>
      </c>
      <c r="BC237" t="inlineStr">
        <is>
          <t/>
        </is>
      </c>
      <c r="BD237" t="inlineStr">
        <is>
          <t/>
        </is>
      </c>
      <c r="BE237" t="inlineStr">
        <is>
          <t/>
        </is>
      </c>
      <c r="BF237" t="inlineStr">
        <is>
          <t/>
        </is>
      </c>
      <c r="BG237" t="inlineStr">
        <is>
          <t/>
        </is>
      </c>
      <c r="BH237" t="inlineStr">
        <is>
          <t/>
        </is>
      </c>
      <c r="BI237" t="inlineStr">
        <is>
          <t/>
        </is>
      </c>
      <c r="BJ237" t="inlineStr">
        <is>
          <t/>
        </is>
      </c>
      <c r="BK237" t="inlineStr">
        <is>
          <t/>
        </is>
      </c>
      <c r="BL237" t="inlineStr">
        <is>
          <t/>
        </is>
      </c>
      <c r="BM237" t="inlineStr">
        <is>
          <t/>
        </is>
      </c>
      <c r="BN237" t="inlineStr">
        <is>
          <t/>
        </is>
      </c>
      <c r="BO237" t="inlineStr">
        <is>
          <t/>
        </is>
      </c>
      <c r="BP237" t="inlineStr">
        <is>
          <t/>
        </is>
      </c>
      <c r="BQ237" t="inlineStr">
        <is>
          <t/>
        </is>
      </c>
      <c r="BR237" t="inlineStr">
        <is>
          <t/>
        </is>
      </c>
      <c r="BS237" t="inlineStr">
        <is>
          <t/>
        </is>
      </c>
      <c r="BT237" s="2" t="inlineStr">
        <is>
          <t>patiëntenrechten</t>
        </is>
      </c>
      <c r="BU237" s="2" t="inlineStr">
        <is>
          <t>3</t>
        </is>
      </c>
      <c r="BV237" s="2" t="inlineStr">
        <is>
          <t/>
        </is>
      </c>
      <c r="BW237" t="inlineStr">
        <is>
          <t>recht op een medisch dossier, maar ook op de inzage van het medisch dossier waarvoor hij of zij zich kan laten bijstaan door een door hem of haar aangezochte beroepsbeoefenaar</t>
        </is>
      </c>
      <c r="BX237" t="inlineStr">
        <is>
          <t/>
        </is>
      </c>
      <c r="BY237" t="inlineStr">
        <is>
          <t/>
        </is>
      </c>
      <c r="BZ237" t="inlineStr">
        <is>
          <t/>
        </is>
      </c>
      <c r="CA237" t="inlineStr">
        <is>
          <t/>
        </is>
      </c>
      <c r="CB237" t="inlineStr">
        <is>
          <t/>
        </is>
      </c>
      <c r="CC237" t="inlineStr">
        <is>
          <t/>
        </is>
      </c>
      <c r="CD237" t="inlineStr">
        <is>
          <t/>
        </is>
      </c>
      <c r="CE237" t="inlineStr">
        <is>
          <t/>
        </is>
      </c>
      <c r="CF237" t="inlineStr">
        <is>
          <t/>
        </is>
      </c>
      <c r="CG237" t="inlineStr">
        <is>
          <t/>
        </is>
      </c>
      <c r="CH237" t="inlineStr">
        <is>
          <t/>
        </is>
      </c>
      <c r="CI237" t="inlineStr">
        <is>
          <t/>
        </is>
      </c>
      <c r="CJ237" t="inlineStr">
        <is>
          <t/>
        </is>
      </c>
      <c r="CK237" t="inlineStr">
        <is>
          <t/>
        </is>
      </c>
      <c r="CL237" t="inlineStr">
        <is>
          <t/>
        </is>
      </c>
      <c r="CM237" t="inlineStr">
        <is>
          <t/>
        </is>
      </c>
      <c r="CN237" t="inlineStr">
        <is>
          <t/>
        </is>
      </c>
      <c r="CO237" t="inlineStr">
        <is>
          <t/>
        </is>
      </c>
      <c r="CP237" t="inlineStr">
        <is>
          <t/>
        </is>
      </c>
      <c r="CQ237" t="inlineStr">
        <is>
          <t/>
        </is>
      </c>
      <c r="CR237" t="inlineStr">
        <is>
          <t/>
        </is>
      </c>
      <c r="CS237" t="inlineStr">
        <is>
          <t/>
        </is>
      </c>
      <c r="CT237" t="inlineStr">
        <is>
          <t/>
        </is>
      </c>
      <c r="CU237" t="inlineStr">
        <is>
          <t/>
        </is>
      </c>
    </row>
    <row r="238">
      <c r="A238" s="1" t="str">
        <f>HYPERLINK("https://iate.europa.eu/entry/result/1090601/all", "1090601")</f>
        <v>1090601</v>
      </c>
      <c r="B238" t="inlineStr">
        <is>
          <t>EDUCATION AND COMMUNICATIONS</t>
        </is>
      </c>
      <c r="C238" t="inlineStr">
        <is>
          <t>EDUCATION AND COMMUNICATIONS|communications|means of communication</t>
        </is>
      </c>
      <c r="D238" t="inlineStr">
        <is>
          <t/>
        </is>
      </c>
      <c r="E238" t="inlineStr">
        <is>
          <t/>
        </is>
      </c>
      <c r="F238" t="inlineStr">
        <is>
          <t/>
        </is>
      </c>
      <c r="G238" t="inlineStr">
        <is>
          <t/>
        </is>
      </c>
      <c r="H238" t="inlineStr">
        <is>
          <t/>
        </is>
      </c>
      <c r="I238" t="inlineStr">
        <is>
          <t/>
        </is>
      </c>
      <c r="J238" t="inlineStr">
        <is>
          <t/>
        </is>
      </c>
      <c r="K238" t="inlineStr">
        <is>
          <t/>
        </is>
      </c>
      <c r="L238" t="inlineStr">
        <is>
          <t/>
        </is>
      </c>
      <c r="M238" t="inlineStr">
        <is>
          <t/>
        </is>
      </c>
      <c r="N238" t="inlineStr">
        <is>
          <t/>
        </is>
      </c>
      <c r="O238" t="inlineStr">
        <is>
          <t/>
        </is>
      </c>
      <c r="P238" s="2" t="inlineStr">
        <is>
          <t>hochauflösender Drucker</t>
        </is>
      </c>
      <c r="Q238" s="2" t="inlineStr">
        <is>
          <t>3</t>
        </is>
      </c>
      <c r="R238" s="2" t="inlineStr">
        <is>
          <t/>
        </is>
      </c>
      <c r="S238" t="inlineStr">
        <is>
          <t/>
        </is>
      </c>
      <c r="T238" t="inlineStr">
        <is>
          <t/>
        </is>
      </c>
      <c r="U238" t="inlineStr">
        <is>
          <t/>
        </is>
      </c>
      <c r="V238" t="inlineStr">
        <is>
          <t/>
        </is>
      </c>
      <c r="W238" t="inlineStr">
        <is>
          <t/>
        </is>
      </c>
      <c r="X238" s="2" t="inlineStr">
        <is>
          <t>HRP|
high resolution printer</t>
        </is>
      </c>
      <c r="Y238" s="2" t="inlineStr">
        <is>
          <t>3|
3</t>
        </is>
      </c>
      <c r="Z238" s="2" t="inlineStr">
        <is>
          <t xml:space="preserve">|
</t>
        </is>
      </c>
      <c r="AA238" t="inlineStr">
        <is>
          <t/>
        </is>
      </c>
      <c r="AB238" s="2" t="inlineStr">
        <is>
          <t>impresora de alta resolución</t>
        </is>
      </c>
      <c r="AC238" s="2" t="inlineStr">
        <is>
          <t>3</t>
        </is>
      </c>
      <c r="AD238" s="2" t="inlineStr">
        <is>
          <t/>
        </is>
      </c>
      <c r="AE238" t="inlineStr">
        <is>
          <t/>
        </is>
      </c>
      <c r="AF238" t="inlineStr">
        <is>
          <t/>
        </is>
      </c>
      <c r="AG238" t="inlineStr">
        <is>
          <t/>
        </is>
      </c>
      <c r="AH238" t="inlineStr">
        <is>
          <t/>
        </is>
      </c>
      <c r="AI238" t="inlineStr">
        <is>
          <t/>
        </is>
      </c>
      <c r="AJ238" t="inlineStr">
        <is>
          <t/>
        </is>
      </c>
      <c r="AK238" t="inlineStr">
        <is>
          <t/>
        </is>
      </c>
      <c r="AL238" t="inlineStr">
        <is>
          <t/>
        </is>
      </c>
      <c r="AM238" t="inlineStr">
        <is>
          <t/>
        </is>
      </c>
      <c r="AN238" s="2" t="inlineStr">
        <is>
          <t>imprimante à haute résolution</t>
        </is>
      </c>
      <c r="AO238" s="2" t="inlineStr">
        <is>
          <t>3</t>
        </is>
      </c>
      <c r="AP238" s="2" t="inlineStr">
        <is>
          <t/>
        </is>
      </c>
      <c r="AQ238" t="inlineStr">
        <is>
          <t/>
        </is>
      </c>
      <c r="AR238" t="inlineStr">
        <is>
          <t/>
        </is>
      </c>
      <c r="AS238" t="inlineStr">
        <is>
          <t/>
        </is>
      </c>
      <c r="AT238" t="inlineStr">
        <is>
          <t/>
        </is>
      </c>
      <c r="AU238" t="inlineStr">
        <is>
          <t/>
        </is>
      </c>
      <c r="AV238" t="inlineStr">
        <is>
          <t/>
        </is>
      </c>
      <c r="AW238" t="inlineStr">
        <is>
          <t/>
        </is>
      </c>
      <c r="AX238" t="inlineStr">
        <is>
          <t/>
        </is>
      </c>
      <c r="AY238" t="inlineStr">
        <is>
          <t/>
        </is>
      </c>
      <c r="AZ238" t="inlineStr">
        <is>
          <t/>
        </is>
      </c>
      <c r="BA238" t="inlineStr">
        <is>
          <t/>
        </is>
      </c>
      <c r="BB238" t="inlineStr">
        <is>
          <t/>
        </is>
      </c>
      <c r="BC238" t="inlineStr">
        <is>
          <t/>
        </is>
      </c>
      <c r="BD238" s="2" t="inlineStr">
        <is>
          <t>stampante ad alta risoluzione</t>
        </is>
      </c>
      <c r="BE238" s="2" t="inlineStr">
        <is>
          <t>3</t>
        </is>
      </c>
      <c r="BF238" s="2" t="inlineStr">
        <is>
          <t/>
        </is>
      </c>
      <c r="BG238" t="inlineStr">
        <is>
          <t/>
        </is>
      </c>
      <c r="BH238" t="inlineStr">
        <is>
          <t/>
        </is>
      </c>
      <c r="BI238" t="inlineStr">
        <is>
          <t/>
        </is>
      </c>
      <c r="BJ238" t="inlineStr">
        <is>
          <t/>
        </is>
      </c>
      <c r="BK238" t="inlineStr">
        <is>
          <t/>
        </is>
      </c>
      <c r="BL238" t="inlineStr">
        <is>
          <t/>
        </is>
      </c>
      <c r="BM238" t="inlineStr">
        <is>
          <t/>
        </is>
      </c>
      <c r="BN238" t="inlineStr">
        <is>
          <t/>
        </is>
      </c>
      <c r="BO238" t="inlineStr">
        <is>
          <t/>
        </is>
      </c>
      <c r="BP238" t="inlineStr">
        <is>
          <t/>
        </is>
      </c>
      <c r="BQ238" t="inlineStr">
        <is>
          <t/>
        </is>
      </c>
      <c r="BR238" t="inlineStr">
        <is>
          <t/>
        </is>
      </c>
      <c r="BS238" t="inlineStr">
        <is>
          <t/>
        </is>
      </c>
      <c r="BT238" t="inlineStr">
        <is>
          <t/>
        </is>
      </c>
      <c r="BU238" t="inlineStr">
        <is>
          <t/>
        </is>
      </c>
      <c r="BV238" t="inlineStr">
        <is>
          <t/>
        </is>
      </c>
      <c r="BW238" t="inlineStr">
        <is>
          <t/>
        </is>
      </c>
      <c r="BX238" t="inlineStr">
        <is>
          <t/>
        </is>
      </c>
      <c r="BY238" t="inlineStr">
        <is>
          <t/>
        </is>
      </c>
      <c r="BZ238" t="inlineStr">
        <is>
          <t/>
        </is>
      </c>
      <c r="CA238" t="inlineStr">
        <is>
          <t/>
        </is>
      </c>
      <c r="CB238" t="inlineStr">
        <is>
          <t/>
        </is>
      </c>
      <c r="CC238" t="inlineStr">
        <is>
          <t/>
        </is>
      </c>
      <c r="CD238" t="inlineStr">
        <is>
          <t/>
        </is>
      </c>
      <c r="CE238" t="inlineStr">
        <is>
          <t/>
        </is>
      </c>
      <c r="CF238" t="inlineStr">
        <is>
          <t/>
        </is>
      </c>
      <c r="CG238" t="inlineStr">
        <is>
          <t/>
        </is>
      </c>
      <c r="CH238" t="inlineStr">
        <is>
          <t/>
        </is>
      </c>
      <c r="CI238" t="inlineStr">
        <is>
          <t/>
        </is>
      </c>
      <c r="CJ238" t="inlineStr">
        <is>
          <t/>
        </is>
      </c>
      <c r="CK238" t="inlineStr">
        <is>
          <t/>
        </is>
      </c>
      <c r="CL238" t="inlineStr">
        <is>
          <t/>
        </is>
      </c>
      <c r="CM238" t="inlineStr">
        <is>
          <t/>
        </is>
      </c>
      <c r="CN238" t="inlineStr">
        <is>
          <t/>
        </is>
      </c>
      <c r="CO238" t="inlineStr">
        <is>
          <t/>
        </is>
      </c>
      <c r="CP238" t="inlineStr">
        <is>
          <t/>
        </is>
      </c>
      <c r="CQ238" t="inlineStr">
        <is>
          <t/>
        </is>
      </c>
      <c r="CR238" t="inlineStr">
        <is>
          <t/>
        </is>
      </c>
      <c r="CS238" t="inlineStr">
        <is>
          <t/>
        </is>
      </c>
      <c r="CT238" t="inlineStr">
        <is>
          <t/>
        </is>
      </c>
      <c r="CU238" t="inlineStr">
        <is>
          <t/>
        </is>
      </c>
    </row>
    <row r="239">
      <c r="A239" s="1" t="str">
        <f>HYPERLINK("https://iate.europa.eu/entry/result/821269/all", "821269")</f>
        <v>821269</v>
      </c>
      <c r="B239" t="inlineStr">
        <is>
          <t>LAW</t>
        </is>
      </c>
      <c r="C239" t="inlineStr">
        <is>
          <t>LAW|criminal law|offence</t>
        </is>
      </c>
      <c r="D239" s="2" t="inlineStr">
        <is>
          <t>подправяне на документ</t>
        </is>
      </c>
      <c r="E239" s="2" t="inlineStr">
        <is>
          <t>4</t>
        </is>
      </c>
      <c r="F239" s="2" t="inlineStr">
        <is>
          <t/>
        </is>
      </c>
      <c r="G239" t="inlineStr">
        <is>
          <t>действието, чрез което се получава подправеният документ&lt;sup&gt;1&lt;/sup&gt;.&lt;p&gt;&lt;sup&gt;1&lt;/sup&gt; [ &lt;a href="/entry/result/3557310/all" id="ENTRY_TO_ENTRY_CONVERTER" target="_blank"&gt;IATE:3557310&lt;/a&gt; ]&lt;/p&gt;</t>
        </is>
      </c>
      <c r="H239" s="2" t="inlineStr">
        <is>
          <t>padělání</t>
        </is>
      </c>
      <c r="I239" s="2" t="inlineStr">
        <is>
          <t>3</t>
        </is>
      </c>
      <c r="J239" s="2" t="inlineStr">
        <is>
          <t/>
        </is>
      </c>
      <c r="K239" t="inlineStr">
        <is>
          <t/>
        </is>
      </c>
      <c r="L239" s="2" t="inlineStr">
        <is>
          <t>falskneri|
forfalskning</t>
        </is>
      </c>
      <c r="M239" s="2" t="inlineStr">
        <is>
          <t>4|
4</t>
        </is>
      </c>
      <c r="N239" s="2" t="inlineStr">
        <is>
          <t xml:space="preserve">|
</t>
        </is>
      </c>
      <c r="O239" t="inlineStr">
        <is>
          <t>At forfalske er at efterligne et dokument eller et kunstværk og derefter udgive det for at være originalt.</t>
        </is>
      </c>
      <c r="P239" s="2" t="inlineStr">
        <is>
          <t>Verfälschung</t>
        </is>
      </c>
      <c r="Q239" s="2" t="inlineStr">
        <is>
          <t>3</t>
        </is>
      </c>
      <c r="R239" s="2" t="inlineStr">
        <is>
          <t/>
        </is>
      </c>
      <c r="S239" t="inlineStr">
        <is>
          <t>absichtliche inhaltliche Veränderung (Daten, Text, Informationen) eines echten Dokuments zum Zwecke der Erlangung eigener Vorteile oder der Schädigung eines Dritten</t>
        </is>
      </c>
      <c r="T239" s="2" t="inlineStr">
        <is>
          <t>παραποίηση|
νόθευση|
πλαστογραφία</t>
        </is>
      </c>
      <c r="U239" s="2" t="inlineStr">
        <is>
          <t>3|
3|
3</t>
        </is>
      </c>
      <c r="V239" s="2" t="inlineStr">
        <is>
          <t xml:space="preserve">|
|
</t>
        </is>
      </c>
      <c r="W239" t="inlineStr">
        <is>
          <t/>
        </is>
      </c>
      <c r="X239" s="2" t="inlineStr">
        <is>
          <t>falsification</t>
        </is>
      </c>
      <c r="Y239" s="2" t="inlineStr">
        <is>
          <t>3</t>
        </is>
      </c>
      <c r="Z239" s="2" t="inlineStr">
        <is>
          <t/>
        </is>
      </c>
      <c r="AA239" t="inlineStr">
        <is>
          <t>act of fraudulently altering a previously authentic document to produce a &lt;i&gt;forgery&lt;/i&gt; [ &lt;a href="/entry/result/3557310/all" id="ENTRY_TO_ENTRY_CONVERTER" target="_blank"&gt;IATE:3557310&lt;/a&gt; ]</t>
        </is>
      </c>
      <c r="AB239" s="2" t="inlineStr">
        <is>
          <t>falsedad documental|
falsificación de documentos</t>
        </is>
      </c>
      <c r="AC239" s="2" t="inlineStr">
        <is>
          <t>3|
3</t>
        </is>
      </c>
      <c r="AD239" s="2" t="inlineStr">
        <is>
          <t xml:space="preserve">|
</t>
        </is>
      </c>
      <c r="AE239" t="inlineStr">
        <is>
          <t>Delito de falsedad que se comete en documento público, comercial o privado, en moneda, o en sellos o marcas. Pueden ser: &lt;br&gt;1. Creación de un documento normal cuyo contenido es falso. &lt;br&gt;2. Imitación de un documento auténtico. [Simulación] &lt;br&gt;3. Alteración de un documento auténtico. [Alteración]</t>
        </is>
      </c>
      <c r="AF239" s="2" t="inlineStr">
        <is>
          <t>võltsimine</t>
        </is>
      </c>
      <c r="AG239" s="2" t="inlineStr">
        <is>
          <t>3</t>
        </is>
      </c>
      <c r="AH239" s="2" t="inlineStr">
        <is>
          <t/>
        </is>
      </c>
      <c r="AI239" t="inlineStr">
        <is>
          <t>autentse dokumendi muutmine, mille tulemuseks on &lt;i&gt;osaline võltsing&lt;/i&gt; [ &lt;a href="/entry/result/3557310/all" id="ENTRY_TO_ENTRY_CONVERTER" target="_blank"&gt;IATE:3557310&lt;/a&gt; ]</t>
        </is>
      </c>
      <c r="AJ239" s="2" t="inlineStr">
        <is>
          <t>väärennys</t>
        </is>
      </c>
      <c r="AK239" s="2" t="inlineStr">
        <is>
          <t>3</t>
        </is>
      </c>
      <c r="AL239" s="2" t="inlineStr">
        <is>
          <t/>
        </is>
      </c>
      <c r="AM239" t="inlineStr">
        <is>
          <t>alunperin aidon mutta väärentäen muutetun asiakirjan esittäminen</t>
        </is>
      </c>
      <c r="AN239" s="2" t="inlineStr">
        <is>
          <t>falsification</t>
        </is>
      </c>
      <c r="AO239" s="2" t="inlineStr">
        <is>
          <t>3</t>
        </is>
      </c>
      <c r="AP239" s="2" t="inlineStr">
        <is>
          <t/>
        </is>
      </c>
      <c r="AQ239" t="inlineStr">
        <is>
          <t>altération, dénaturation d'une chose ou d'un document authentique</t>
        </is>
      </c>
      <c r="AR239" s="2" t="inlineStr">
        <is>
          <t>brionnú</t>
        </is>
      </c>
      <c r="AS239" s="2" t="inlineStr">
        <is>
          <t>3</t>
        </is>
      </c>
      <c r="AT239" s="2" t="inlineStr">
        <is>
          <t/>
        </is>
      </c>
      <c r="AU239" t="inlineStr">
        <is>
          <t/>
        </is>
      </c>
      <c r="AV239" t="inlineStr">
        <is>
          <t/>
        </is>
      </c>
      <c r="AW239" t="inlineStr">
        <is>
          <t/>
        </is>
      </c>
      <c r="AX239" t="inlineStr">
        <is>
          <t/>
        </is>
      </c>
      <c r="AY239" t="inlineStr">
        <is>
          <t/>
        </is>
      </c>
      <c r="AZ239" s="2" t="inlineStr">
        <is>
          <t>hamisítás</t>
        </is>
      </c>
      <c r="BA239" s="2" t="inlineStr">
        <is>
          <t>4</t>
        </is>
      </c>
      <c r="BB239" s="2" t="inlineStr">
        <is>
          <t/>
        </is>
      </c>
      <c r="BC239" t="inlineStr">
        <is>
          <t>hamis dokumentum, másolat előállítása, illetve dokumentum tartamának megváltoztatása</t>
        </is>
      </c>
      <c r="BD239" s="2" t="inlineStr">
        <is>
          <t>falsificazione</t>
        </is>
      </c>
      <c r="BE239" s="2" t="inlineStr">
        <is>
          <t>3</t>
        </is>
      </c>
      <c r="BF239" s="2" t="inlineStr">
        <is>
          <t/>
        </is>
      </c>
      <c r="BG239" t="inlineStr">
        <is>
          <t>atto o insieme di atti tesi alla contraffazione di un documento, una firma, un'opera d'arte, monete, metalli preziosi o altro</t>
        </is>
      </c>
      <c r="BH239" s="2" t="inlineStr">
        <is>
          <t>dokumento klastojimas|
klastojimas</t>
        </is>
      </c>
      <c r="BI239" s="2" t="inlineStr">
        <is>
          <t>3|
3</t>
        </is>
      </c>
      <c r="BJ239" s="2" t="inlineStr">
        <is>
          <t xml:space="preserve">|
</t>
        </is>
      </c>
      <c r="BK239" t="inlineStr">
        <is>
          <t/>
        </is>
      </c>
      <c r="BL239" s="2" t="inlineStr">
        <is>
          <t>viltošana</t>
        </is>
      </c>
      <c r="BM239" s="2" t="inlineStr">
        <is>
          <t>3</t>
        </is>
      </c>
      <c r="BN239" s="2" t="inlineStr">
        <is>
          <t/>
        </is>
      </c>
      <c r="BO239" t="inlineStr">
        <is>
          <t>krāpnieciska darbība ar mērķi izdarīt izmaiņas autentiskā dokumentā, lai iegūtu daļēji viltotu dokumentu [ &lt;a href="/entry/result/3557310/all" id="ENTRY_TO_ENTRY_CONVERTER" target="_blank"&gt;IATE:3557310&lt;/a&gt; ]</t>
        </is>
      </c>
      <c r="BP239" s="2" t="inlineStr">
        <is>
          <t>falsifikazzjoni</t>
        </is>
      </c>
      <c r="BQ239" s="2" t="inlineStr">
        <is>
          <t>3</t>
        </is>
      </c>
      <c r="BR239" s="2" t="inlineStr">
        <is>
          <t/>
        </is>
      </c>
      <c r="BS239" t="inlineStr">
        <is>
          <t>azzjoni ta’ falsifikar ta’ dokument b'kopja jew imitazzjoni</t>
        </is>
      </c>
      <c r="BT239" s="2" t="inlineStr">
        <is>
          <t>vervalsing</t>
        </is>
      </c>
      <c r="BU239" s="2" t="inlineStr">
        <is>
          <t>3</t>
        </is>
      </c>
      <c r="BV239" s="2" t="inlineStr">
        <is>
          <t/>
        </is>
      </c>
      <c r="BW239" t="inlineStr">
        <is>
          <t>het maken van een voorwerp of document dat de schijn van authenticiteit heeft terwijl dit niet het geval is</t>
        </is>
      </c>
      <c r="BX239" s="2" t="inlineStr">
        <is>
          <t>fałszerstwo|
fałszowanie</t>
        </is>
      </c>
      <c r="BY239" s="2" t="inlineStr">
        <is>
          <t>3|
3</t>
        </is>
      </c>
      <c r="BZ239" s="2" t="inlineStr">
        <is>
          <t xml:space="preserve">|
</t>
        </is>
      </c>
      <c r="CA239" t="inlineStr">
        <is>
          <t>podrobienie lub przerobienie dokumentu w celu używania go jako autentycznego</t>
        </is>
      </c>
      <c r="CB239" s="2" t="inlineStr">
        <is>
          <t>falsificação</t>
        </is>
      </c>
      <c r="CC239" s="2" t="inlineStr">
        <is>
          <t>3</t>
        </is>
      </c>
      <c r="CD239" s="2" t="inlineStr">
        <is>
          <t/>
        </is>
      </c>
      <c r="CE239" t="inlineStr">
        <is>
          <t>Desnaturação de ato ou coisa (documentos, moeda, mercadorias, etc.).</t>
        </is>
      </c>
      <c r="CF239" s="2" t="inlineStr">
        <is>
          <t>falsificare|
fals în înscrisuri</t>
        </is>
      </c>
      <c r="CG239" s="2" t="inlineStr">
        <is>
          <t>3|
3</t>
        </is>
      </c>
      <c r="CH239" s="2" t="inlineStr">
        <is>
          <t xml:space="preserve">|
</t>
        </is>
      </c>
      <c r="CI239" t="inlineStr">
        <is>
          <t/>
        </is>
      </c>
      <c r="CJ239" s="2" t="inlineStr">
        <is>
          <t>pozmeňovanie</t>
        </is>
      </c>
      <c r="CK239" s="2" t="inlineStr">
        <is>
          <t>3</t>
        </is>
      </c>
      <c r="CL239" s="2" t="inlineStr">
        <is>
          <t/>
        </is>
      </c>
      <c r="CM239" t="inlineStr">
        <is>
          <t>podvodné pozmenenie pôvodne pravého dokladu s cieľom vyrobiť pozmenený doklad</t>
        </is>
      </c>
      <c r="CN239" s="2" t="inlineStr">
        <is>
          <t>ponarejanje listin|
prenarejanje</t>
        </is>
      </c>
      <c r="CO239" s="2" t="inlineStr">
        <is>
          <t>3|
2</t>
        </is>
      </c>
      <c r="CP239" s="2" t="inlineStr">
        <is>
          <t xml:space="preserve">|
</t>
        </is>
      </c>
      <c r="CQ239" t="inlineStr">
        <is>
          <t>kaznivo dejanje, ki ga stori, kdor napravi krivo listino ali pravo predrugači z namenom, da bi jo uporabil kot pravo, oz. krivo ali predrugačeno listino uporabi kot pravo</t>
        </is>
      </c>
      <c r="CR239" s="2" t="inlineStr">
        <is>
          <t>förfalskning</t>
        </is>
      </c>
      <c r="CS239" s="2" t="inlineStr">
        <is>
          <t>3</t>
        </is>
      </c>
      <c r="CT239" s="2" t="inlineStr">
        <is>
          <t/>
        </is>
      </c>
      <c r="CU239" t="inlineStr">
        <is>
          <t/>
        </is>
      </c>
    </row>
    <row r="240">
      <c r="A240" s="1" t="str">
        <f>HYPERLINK("https://iate.europa.eu/entry/result/1137736/all", "1137736")</f>
        <v>1137736</v>
      </c>
      <c r="B240" t="inlineStr">
        <is>
          <t>EDUCATION AND COMMUNICATIONS</t>
        </is>
      </c>
      <c r="C240" t="inlineStr">
        <is>
          <t>EDUCATION AND COMMUNICATIONS|information technology and data processing</t>
        </is>
      </c>
      <c r="D240" t="inlineStr">
        <is>
          <t/>
        </is>
      </c>
      <c r="E240" t="inlineStr">
        <is>
          <t/>
        </is>
      </c>
      <c r="F240" t="inlineStr">
        <is>
          <t/>
        </is>
      </c>
      <c r="G240" t="inlineStr">
        <is>
          <t/>
        </is>
      </c>
      <c r="H240" t="inlineStr">
        <is>
          <t/>
        </is>
      </c>
      <c r="I240" t="inlineStr">
        <is>
          <t/>
        </is>
      </c>
      <c r="J240" t="inlineStr">
        <is>
          <t/>
        </is>
      </c>
      <c r="K240" t="inlineStr">
        <is>
          <t/>
        </is>
      </c>
      <c r="L240" t="inlineStr">
        <is>
          <t/>
        </is>
      </c>
      <c r="M240" t="inlineStr">
        <is>
          <t/>
        </is>
      </c>
      <c r="N240" t="inlineStr">
        <is>
          <t/>
        </is>
      </c>
      <c r="O240" t="inlineStr">
        <is>
          <t/>
        </is>
      </c>
      <c r="P240" s="2" t="inlineStr">
        <is>
          <t>graphischer Editor</t>
        </is>
      </c>
      <c r="Q240" s="2" t="inlineStr">
        <is>
          <t>3</t>
        </is>
      </c>
      <c r="R240" s="2" t="inlineStr">
        <is>
          <t/>
        </is>
      </c>
      <c r="S240" t="inlineStr">
        <is>
          <t/>
        </is>
      </c>
      <c r="T240" t="inlineStr">
        <is>
          <t/>
        </is>
      </c>
      <c r="U240" t="inlineStr">
        <is>
          <t/>
        </is>
      </c>
      <c r="V240" t="inlineStr">
        <is>
          <t/>
        </is>
      </c>
      <c r="W240" t="inlineStr">
        <is>
          <t/>
        </is>
      </c>
      <c r="X240" s="2" t="inlineStr">
        <is>
          <t>graphics editor</t>
        </is>
      </c>
      <c r="Y240" s="2" t="inlineStr">
        <is>
          <t>3</t>
        </is>
      </c>
      <c r="Z240" s="2" t="inlineStr">
        <is>
          <t/>
        </is>
      </c>
      <c r="AA240" t="inlineStr">
        <is>
          <t/>
        </is>
      </c>
      <c r="AB240" s="2" t="inlineStr">
        <is>
          <t>editor de gráficos</t>
        </is>
      </c>
      <c r="AC240" s="2" t="inlineStr">
        <is>
          <t>3</t>
        </is>
      </c>
      <c r="AD240" s="2" t="inlineStr">
        <is>
          <t/>
        </is>
      </c>
      <c r="AE240" t="inlineStr">
        <is>
          <t/>
        </is>
      </c>
      <c r="AF240" t="inlineStr">
        <is>
          <t/>
        </is>
      </c>
      <c r="AG240" t="inlineStr">
        <is>
          <t/>
        </is>
      </c>
      <c r="AH240" t="inlineStr">
        <is>
          <t/>
        </is>
      </c>
      <c r="AI240" t="inlineStr">
        <is>
          <t/>
        </is>
      </c>
      <c r="AJ240" t="inlineStr">
        <is>
          <t/>
        </is>
      </c>
      <c r="AK240" t="inlineStr">
        <is>
          <t/>
        </is>
      </c>
      <c r="AL240" t="inlineStr">
        <is>
          <t/>
        </is>
      </c>
      <c r="AM240" t="inlineStr">
        <is>
          <t/>
        </is>
      </c>
      <c r="AN240" s="2" t="inlineStr">
        <is>
          <t>éditeur graphique</t>
        </is>
      </c>
      <c r="AO240" s="2" t="inlineStr">
        <is>
          <t>3</t>
        </is>
      </c>
      <c r="AP240" s="2" t="inlineStr">
        <is>
          <t/>
        </is>
      </c>
      <c r="AQ240" t="inlineStr">
        <is>
          <t>il permet à l'observateur de créer et de manipuler le modèle d'application et sa représentation visuelle</t>
        </is>
      </c>
      <c r="AR240" t="inlineStr">
        <is>
          <t/>
        </is>
      </c>
      <c r="AS240" t="inlineStr">
        <is>
          <t/>
        </is>
      </c>
      <c r="AT240" t="inlineStr">
        <is>
          <t/>
        </is>
      </c>
      <c r="AU240" t="inlineStr">
        <is>
          <t/>
        </is>
      </c>
      <c r="AV240" t="inlineStr">
        <is>
          <t/>
        </is>
      </c>
      <c r="AW240" t="inlineStr">
        <is>
          <t/>
        </is>
      </c>
      <c r="AX240" t="inlineStr">
        <is>
          <t/>
        </is>
      </c>
      <c r="AY240" t="inlineStr">
        <is>
          <t/>
        </is>
      </c>
      <c r="AZ240" t="inlineStr">
        <is>
          <t/>
        </is>
      </c>
      <c r="BA240" t="inlineStr">
        <is>
          <t/>
        </is>
      </c>
      <c r="BB240" t="inlineStr">
        <is>
          <t/>
        </is>
      </c>
      <c r="BC240" t="inlineStr">
        <is>
          <t/>
        </is>
      </c>
      <c r="BD240" s="2" t="inlineStr">
        <is>
          <t>redattore grafico</t>
        </is>
      </c>
      <c r="BE240" s="2" t="inlineStr">
        <is>
          <t>3</t>
        </is>
      </c>
      <c r="BF240" s="2" t="inlineStr">
        <is>
          <t/>
        </is>
      </c>
      <c r="BG240" t="inlineStr">
        <is>
          <t/>
        </is>
      </c>
      <c r="BH240" t="inlineStr">
        <is>
          <t/>
        </is>
      </c>
      <c r="BI240" t="inlineStr">
        <is>
          <t/>
        </is>
      </c>
      <c r="BJ240" t="inlineStr">
        <is>
          <t/>
        </is>
      </c>
      <c r="BK240" t="inlineStr">
        <is>
          <t/>
        </is>
      </c>
      <c r="BL240" t="inlineStr">
        <is>
          <t/>
        </is>
      </c>
      <c r="BM240" t="inlineStr">
        <is>
          <t/>
        </is>
      </c>
      <c r="BN240" t="inlineStr">
        <is>
          <t/>
        </is>
      </c>
      <c r="BO240" t="inlineStr">
        <is>
          <t/>
        </is>
      </c>
      <c r="BP240" t="inlineStr">
        <is>
          <t/>
        </is>
      </c>
      <c r="BQ240" t="inlineStr">
        <is>
          <t/>
        </is>
      </c>
      <c r="BR240" t="inlineStr">
        <is>
          <t/>
        </is>
      </c>
      <c r="BS240" t="inlineStr">
        <is>
          <t/>
        </is>
      </c>
      <c r="BT240" t="inlineStr">
        <is>
          <t/>
        </is>
      </c>
      <c r="BU240" t="inlineStr">
        <is>
          <t/>
        </is>
      </c>
      <c r="BV240" t="inlineStr">
        <is>
          <t/>
        </is>
      </c>
      <c r="BW240" t="inlineStr">
        <is>
          <t/>
        </is>
      </c>
      <c r="BX240" t="inlineStr">
        <is>
          <t/>
        </is>
      </c>
      <c r="BY240" t="inlineStr">
        <is>
          <t/>
        </is>
      </c>
      <c r="BZ240" t="inlineStr">
        <is>
          <t/>
        </is>
      </c>
      <c r="CA240" t="inlineStr">
        <is>
          <t/>
        </is>
      </c>
      <c r="CB240" t="inlineStr">
        <is>
          <t/>
        </is>
      </c>
      <c r="CC240" t="inlineStr">
        <is>
          <t/>
        </is>
      </c>
      <c r="CD240" t="inlineStr">
        <is>
          <t/>
        </is>
      </c>
      <c r="CE240" t="inlineStr">
        <is>
          <t/>
        </is>
      </c>
      <c r="CF240" t="inlineStr">
        <is>
          <t/>
        </is>
      </c>
      <c r="CG240" t="inlineStr">
        <is>
          <t/>
        </is>
      </c>
      <c r="CH240" t="inlineStr">
        <is>
          <t/>
        </is>
      </c>
      <c r="CI240" t="inlineStr">
        <is>
          <t/>
        </is>
      </c>
      <c r="CJ240" t="inlineStr">
        <is>
          <t/>
        </is>
      </c>
      <c r="CK240" t="inlineStr">
        <is>
          <t/>
        </is>
      </c>
      <c r="CL240" t="inlineStr">
        <is>
          <t/>
        </is>
      </c>
      <c r="CM240" t="inlineStr">
        <is>
          <t/>
        </is>
      </c>
      <c r="CN240" t="inlineStr">
        <is>
          <t/>
        </is>
      </c>
      <c r="CO240" t="inlineStr">
        <is>
          <t/>
        </is>
      </c>
      <c r="CP240" t="inlineStr">
        <is>
          <t/>
        </is>
      </c>
      <c r="CQ240" t="inlineStr">
        <is>
          <t/>
        </is>
      </c>
      <c r="CR240" t="inlineStr">
        <is>
          <t/>
        </is>
      </c>
      <c r="CS240" t="inlineStr">
        <is>
          <t/>
        </is>
      </c>
      <c r="CT240" t="inlineStr">
        <is>
          <t/>
        </is>
      </c>
      <c r="CU240" t="inlineStr">
        <is>
          <t/>
        </is>
      </c>
    </row>
    <row r="241">
      <c r="A241" s="1" t="str">
        <f>HYPERLINK("https://iate.europa.eu/entry/result/1474992/all", "1474992")</f>
        <v>1474992</v>
      </c>
      <c r="B241" t="inlineStr">
        <is>
          <t>EDUCATION AND COMMUNICATIONS</t>
        </is>
      </c>
      <c r="C241" t="inlineStr">
        <is>
          <t>EDUCATION AND COMMUNICATIONS|information technology and data processing</t>
        </is>
      </c>
      <c r="D241" t="inlineStr">
        <is>
          <t/>
        </is>
      </c>
      <c r="E241" t="inlineStr">
        <is>
          <t/>
        </is>
      </c>
      <c r="F241" t="inlineStr">
        <is>
          <t/>
        </is>
      </c>
      <c r="G241" t="inlineStr">
        <is>
          <t/>
        </is>
      </c>
      <c r="H241" t="inlineStr">
        <is>
          <t/>
        </is>
      </c>
      <c r="I241" t="inlineStr">
        <is>
          <t/>
        </is>
      </c>
      <c r="J241" t="inlineStr">
        <is>
          <t/>
        </is>
      </c>
      <c r="K241" t="inlineStr">
        <is>
          <t/>
        </is>
      </c>
      <c r="L241" s="2" t="inlineStr">
        <is>
          <t>brugervenlighed</t>
        </is>
      </c>
      <c r="M241" s="2" t="inlineStr">
        <is>
          <t>3</t>
        </is>
      </c>
      <c r="N241" s="2" t="inlineStr">
        <is>
          <t/>
        </is>
      </c>
      <c r="O241" t="inlineStr">
        <is>
          <t/>
        </is>
      </c>
      <c r="P241" s="2" t="inlineStr">
        <is>
          <t>Benutzerfreundlichkeit</t>
        </is>
      </c>
      <c r="Q241" s="2" t="inlineStr">
        <is>
          <t>3</t>
        </is>
      </c>
      <c r="R241" s="2" t="inlineStr">
        <is>
          <t/>
        </is>
      </c>
      <c r="S241" t="inlineStr">
        <is>
          <t/>
        </is>
      </c>
      <c r="T241" t="inlineStr">
        <is>
          <t/>
        </is>
      </c>
      <c r="U241" t="inlineStr">
        <is>
          <t/>
        </is>
      </c>
      <c r="V241" t="inlineStr">
        <is>
          <t/>
        </is>
      </c>
      <c r="W241" t="inlineStr">
        <is>
          <t/>
        </is>
      </c>
      <c r="X241" s="2" t="inlineStr">
        <is>
          <t>user friendliness</t>
        </is>
      </c>
      <c r="Y241" s="2" t="inlineStr">
        <is>
          <t>3</t>
        </is>
      </c>
      <c r="Z241" s="2" t="inlineStr">
        <is>
          <t/>
        </is>
      </c>
      <c r="AA241" t="inlineStr">
        <is>
          <t/>
        </is>
      </c>
      <c r="AB241" t="inlineStr">
        <is>
          <t/>
        </is>
      </c>
      <c r="AC241" t="inlineStr">
        <is>
          <t/>
        </is>
      </c>
      <c r="AD241" t="inlineStr">
        <is>
          <t/>
        </is>
      </c>
      <c r="AE241" t="inlineStr">
        <is>
          <t/>
        </is>
      </c>
      <c r="AF241" t="inlineStr">
        <is>
          <t/>
        </is>
      </c>
      <c r="AG241" t="inlineStr">
        <is>
          <t/>
        </is>
      </c>
      <c r="AH241" t="inlineStr">
        <is>
          <t/>
        </is>
      </c>
      <c r="AI241" t="inlineStr">
        <is>
          <t/>
        </is>
      </c>
      <c r="AJ241" t="inlineStr">
        <is>
          <t/>
        </is>
      </c>
      <c r="AK241" t="inlineStr">
        <is>
          <t/>
        </is>
      </c>
      <c r="AL241" t="inlineStr">
        <is>
          <t/>
        </is>
      </c>
      <c r="AM241" t="inlineStr">
        <is>
          <t/>
        </is>
      </c>
      <c r="AN241" s="2" t="inlineStr">
        <is>
          <t>convivialité</t>
        </is>
      </c>
      <c r="AO241" s="2" t="inlineStr">
        <is>
          <t>3</t>
        </is>
      </c>
      <c r="AP241" s="2" t="inlineStr">
        <is>
          <t/>
        </is>
      </c>
      <c r="AQ241" t="inlineStr">
        <is>
          <t>qualité d'un système de traitement de l'information qui comporte des éléments destinés à rendre aisé et vivant le dialogue avec l'utilisateur</t>
        </is>
      </c>
      <c r="AR241" t="inlineStr">
        <is>
          <t/>
        </is>
      </c>
      <c r="AS241" t="inlineStr">
        <is>
          <t/>
        </is>
      </c>
      <c r="AT241" t="inlineStr">
        <is>
          <t/>
        </is>
      </c>
      <c r="AU241" t="inlineStr">
        <is>
          <t/>
        </is>
      </c>
      <c r="AV241" t="inlineStr">
        <is>
          <t/>
        </is>
      </c>
      <c r="AW241" t="inlineStr">
        <is>
          <t/>
        </is>
      </c>
      <c r="AX241" t="inlineStr">
        <is>
          <t/>
        </is>
      </c>
      <c r="AY241" t="inlineStr">
        <is>
          <t/>
        </is>
      </c>
      <c r="AZ241" t="inlineStr">
        <is>
          <t/>
        </is>
      </c>
      <c r="BA241" t="inlineStr">
        <is>
          <t/>
        </is>
      </c>
      <c r="BB241" t="inlineStr">
        <is>
          <t/>
        </is>
      </c>
      <c r="BC241" t="inlineStr">
        <is>
          <t/>
        </is>
      </c>
      <c r="BD241" t="inlineStr">
        <is>
          <t/>
        </is>
      </c>
      <c r="BE241" t="inlineStr">
        <is>
          <t/>
        </is>
      </c>
      <c r="BF241" t="inlineStr">
        <is>
          <t/>
        </is>
      </c>
      <c r="BG241" t="inlineStr">
        <is>
          <t/>
        </is>
      </c>
      <c r="BH241" t="inlineStr">
        <is>
          <t/>
        </is>
      </c>
      <c r="BI241" t="inlineStr">
        <is>
          <t/>
        </is>
      </c>
      <c r="BJ241" t="inlineStr">
        <is>
          <t/>
        </is>
      </c>
      <c r="BK241" t="inlineStr">
        <is>
          <t/>
        </is>
      </c>
      <c r="BL241" t="inlineStr">
        <is>
          <t/>
        </is>
      </c>
      <c r="BM241" t="inlineStr">
        <is>
          <t/>
        </is>
      </c>
      <c r="BN241" t="inlineStr">
        <is>
          <t/>
        </is>
      </c>
      <c r="BO241" t="inlineStr">
        <is>
          <t/>
        </is>
      </c>
      <c r="BP241" t="inlineStr">
        <is>
          <t/>
        </is>
      </c>
      <c r="BQ241" t="inlineStr">
        <is>
          <t/>
        </is>
      </c>
      <c r="BR241" t="inlineStr">
        <is>
          <t/>
        </is>
      </c>
      <c r="BS241" t="inlineStr">
        <is>
          <t/>
        </is>
      </c>
      <c r="BT241" t="inlineStr">
        <is>
          <t/>
        </is>
      </c>
      <c r="BU241" t="inlineStr">
        <is>
          <t/>
        </is>
      </c>
      <c r="BV241" t="inlineStr">
        <is>
          <t/>
        </is>
      </c>
      <c r="BW241" t="inlineStr">
        <is>
          <t/>
        </is>
      </c>
      <c r="BX241" t="inlineStr">
        <is>
          <t/>
        </is>
      </c>
      <c r="BY241" t="inlineStr">
        <is>
          <t/>
        </is>
      </c>
      <c r="BZ241" t="inlineStr">
        <is>
          <t/>
        </is>
      </c>
      <c r="CA241" t="inlineStr">
        <is>
          <t/>
        </is>
      </c>
      <c r="CB241" t="inlineStr">
        <is>
          <t/>
        </is>
      </c>
      <c r="CC241" t="inlineStr">
        <is>
          <t/>
        </is>
      </c>
      <c r="CD241" t="inlineStr">
        <is>
          <t/>
        </is>
      </c>
      <c r="CE241" t="inlineStr">
        <is>
          <t/>
        </is>
      </c>
      <c r="CF241" t="inlineStr">
        <is>
          <t/>
        </is>
      </c>
      <c r="CG241" t="inlineStr">
        <is>
          <t/>
        </is>
      </c>
      <c r="CH241" t="inlineStr">
        <is>
          <t/>
        </is>
      </c>
      <c r="CI241" t="inlineStr">
        <is>
          <t/>
        </is>
      </c>
      <c r="CJ241" t="inlineStr">
        <is>
          <t/>
        </is>
      </c>
      <c r="CK241" t="inlineStr">
        <is>
          <t/>
        </is>
      </c>
      <c r="CL241" t="inlineStr">
        <is>
          <t/>
        </is>
      </c>
      <c r="CM241" t="inlineStr">
        <is>
          <t/>
        </is>
      </c>
      <c r="CN241" t="inlineStr">
        <is>
          <t/>
        </is>
      </c>
      <c r="CO241" t="inlineStr">
        <is>
          <t/>
        </is>
      </c>
      <c r="CP241" t="inlineStr">
        <is>
          <t/>
        </is>
      </c>
      <c r="CQ241" t="inlineStr">
        <is>
          <t/>
        </is>
      </c>
      <c r="CR241" t="inlineStr">
        <is>
          <t/>
        </is>
      </c>
      <c r="CS241" t="inlineStr">
        <is>
          <t/>
        </is>
      </c>
      <c r="CT241" t="inlineStr">
        <is>
          <t/>
        </is>
      </c>
      <c r="CU241" t="inlineStr">
        <is>
          <t/>
        </is>
      </c>
    </row>
    <row r="242">
      <c r="A242" s="1" t="str">
        <f>HYPERLINK("https://iate.europa.eu/entry/result/135511/all", "135511")</f>
        <v>135511</v>
      </c>
      <c r="B242" t="inlineStr">
        <is>
          <t>EDUCATION AND COMMUNICATIONS;TRADE</t>
        </is>
      </c>
      <c r="C242" t="inlineStr">
        <is>
          <t>EDUCATION AND COMMUNICATIONS|information technology and data processing;TRADE|consumption|consumer</t>
        </is>
      </c>
      <c r="D242" t="inlineStr">
        <is>
          <t/>
        </is>
      </c>
      <c r="E242" t="inlineStr">
        <is>
          <t/>
        </is>
      </c>
      <c r="F242" t="inlineStr">
        <is>
          <t/>
        </is>
      </c>
      <c r="G242" t="inlineStr">
        <is>
          <t/>
        </is>
      </c>
      <c r="H242" t="inlineStr">
        <is>
          <t/>
        </is>
      </c>
      <c r="I242" t="inlineStr">
        <is>
          <t/>
        </is>
      </c>
      <c r="J242" t="inlineStr">
        <is>
          <t/>
        </is>
      </c>
      <c r="K242" t="inlineStr">
        <is>
          <t/>
        </is>
      </c>
      <c r="L242" s="2" t="inlineStr">
        <is>
          <t>brugervenlighed</t>
        </is>
      </c>
      <c r="M242" s="2" t="inlineStr">
        <is>
          <t>1</t>
        </is>
      </c>
      <c r="N242" s="2" t="inlineStr">
        <is>
          <t/>
        </is>
      </c>
      <c r="O242" t="inlineStr">
        <is>
          <t/>
        </is>
      </c>
      <c r="P242" s="2" t="inlineStr">
        <is>
          <t>Benutzerfreundlichkeit</t>
        </is>
      </c>
      <c r="Q242" s="2" t="inlineStr">
        <is>
          <t>1</t>
        </is>
      </c>
      <c r="R242" s="2" t="inlineStr">
        <is>
          <t/>
        </is>
      </c>
      <c r="S242" t="inlineStr">
        <is>
          <t/>
        </is>
      </c>
      <c r="T242" s="2" t="inlineStr">
        <is>
          <t>φιλικότητα προς το χρήστη</t>
        </is>
      </c>
      <c r="U242" s="2" t="inlineStr">
        <is>
          <t>1</t>
        </is>
      </c>
      <c r="V242" s="2" t="inlineStr">
        <is>
          <t/>
        </is>
      </c>
      <c r="W242" t="inlineStr">
        <is>
          <t/>
        </is>
      </c>
      <c r="X242" s="2" t="inlineStr">
        <is>
          <t>user-friendliness|
ease of use</t>
        </is>
      </c>
      <c r="Y242" s="2" t="inlineStr">
        <is>
          <t>1|
1</t>
        </is>
      </c>
      <c r="Z242" s="2" t="inlineStr">
        <is>
          <t xml:space="preserve">|
</t>
        </is>
      </c>
      <c r="AA242" t="inlineStr">
        <is>
          <t/>
        </is>
      </c>
      <c r="AB242" s="2" t="inlineStr">
        <is>
          <t>facilidad de utilización|
conviviabilidad</t>
        </is>
      </c>
      <c r="AC242" s="2" t="inlineStr">
        <is>
          <t>1|
1</t>
        </is>
      </c>
      <c r="AD242" s="2" t="inlineStr">
        <is>
          <t xml:space="preserve">|
</t>
        </is>
      </c>
      <c r="AE242" t="inlineStr">
        <is>
          <t/>
        </is>
      </c>
      <c r="AF242" t="inlineStr">
        <is>
          <t/>
        </is>
      </c>
      <c r="AG242" t="inlineStr">
        <is>
          <t/>
        </is>
      </c>
      <c r="AH242" t="inlineStr">
        <is>
          <t/>
        </is>
      </c>
      <c r="AI242" t="inlineStr">
        <is>
          <t/>
        </is>
      </c>
      <c r="AJ242" t="inlineStr">
        <is>
          <t/>
        </is>
      </c>
      <c r="AK242" t="inlineStr">
        <is>
          <t/>
        </is>
      </c>
      <c r="AL242" t="inlineStr">
        <is>
          <t/>
        </is>
      </c>
      <c r="AM242" t="inlineStr">
        <is>
          <t/>
        </is>
      </c>
      <c r="AN242" s="2" t="inlineStr">
        <is>
          <t>convivialité</t>
        </is>
      </c>
      <c r="AO242" s="2" t="inlineStr">
        <is>
          <t>1</t>
        </is>
      </c>
      <c r="AP242" s="2" t="inlineStr">
        <is>
          <t/>
        </is>
      </c>
      <c r="AQ242" t="inlineStr">
        <is>
          <t/>
        </is>
      </c>
      <c r="AR242" t="inlineStr">
        <is>
          <t/>
        </is>
      </c>
      <c r="AS242" t="inlineStr">
        <is>
          <t/>
        </is>
      </c>
      <c r="AT242" t="inlineStr">
        <is>
          <t/>
        </is>
      </c>
      <c r="AU242" t="inlineStr">
        <is>
          <t/>
        </is>
      </c>
      <c r="AV242" t="inlineStr">
        <is>
          <t/>
        </is>
      </c>
      <c r="AW242" t="inlineStr">
        <is>
          <t/>
        </is>
      </c>
      <c r="AX242" t="inlineStr">
        <is>
          <t/>
        </is>
      </c>
      <c r="AY242" t="inlineStr">
        <is>
          <t/>
        </is>
      </c>
      <c r="AZ242" t="inlineStr">
        <is>
          <t/>
        </is>
      </c>
      <c r="BA242" t="inlineStr">
        <is>
          <t/>
        </is>
      </c>
      <c r="BB242" t="inlineStr">
        <is>
          <t/>
        </is>
      </c>
      <c r="BC242" t="inlineStr">
        <is>
          <t/>
        </is>
      </c>
      <c r="BD242" s="2" t="inlineStr">
        <is>
          <t>convivialità|
facilità d'uso</t>
        </is>
      </c>
      <c r="BE242" s="2" t="inlineStr">
        <is>
          <t>3|
3</t>
        </is>
      </c>
      <c r="BF242" s="2" t="inlineStr">
        <is>
          <t xml:space="preserve">|
</t>
        </is>
      </c>
      <c r="BG242" t="inlineStr">
        <is>
          <t>immediata comprensione e facilità d'uso [ &lt;a href="/entry/result/754804/all" id="ENTRY_TO_ENTRY_CONVERTER" target="_blank"&gt;IATE:754804&lt;/a&gt; ] solitamente in riferimento ad uno strumento, anche informatico</t>
        </is>
      </c>
      <c r="BH242" t="inlineStr">
        <is>
          <t/>
        </is>
      </c>
      <c r="BI242" t="inlineStr">
        <is>
          <t/>
        </is>
      </c>
      <c r="BJ242" t="inlineStr">
        <is>
          <t/>
        </is>
      </c>
      <c r="BK242" t="inlineStr">
        <is>
          <t/>
        </is>
      </c>
      <c r="BL242" t="inlineStr">
        <is>
          <t/>
        </is>
      </c>
      <c r="BM242" t="inlineStr">
        <is>
          <t/>
        </is>
      </c>
      <c r="BN242" t="inlineStr">
        <is>
          <t/>
        </is>
      </c>
      <c r="BO242" t="inlineStr">
        <is>
          <t/>
        </is>
      </c>
      <c r="BP242" t="inlineStr">
        <is>
          <t/>
        </is>
      </c>
      <c r="BQ242" t="inlineStr">
        <is>
          <t/>
        </is>
      </c>
      <c r="BR242" t="inlineStr">
        <is>
          <t/>
        </is>
      </c>
      <c r="BS242" t="inlineStr">
        <is>
          <t/>
        </is>
      </c>
      <c r="BT242" s="2" t="inlineStr">
        <is>
          <t>gebruikersvriendelijkheid</t>
        </is>
      </c>
      <c r="BU242" s="2" t="inlineStr">
        <is>
          <t>1</t>
        </is>
      </c>
      <c r="BV242" s="2" t="inlineStr">
        <is>
          <t/>
        </is>
      </c>
      <c r="BW242" t="inlineStr">
        <is>
          <t/>
        </is>
      </c>
      <c r="BX242" t="inlineStr">
        <is>
          <t/>
        </is>
      </c>
      <c r="BY242" t="inlineStr">
        <is>
          <t/>
        </is>
      </c>
      <c r="BZ242" t="inlineStr">
        <is>
          <t/>
        </is>
      </c>
      <c r="CA242" t="inlineStr">
        <is>
          <t/>
        </is>
      </c>
      <c r="CB242" s="2" t="inlineStr">
        <is>
          <t>facilidade de utilização|
convivialidade</t>
        </is>
      </c>
      <c r="CC242" s="2" t="inlineStr">
        <is>
          <t>1|
1</t>
        </is>
      </c>
      <c r="CD242" s="2" t="inlineStr">
        <is>
          <t xml:space="preserve">|
</t>
        </is>
      </c>
      <c r="CE242" t="inlineStr">
        <is>
          <t/>
        </is>
      </c>
      <c r="CF242" t="inlineStr">
        <is>
          <t/>
        </is>
      </c>
      <c r="CG242" t="inlineStr">
        <is>
          <t/>
        </is>
      </c>
      <c r="CH242" t="inlineStr">
        <is>
          <t/>
        </is>
      </c>
      <c r="CI242" t="inlineStr">
        <is>
          <t/>
        </is>
      </c>
      <c r="CJ242" t="inlineStr">
        <is>
          <t/>
        </is>
      </c>
      <c r="CK242" t="inlineStr">
        <is>
          <t/>
        </is>
      </c>
      <c r="CL242" t="inlineStr">
        <is>
          <t/>
        </is>
      </c>
      <c r="CM242" t="inlineStr">
        <is>
          <t/>
        </is>
      </c>
      <c r="CN242" t="inlineStr">
        <is>
          <t/>
        </is>
      </c>
      <c r="CO242" t="inlineStr">
        <is>
          <t/>
        </is>
      </c>
      <c r="CP242" t="inlineStr">
        <is>
          <t/>
        </is>
      </c>
      <c r="CQ242" t="inlineStr">
        <is>
          <t/>
        </is>
      </c>
      <c r="CR242" s="2" t="inlineStr">
        <is>
          <t>användarvänlighet</t>
        </is>
      </c>
      <c r="CS242" s="2" t="inlineStr">
        <is>
          <t>1</t>
        </is>
      </c>
      <c r="CT242" s="2" t="inlineStr">
        <is>
          <t/>
        </is>
      </c>
      <c r="CU242" t="inlineStr">
        <is>
          <t/>
        </is>
      </c>
    </row>
    <row r="243">
      <c r="A243" s="1" t="str">
        <f>HYPERLINK("https://iate.europa.eu/entry/result/1137919/all", "1137919")</f>
        <v>1137919</v>
      </c>
      <c r="B243" t="inlineStr">
        <is>
          <t>EDUCATION AND COMMUNICATIONS</t>
        </is>
      </c>
      <c r="C243" t="inlineStr">
        <is>
          <t>EDUCATION AND COMMUNICATIONS|information technology and data processing</t>
        </is>
      </c>
      <c r="D243" t="inlineStr">
        <is>
          <t/>
        </is>
      </c>
      <c r="E243" t="inlineStr">
        <is>
          <t/>
        </is>
      </c>
      <c r="F243" t="inlineStr">
        <is>
          <t/>
        </is>
      </c>
      <c r="G243" t="inlineStr">
        <is>
          <t/>
        </is>
      </c>
      <c r="H243" t="inlineStr">
        <is>
          <t/>
        </is>
      </c>
      <c r="I243" t="inlineStr">
        <is>
          <t/>
        </is>
      </c>
      <c r="J243" t="inlineStr">
        <is>
          <t/>
        </is>
      </c>
      <c r="K243" t="inlineStr">
        <is>
          <t/>
        </is>
      </c>
      <c r="L243" t="inlineStr">
        <is>
          <t/>
        </is>
      </c>
      <c r="M243" t="inlineStr">
        <is>
          <t/>
        </is>
      </c>
      <c r="N243" t="inlineStr">
        <is>
          <t/>
        </is>
      </c>
      <c r="O243" t="inlineStr">
        <is>
          <t/>
        </is>
      </c>
      <c r="P243" t="inlineStr">
        <is>
          <t/>
        </is>
      </c>
      <c r="Q243" t="inlineStr">
        <is>
          <t/>
        </is>
      </c>
      <c r="R243" t="inlineStr">
        <is>
          <t/>
        </is>
      </c>
      <c r="S243" t="inlineStr">
        <is>
          <t/>
        </is>
      </c>
      <c r="T243" t="inlineStr">
        <is>
          <t/>
        </is>
      </c>
      <c r="U243" t="inlineStr">
        <is>
          <t/>
        </is>
      </c>
      <c r="V243" t="inlineStr">
        <is>
          <t/>
        </is>
      </c>
      <c r="W243" t="inlineStr">
        <is>
          <t/>
        </is>
      </c>
      <c r="X243" s="2" t="inlineStr">
        <is>
          <t>document format</t>
        </is>
      </c>
      <c r="Y243" s="2" t="inlineStr">
        <is>
          <t>3</t>
        </is>
      </c>
      <c r="Z243" s="2" t="inlineStr">
        <is>
          <t/>
        </is>
      </c>
      <c r="AA243" t="inlineStr">
        <is>
          <t/>
        </is>
      </c>
      <c r="AB243" t="inlineStr">
        <is>
          <t/>
        </is>
      </c>
      <c r="AC243" t="inlineStr">
        <is>
          <t/>
        </is>
      </c>
      <c r="AD243" t="inlineStr">
        <is>
          <t/>
        </is>
      </c>
      <c r="AE243" t="inlineStr">
        <is>
          <t/>
        </is>
      </c>
      <c r="AF243" t="inlineStr">
        <is>
          <t/>
        </is>
      </c>
      <c r="AG243" t="inlineStr">
        <is>
          <t/>
        </is>
      </c>
      <c r="AH243" t="inlineStr">
        <is>
          <t/>
        </is>
      </c>
      <c r="AI243" t="inlineStr">
        <is>
          <t/>
        </is>
      </c>
      <c r="AJ243" t="inlineStr">
        <is>
          <t/>
        </is>
      </c>
      <c r="AK243" t="inlineStr">
        <is>
          <t/>
        </is>
      </c>
      <c r="AL243" t="inlineStr">
        <is>
          <t/>
        </is>
      </c>
      <c r="AM243" t="inlineStr">
        <is>
          <t/>
        </is>
      </c>
      <c r="AN243" s="2" t="inlineStr">
        <is>
          <t>présentation de document</t>
        </is>
      </c>
      <c r="AO243" s="2" t="inlineStr">
        <is>
          <t>3</t>
        </is>
      </c>
      <c r="AP243" s="2" t="inlineStr">
        <is>
          <t/>
        </is>
      </c>
      <c r="AQ243" t="inlineStr">
        <is>
          <t/>
        </is>
      </c>
      <c r="AR243" t="inlineStr">
        <is>
          <t/>
        </is>
      </c>
      <c r="AS243" t="inlineStr">
        <is>
          <t/>
        </is>
      </c>
      <c r="AT243" t="inlineStr">
        <is>
          <t/>
        </is>
      </c>
      <c r="AU243" t="inlineStr">
        <is>
          <t/>
        </is>
      </c>
      <c r="AV243" t="inlineStr">
        <is>
          <t/>
        </is>
      </c>
      <c r="AW243" t="inlineStr">
        <is>
          <t/>
        </is>
      </c>
      <c r="AX243" t="inlineStr">
        <is>
          <t/>
        </is>
      </c>
      <c r="AY243" t="inlineStr">
        <is>
          <t/>
        </is>
      </c>
      <c r="AZ243" t="inlineStr">
        <is>
          <t/>
        </is>
      </c>
      <c r="BA243" t="inlineStr">
        <is>
          <t/>
        </is>
      </c>
      <c r="BB243" t="inlineStr">
        <is>
          <t/>
        </is>
      </c>
      <c r="BC243" t="inlineStr">
        <is>
          <t/>
        </is>
      </c>
      <c r="BD243" s="2" t="inlineStr">
        <is>
          <t>formato del documento</t>
        </is>
      </c>
      <c r="BE243" s="2" t="inlineStr">
        <is>
          <t>3</t>
        </is>
      </c>
      <c r="BF243" s="2" t="inlineStr">
        <is>
          <t/>
        </is>
      </c>
      <c r="BG243" t="inlineStr">
        <is>
          <t/>
        </is>
      </c>
      <c r="BH243" t="inlineStr">
        <is>
          <t/>
        </is>
      </c>
      <c r="BI243" t="inlineStr">
        <is>
          <t/>
        </is>
      </c>
      <c r="BJ243" t="inlineStr">
        <is>
          <t/>
        </is>
      </c>
      <c r="BK243" t="inlineStr">
        <is>
          <t/>
        </is>
      </c>
      <c r="BL243" t="inlineStr">
        <is>
          <t/>
        </is>
      </c>
      <c r="BM243" t="inlineStr">
        <is>
          <t/>
        </is>
      </c>
      <c r="BN243" t="inlineStr">
        <is>
          <t/>
        </is>
      </c>
      <c r="BO243" t="inlineStr">
        <is>
          <t/>
        </is>
      </c>
      <c r="BP243" t="inlineStr">
        <is>
          <t/>
        </is>
      </c>
      <c r="BQ243" t="inlineStr">
        <is>
          <t/>
        </is>
      </c>
      <c r="BR243" t="inlineStr">
        <is>
          <t/>
        </is>
      </c>
      <c r="BS243" t="inlineStr">
        <is>
          <t/>
        </is>
      </c>
      <c r="BT243" t="inlineStr">
        <is>
          <t/>
        </is>
      </c>
      <c r="BU243" t="inlineStr">
        <is>
          <t/>
        </is>
      </c>
      <c r="BV243" t="inlineStr">
        <is>
          <t/>
        </is>
      </c>
      <c r="BW243" t="inlineStr">
        <is>
          <t/>
        </is>
      </c>
      <c r="BX243" t="inlineStr">
        <is>
          <t/>
        </is>
      </c>
      <c r="BY243" t="inlineStr">
        <is>
          <t/>
        </is>
      </c>
      <c r="BZ243" t="inlineStr">
        <is>
          <t/>
        </is>
      </c>
      <c r="CA243" t="inlineStr">
        <is>
          <t/>
        </is>
      </c>
      <c r="CB243" t="inlineStr">
        <is>
          <t/>
        </is>
      </c>
      <c r="CC243" t="inlineStr">
        <is>
          <t/>
        </is>
      </c>
      <c r="CD243" t="inlineStr">
        <is>
          <t/>
        </is>
      </c>
      <c r="CE243" t="inlineStr">
        <is>
          <t/>
        </is>
      </c>
      <c r="CF243" t="inlineStr">
        <is>
          <t/>
        </is>
      </c>
      <c r="CG243" t="inlineStr">
        <is>
          <t/>
        </is>
      </c>
      <c r="CH243" t="inlineStr">
        <is>
          <t/>
        </is>
      </c>
      <c r="CI243" t="inlineStr">
        <is>
          <t/>
        </is>
      </c>
      <c r="CJ243" t="inlineStr">
        <is>
          <t/>
        </is>
      </c>
      <c r="CK243" t="inlineStr">
        <is>
          <t/>
        </is>
      </c>
      <c r="CL243" t="inlineStr">
        <is>
          <t/>
        </is>
      </c>
      <c r="CM243" t="inlineStr">
        <is>
          <t/>
        </is>
      </c>
      <c r="CN243" t="inlineStr">
        <is>
          <t/>
        </is>
      </c>
      <c r="CO243" t="inlineStr">
        <is>
          <t/>
        </is>
      </c>
      <c r="CP243" t="inlineStr">
        <is>
          <t/>
        </is>
      </c>
      <c r="CQ243" t="inlineStr">
        <is>
          <t/>
        </is>
      </c>
      <c r="CR243" t="inlineStr">
        <is>
          <t/>
        </is>
      </c>
      <c r="CS243" t="inlineStr">
        <is>
          <t/>
        </is>
      </c>
      <c r="CT243" t="inlineStr">
        <is>
          <t/>
        </is>
      </c>
      <c r="CU243" t="inlineStr">
        <is>
          <t/>
        </is>
      </c>
    </row>
    <row r="244">
      <c r="A244" s="1" t="str">
        <f>HYPERLINK("https://iate.europa.eu/entry/result/1550675/all", "1550675")</f>
        <v>1550675</v>
      </c>
      <c r="B244" t="inlineStr">
        <is>
          <t>TRANSPORT;TRADE</t>
        </is>
      </c>
      <c r="C244" t="inlineStr">
        <is>
          <t>TRANSPORT;TRADE|consumption|goods and services</t>
        </is>
      </c>
      <c r="D244" t="inlineStr">
        <is>
          <t/>
        </is>
      </c>
      <c r="E244" t="inlineStr">
        <is>
          <t/>
        </is>
      </c>
      <c r="F244" t="inlineStr">
        <is>
          <t/>
        </is>
      </c>
      <c r="G244" t="inlineStr">
        <is>
          <t/>
        </is>
      </c>
      <c r="H244" t="inlineStr">
        <is>
          <t/>
        </is>
      </c>
      <c r="I244" t="inlineStr">
        <is>
          <t/>
        </is>
      </c>
      <c r="J244" t="inlineStr">
        <is>
          <t/>
        </is>
      </c>
      <c r="K244" t="inlineStr">
        <is>
          <t/>
        </is>
      </c>
      <c r="L244" s="2" t="inlineStr">
        <is>
          <t>personbefordringsydelse</t>
        </is>
      </c>
      <c r="M244" s="2" t="inlineStr">
        <is>
          <t>3</t>
        </is>
      </c>
      <c r="N244" s="2" t="inlineStr">
        <is>
          <t/>
        </is>
      </c>
      <c r="O244" t="inlineStr">
        <is>
          <t/>
        </is>
      </c>
      <c r="P244" s="2" t="inlineStr">
        <is>
          <t>Personenverkehrsleistung</t>
        </is>
      </c>
      <c r="Q244" s="2" t="inlineStr">
        <is>
          <t>3</t>
        </is>
      </c>
      <c r="R244" s="2" t="inlineStr">
        <is>
          <t/>
        </is>
      </c>
      <c r="S244" t="inlineStr">
        <is>
          <t/>
        </is>
      </c>
      <c r="T244" s="2" t="inlineStr">
        <is>
          <t>υπηρεσία μεταφοράς επιβατών</t>
        </is>
      </c>
      <c r="U244" s="2" t="inlineStr">
        <is>
          <t>3</t>
        </is>
      </c>
      <c r="V244" s="2" t="inlineStr">
        <is>
          <t/>
        </is>
      </c>
      <c r="W244" t="inlineStr">
        <is>
          <t/>
        </is>
      </c>
      <c r="X244" s="2" t="inlineStr">
        <is>
          <t>passenger service|
passenger transport services|
passenger services|
passenger transport service</t>
        </is>
      </c>
      <c r="Y244" s="2" t="inlineStr">
        <is>
          <t>3|
1|
1|
3</t>
        </is>
      </c>
      <c r="Z244" s="2" t="inlineStr">
        <is>
          <t xml:space="preserve">|
|
|
</t>
        </is>
      </c>
      <c r="AA244" t="inlineStr">
        <is>
          <t>transport service provided in a vehicle carrying passengers</t>
        </is>
      </c>
      <c r="AB244" s="2" t="inlineStr">
        <is>
          <t>servicio de transporte de viajeros</t>
        </is>
      </c>
      <c r="AC244" s="2" t="inlineStr">
        <is>
          <t>3</t>
        </is>
      </c>
      <c r="AD244" s="2" t="inlineStr">
        <is>
          <t/>
        </is>
      </c>
      <c r="AE244" t="inlineStr">
        <is>
          <t/>
        </is>
      </c>
      <c r="AF244" t="inlineStr">
        <is>
          <t/>
        </is>
      </c>
      <c r="AG244" t="inlineStr">
        <is>
          <t/>
        </is>
      </c>
      <c r="AH244" t="inlineStr">
        <is>
          <t/>
        </is>
      </c>
      <c r="AI244" t="inlineStr">
        <is>
          <t/>
        </is>
      </c>
      <c r="AJ244" t="inlineStr">
        <is>
          <t/>
        </is>
      </c>
      <c r="AK244" t="inlineStr">
        <is>
          <t/>
        </is>
      </c>
      <c r="AL244" t="inlineStr">
        <is>
          <t/>
        </is>
      </c>
      <c r="AM244" t="inlineStr">
        <is>
          <t/>
        </is>
      </c>
      <c r="AN244" s="2" t="inlineStr">
        <is>
          <t>service de transport de voyageurs</t>
        </is>
      </c>
      <c r="AO244" s="2" t="inlineStr">
        <is>
          <t>3</t>
        </is>
      </c>
      <c r="AP244" s="2" t="inlineStr">
        <is>
          <t/>
        </is>
      </c>
      <c r="AQ244" t="inlineStr">
        <is>
          <t/>
        </is>
      </c>
      <c r="AR244" t="inlineStr">
        <is>
          <t/>
        </is>
      </c>
      <c r="AS244" t="inlineStr">
        <is>
          <t/>
        </is>
      </c>
      <c r="AT244" t="inlineStr">
        <is>
          <t/>
        </is>
      </c>
      <c r="AU244" t="inlineStr">
        <is>
          <t/>
        </is>
      </c>
      <c r="AV244" t="inlineStr">
        <is>
          <t/>
        </is>
      </c>
      <c r="AW244" t="inlineStr">
        <is>
          <t/>
        </is>
      </c>
      <c r="AX244" t="inlineStr">
        <is>
          <t/>
        </is>
      </c>
      <c r="AY244" t="inlineStr">
        <is>
          <t/>
        </is>
      </c>
      <c r="AZ244" s="2" t="inlineStr">
        <is>
          <t>személyszállítási szolgáltatás</t>
        </is>
      </c>
      <c r="BA244" s="2" t="inlineStr">
        <is>
          <t>4</t>
        </is>
      </c>
      <c r="BB244" s="2" t="inlineStr">
        <is>
          <t/>
        </is>
      </c>
      <c r="BC244" t="inlineStr">
        <is>
          <t/>
        </is>
      </c>
      <c r="BD244" s="2" t="inlineStr">
        <is>
          <t>servizio di trasporto di persone</t>
        </is>
      </c>
      <c r="BE244" s="2" t="inlineStr">
        <is>
          <t>3</t>
        </is>
      </c>
      <c r="BF244" s="2" t="inlineStr">
        <is>
          <t/>
        </is>
      </c>
      <c r="BG244" t="inlineStr">
        <is>
          <t/>
        </is>
      </c>
      <c r="BH244" t="inlineStr">
        <is>
          <t/>
        </is>
      </c>
      <c r="BI244" t="inlineStr">
        <is>
          <t/>
        </is>
      </c>
      <c r="BJ244" t="inlineStr">
        <is>
          <t/>
        </is>
      </c>
      <c r="BK244" t="inlineStr">
        <is>
          <t/>
        </is>
      </c>
      <c r="BL244" t="inlineStr">
        <is>
          <t/>
        </is>
      </c>
      <c r="BM244" t="inlineStr">
        <is>
          <t/>
        </is>
      </c>
      <c r="BN244" t="inlineStr">
        <is>
          <t/>
        </is>
      </c>
      <c r="BO244" t="inlineStr">
        <is>
          <t/>
        </is>
      </c>
      <c r="BP244" t="inlineStr">
        <is>
          <t/>
        </is>
      </c>
      <c r="BQ244" t="inlineStr">
        <is>
          <t/>
        </is>
      </c>
      <c r="BR244" t="inlineStr">
        <is>
          <t/>
        </is>
      </c>
      <c r="BS244" t="inlineStr">
        <is>
          <t/>
        </is>
      </c>
      <c r="BT244" s="2" t="inlineStr">
        <is>
          <t>personenvervoersdienst</t>
        </is>
      </c>
      <c r="BU244" s="2" t="inlineStr">
        <is>
          <t>3</t>
        </is>
      </c>
      <c r="BV244" s="2" t="inlineStr">
        <is>
          <t/>
        </is>
      </c>
      <c r="BW244" t="inlineStr">
        <is>
          <t/>
        </is>
      </c>
      <c r="BX244" t="inlineStr">
        <is>
          <t/>
        </is>
      </c>
      <c r="BY244" t="inlineStr">
        <is>
          <t/>
        </is>
      </c>
      <c r="BZ244" t="inlineStr">
        <is>
          <t/>
        </is>
      </c>
      <c r="CA244" t="inlineStr">
        <is>
          <t/>
        </is>
      </c>
      <c r="CB244" s="2" t="inlineStr">
        <is>
          <t>serviço de transporte de passageiros</t>
        </is>
      </c>
      <c r="CC244" s="2" t="inlineStr">
        <is>
          <t>3</t>
        </is>
      </c>
      <c r="CD244" s="2" t="inlineStr">
        <is>
          <t/>
        </is>
      </c>
      <c r="CE244" t="inlineStr">
        <is>
          <t/>
        </is>
      </c>
      <c r="CF244" s="2" t="inlineStr">
        <is>
          <t>serviciu de transport de persoane</t>
        </is>
      </c>
      <c r="CG244" s="2" t="inlineStr">
        <is>
          <t>3</t>
        </is>
      </c>
      <c r="CH244" s="2" t="inlineStr">
        <is>
          <t/>
        </is>
      </c>
      <c r="CI244" t="inlineStr">
        <is>
          <t/>
        </is>
      </c>
      <c r="CJ244" t="inlineStr">
        <is>
          <t/>
        </is>
      </c>
      <c r="CK244" t="inlineStr">
        <is>
          <t/>
        </is>
      </c>
      <c r="CL244" t="inlineStr">
        <is>
          <t/>
        </is>
      </c>
      <c r="CM244" t="inlineStr">
        <is>
          <t/>
        </is>
      </c>
      <c r="CN244" t="inlineStr">
        <is>
          <t/>
        </is>
      </c>
      <c r="CO244" t="inlineStr">
        <is>
          <t/>
        </is>
      </c>
      <c r="CP244" t="inlineStr">
        <is>
          <t/>
        </is>
      </c>
      <c r="CQ244" t="inlineStr">
        <is>
          <t/>
        </is>
      </c>
      <c r="CR244" t="inlineStr">
        <is>
          <t/>
        </is>
      </c>
      <c r="CS244" t="inlineStr">
        <is>
          <t/>
        </is>
      </c>
      <c r="CT244" t="inlineStr">
        <is>
          <t/>
        </is>
      </c>
      <c r="CU244" t="inlineStr">
        <is>
          <t/>
        </is>
      </c>
    </row>
    <row r="245">
      <c r="A245" s="1" t="str">
        <f>HYPERLINK("https://iate.europa.eu/entry/result/3561699/all", "3561699")</f>
        <v>3561699</v>
      </c>
      <c r="B245" t="inlineStr">
        <is>
          <t>FINANCE;BUSINESS AND COMPETITION</t>
        </is>
      </c>
      <c r="C245" t="inlineStr">
        <is>
          <t>FINANCE|financial institutions and credit;BUSINESS AND COMPETITION|business organisation</t>
        </is>
      </c>
      <c r="D245" s="2" t="inlineStr">
        <is>
          <t>критична функция</t>
        </is>
      </c>
      <c r="E245" s="2" t="inlineStr">
        <is>
          <t>4</t>
        </is>
      </c>
      <c r="F245" s="2" t="inlineStr">
        <is>
          <t/>
        </is>
      </c>
      <c r="G245" t="inlineStr">
        <is>
          <t>дейност, услуга или операция, чието прекъсване може да доведе в една или повече държави членки до срив в предоставянето на услуги от важно значение за реалната икономика или да наруши финансовата стабилност поради размера, пазарния дял, външната и вътрешната взаимосвързаност, сложността или трансграничните дейности на институцията или групата, от гледна точка по-специално на заменяемостта на тази дейност, услуга или операция</t>
        </is>
      </c>
      <c r="H245" s="2" t="inlineStr">
        <is>
          <t>zásadní funkce</t>
        </is>
      </c>
      <c r="I245" s="2" t="inlineStr">
        <is>
          <t>3</t>
        </is>
      </c>
      <c r="J245" s="2" t="inlineStr">
        <is>
          <t/>
        </is>
      </c>
      <c r="K245" t="inlineStr">
        <is>
          <t>činnost, služba nebo operace, jejichž přerušení by v jednom nebo více členských státech pravděpodobně vedlo k narušení služeb, jež mají zásadní význam pro reálnou ekonomiku, nebo k narušení finanční stability vzhledem k velikosti, podílu na trhu, vnější a vnitřní propojenosti, složitosti či přeshraniční činnosti instituce či skupiny, se zvláštním ohledem na nahraditelnost těchto činností, služeb či operací</t>
        </is>
      </c>
      <c r="L245" s="2" t="inlineStr">
        <is>
          <t>kritisk funktion</t>
        </is>
      </c>
      <c r="M245" s="2" t="inlineStr">
        <is>
          <t>3</t>
        </is>
      </c>
      <c r="N245" s="2" t="inlineStr">
        <is>
          <t/>
        </is>
      </c>
      <c r="O245" t="inlineStr">
        <is>
          <t>aktiviteter, ydelser eller transaktioner, hvis ophør i en eller flere medlemsstater kan forventes at føre til forstyrrelser i ydelser, der er af afgørende betydning for realøkonomien, eller til forstyrrelse af den finansielle stabilitet som følge af et instituts eller en koncerns størrelse, markedsandel, eksterne og interne forbundethed, kompleksitet eller grænseoverskridende aktiviteter, navnlig med hensyn til muligheden for at erstatte de pågældende aktiviteter, ydelser eller transaktioner</t>
        </is>
      </c>
      <c r="P245" s="2" t="inlineStr">
        <is>
          <t>kritische Funktionen</t>
        </is>
      </c>
      <c r="Q245" s="2" t="inlineStr">
        <is>
          <t>3</t>
        </is>
      </c>
      <c r="R245" s="2" t="inlineStr">
        <is>
          <t/>
        </is>
      </c>
      <c r="S245" t="inlineStr">
        <is>
          <t>Tätigkeiten, Dienstleistungen oder Geschäfte, deren Einstellung aufgrund der Größe, des Marktanteils, der externen und internen Verflechtungen, der Komplexität oder der grenzüberschreitenden Tätigkeiten eines Instituts oder einer Gruppe wahrscheinlich in einem oder mehreren Mitgliedstaaten die Unterbrechung von für die Realwirtschaft wesentlichen Dienstleistungen oder eine Störung der Finanzstabilität zur Folge hat, besonders mit Blick auf die Substituierbarkeit dieser Tätigkeiten, Dienstleistungen oder Geschäfte</t>
        </is>
      </c>
      <c r="T245" s="2" t="inlineStr">
        <is>
          <t>κρίσιμη λειτουργία</t>
        </is>
      </c>
      <c r="U245" s="2" t="inlineStr">
        <is>
          <t>3</t>
        </is>
      </c>
      <c r="V245" s="2" t="inlineStr">
        <is>
          <t/>
        </is>
      </c>
      <c r="W245" t="inlineStr">
        <is>
          <t>δραστηριότητα, υπηρεσία ή λειτουργία της οποίας η διακοπή ενδέχεται, σε ένα ή περισσότερα κράτη μέλη, να οδηγήσει σε διαταραχή της παροχής ζωτικών υπηρεσιών στην πραγματική οικονομία ή να διαταράξει τη χρηματοπιστωτική σταθερότητα λόγω του μεγέθους του ιδρύματος ή του ομίλου, του μεριδίου του στην αγορά, των εξωτερικών και εσωτερικών του διασυνδέσεων, της πολυπλοκότητας ή των διασυνοριακών δραστηριοτήτων του, ιδίως σε ό,τι αφορά τη δυνατότητα υποκατάστασης της εν λόγω δραστηριότητας, υπηρεσίας ή λειτουργίας</t>
        </is>
      </c>
      <c r="X245" s="2" t="inlineStr">
        <is>
          <t>critical function</t>
        </is>
      </c>
      <c r="Y245" s="2" t="inlineStr">
        <is>
          <t>3</t>
        </is>
      </c>
      <c r="Z245" s="2" t="inlineStr">
        <is>
          <t/>
        </is>
      </c>
      <c r="AA245" t="inlineStr">
        <is>
          <t>activity, service or operation, the discontinuance of which is likely to lead in one or more Member States to the disruption of services that are essential to the real economy, or to disrupt financial stability due to the size, market share, external and internal interconnectedness, complexity or cross-border activities of the institution or group responsible, with particular regard to the substitutability of the activity, service or operation</t>
        </is>
      </c>
      <c r="AB245" s="2" t="inlineStr">
        <is>
          <t>funciones esenciales</t>
        </is>
      </c>
      <c r="AC245" s="2" t="inlineStr">
        <is>
          <t>3</t>
        </is>
      </c>
      <c r="AD245" s="2" t="inlineStr">
        <is>
          <t/>
        </is>
      </c>
      <c r="AE245" t="inlineStr">
        <is>
          <t>Actividades, servicios u operaciones cuyo cese podría, en uno o más Estados miembros, dar lugar a una perturbación de servicios esenciales para la eocnomía real o d ela estabilidad financiera, debido al tamaño, cuota de mercado, conexiones internas o externas, complejidad o actividad transfronteriza de la entidad o grupo, atendiendo especialmente a la sustituibilidad de dichas actividades, servicios u operaciones.</t>
        </is>
      </c>
      <c r="AF245" t="inlineStr">
        <is>
          <t/>
        </is>
      </c>
      <c r="AG245" t="inlineStr">
        <is>
          <t/>
        </is>
      </c>
      <c r="AH245" t="inlineStr">
        <is>
          <t/>
        </is>
      </c>
      <c r="AI245" t="inlineStr">
        <is>
          <t/>
        </is>
      </c>
      <c r="AJ245" s="2" t="inlineStr">
        <is>
          <t>kriittinen toiminto</t>
        </is>
      </c>
      <c r="AK245" s="2" t="inlineStr">
        <is>
          <t>3</t>
        </is>
      </c>
      <c r="AL245" s="2" t="inlineStr">
        <is>
          <t/>
        </is>
      </c>
      <c r="AM245" t="inlineStr">
        <is>
          <t>toiminta, palvelut tai toiminnot, joiden keskeytyminen todennäköisesti aiheuttaisi reaalitalouden kannalta elintärkeiden palvelujen häiriintymisen tai todennäköisesti häiritsisi rahoitusvakautta laitoksen tai konsernin koon tai markkinaosuuden, ulkoisten ja sisäisten sidosten, monitahoisuuden tai rajatylittävän toiminnan johdosta yhdessä tai useammassa jäsenvaltiossa erityisesti tämän toiminnan ja näiden palvelujen tai toimintojen korvattavuus huomioon ottaen</t>
        </is>
      </c>
      <c r="AN245" s="2" t="inlineStr">
        <is>
          <t>fonction critique</t>
        </is>
      </c>
      <c r="AO245" s="2" t="inlineStr">
        <is>
          <t>3</t>
        </is>
      </c>
      <c r="AP245" s="2" t="inlineStr">
        <is>
          <t/>
        </is>
      </c>
      <c r="AQ245" t="inlineStr">
        <is>
          <t>activité, service ou opération dont l’interruption est susceptible [...]d’entraîner des perturbations des services indispensables à l’économie réelle ou de perturber la stabilité financière en raison de la taille ou de la part de marché de l’établissement ou du groupe, de son interdépendance interne et externe, de sa complexité ou des activités transfrontières qu’il exerce</t>
        </is>
      </c>
      <c r="AR245" s="2" t="inlineStr">
        <is>
          <t>feidhm chriticiúil</t>
        </is>
      </c>
      <c r="AS245" s="2" t="inlineStr">
        <is>
          <t>3</t>
        </is>
      </c>
      <c r="AT245" s="2" t="inlineStr">
        <is>
          <t/>
        </is>
      </c>
      <c r="AU245" t="inlineStr">
        <is>
          <t/>
        </is>
      </c>
      <c r="AV245" s="2" t="inlineStr">
        <is>
          <t>ključna funkcija</t>
        </is>
      </c>
      <c r="AW245" s="2" t="inlineStr">
        <is>
          <t>4</t>
        </is>
      </c>
      <c r="AX245" s="2" t="inlineStr">
        <is>
          <t/>
        </is>
      </c>
      <c r="AY245" t="inlineStr">
        <is>
          <t>aktivnost, usluga ili djelatnost čiji bi prestanak pružanja u jednoj iliviše država vjerojatno doveo do prekida usluga bitnih za realno gospodarstvo ili do poremećajafinancijske stabilnosti zbog veličine, tržišnog udjela, vanjske i unutarnje međusobne povezanosti,složenosti ili prekograničnih aktivnosti kreditne institucije ili grupe, a osobito s obzirom nazamjenjivost tih aktivnosti, usluga ili djelatnosti</t>
        </is>
      </c>
      <c r="AZ245" t="inlineStr">
        <is>
          <t/>
        </is>
      </c>
      <c r="BA245" t="inlineStr">
        <is>
          <t/>
        </is>
      </c>
      <c r="BB245" t="inlineStr">
        <is>
          <t/>
        </is>
      </c>
      <c r="BC245" t="inlineStr">
        <is>
          <t/>
        </is>
      </c>
      <c r="BD245" s="2" t="inlineStr">
        <is>
          <t>funzioni essenziali</t>
        </is>
      </c>
      <c r="BE245" s="2" t="inlineStr">
        <is>
          <t>1</t>
        </is>
      </c>
      <c r="BF245" s="2" t="inlineStr">
        <is>
          <t/>
        </is>
      </c>
      <c r="BG245" t="inlineStr">
        <is>
          <t>attività, servizi o operazioni la cui interruzione porterebbe verosimilmente, in uno o più Stati membri, all’interruzione di servizi essenziali per l’economia reale o potrebbe compromettere la stabilità finanziaria</t>
        </is>
      </c>
      <c r="BH245" s="2" t="inlineStr">
        <is>
          <t>ypatingos svarbos funkcija</t>
        </is>
      </c>
      <c r="BI245" s="2" t="inlineStr">
        <is>
          <t>3</t>
        </is>
      </c>
      <c r="BJ245" s="2" t="inlineStr">
        <is>
          <t/>
        </is>
      </c>
      <c r="BK245" t="inlineStr">
        <is>
          <t>veikla, paslauga ar operacija, kurią nutraukus, tikėtina, vienoje ar daugiau valstybių narių dėl atitinkamos įstaigos arba grupės dydžio, jos kontroliuojamos rinkos dalies, išorės ar vidaus tarpusavio sąsajų, sudėtingumo ar tarpvalstybinės veiklos sutriktų itin svarbios realiajai ekonomikai teikiamos paslaugos arba sutriktų finansinis stabilumas, visų pirma atsižvelgiant į tos veiklos, paslaugų ar operacijų pakeičiamumą</t>
        </is>
      </c>
      <c r="BL245" s="2" t="inlineStr">
        <is>
          <t>kritiski svarīga funkcija</t>
        </is>
      </c>
      <c r="BM245" s="2" t="inlineStr">
        <is>
          <t>3</t>
        </is>
      </c>
      <c r="BN245" s="2" t="inlineStr">
        <is>
          <t/>
        </is>
      </c>
      <c r="BO245" t="inlineStr">
        <is>
          <t>darbības, pakalpojumi vai operācijas, kuru pārtraukšana, iespējams, vienā vai vairākās dalībvalstīs izraisīs reālajai ekonomikai būtisku pakalpojumu sniegšanas traucējumus vai izjauks finanšu stabilitāti kādas iestādes vai grupas lieluma, tirgus daļas, ārējās un iekšējās savstarpējās saiknes, sarežģītības vai pārrobežu darbību dēļ, īpaši ņemot vērā šo darbību, pakalpojumu un operāciju aizstājamību</t>
        </is>
      </c>
      <c r="BP245" s="2" t="inlineStr">
        <is>
          <t>funzjoni kritika</t>
        </is>
      </c>
      <c r="BQ245" s="2" t="inlineStr">
        <is>
          <t>3</t>
        </is>
      </c>
      <c r="BR245" s="2" t="inlineStr">
        <is>
          <t/>
        </is>
      </c>
      <c r="BS245" t="inlineStr">
        <is>
          <t>attività, servizz jew operazzjoni li t-twaqqif tagħhom fi Stat Membru wieħed jew aktar, iwassal għal tħarbit tas-servizzi li huma essenzjali għall-ekonomija reali jew għal tħarbit tal-istabilità finanzjarja minħabba d-daqs, is-sehem tas-suq, l-interkonnettività esterna u interna, il-kumplessità jew l-attivitajiet transkonfinali ta' istituzzjoni jew grupp, fir-rigward, b'mod partikolari, tas-sostitwibbiltà ta' dawk l-attivitajiet, servizzi jew operazzjonijiet</t>
        </is>
      </c>
      <c r="BT245" s="2" t="inlineStr">
        <is>
          <t>kritieke functie</t>
        </is>
      </c>
      <c r="BU245" s="2" t="inlineStr">
        <is>
          <t>3</t>
        </is>
      </c>
      <c r="BV245" s="2" t="inlineStr">
        <is>
          <t/>
        </is>
      </c>
      <c r="BW245" t="inlineStr">
        <is>
          <t>activiteit, dienst of bedrijfsactiviteit waarvan de onderbreking naar alle waarschijnlijkheid in een of meer lidstaten tot een verstoring van essentiële diensten aan de reële economie zal leiden of, wegens de omvang of het marktaandeel van een instelling of groep, haar verwevenheid met entiteiten binnen en buiten een groep, haar complexiteit of haar grensoverschrijdende activiteiten, de financiële stabiliteit zal verstoren, vooral wat de vervangbaarheid ervan betreft</t>
        </is>
      </c>
      <c r="BX245" s="2" t="inlineStr">
        <is>
          <t>funkcja krytyczna</t>
        </is>
      </c>
      <c r="BY245" s="2" t="inlineStr">
        <is>
          <t>2</t>
        </is>
      </c>
      <c r="BZ245" s="2" t="inlineStr">
        <is>
          <t/>
        </is>
      </c>
      <c r="CA245" t="inlineStr">
        <is>
          <t>działanie, usługa lub operacja, których zaprzestanie mogłoby prowadzić w jednym lub większej liczbie państw członkowskich do zaburzeń w usługach kluczowych dla gospodarki realnej lub mogłoby zakłócić stabilność finansową ze względu na wielkość instytucji lub grupy lub ich udział w rynku, wzajemne powiązania zewnętrzne i wewnętrzne, złożoność lub działalność transgraniczną, zwłaszcza uwzględniając substytucyjność tych działań, usług lub operacji</t>
        </is>
      </c>
      <c r="CB245" s="2" t="inlineStr">
        <is>
          <t>função crítica</t>
        </is>
      </c>
      <c r="CC245" s="2" t="inlineStr">
        <is>
          <t>3</t>
        </is>
      </c>
      <c r="CD245" s="2" t="inlineStr">
        <is>
          <t/>
        </is>
      </c>
      <c r="CE245" t="inlineStr">
        <is>
          <t>Atividade, serviço ou operação cuja interrupção pode dar origem, num ou em vários Estados-Membros, à perturbação de serviços essenciais para a economia real ou perturbar a estabilidade financeira devido à dimensão ou à quota de mercado de uma instituição ou de um grupo, ao seu grau de interligação externa e interna, à sua complexidade ou às suas atividades transfronteiriças, com especial destaque para a substituibilidade dessas atividades, serviços ou operações.</t>
        </is>
      </c>
      <c r="CF245" s="2" t="inlineStr">
        <is>
          <t>funcție critică</t>
        </is>
      </c>
      <c r="CG245" s="2" t="inlineStr">
        <is>
          <t>3</t>
        </is>
      </c>
      <c r="CH245" s="2" t="inlineStr">
        <is>
          <t/>
        </is>
      </c>
      <c r="CI245" t="inlineStr">
        <is>
          <t>activități, servicii sau operațiuni a căror întrerupere ar putea conduce, într-unul sau mai multe state membre, la perturbarea serviciilor esențiale pentru economia reală sau la perturbarea stabilității financiare din cauza dimensiunii, cotei de piață, a interconexiunilor externe și interne, a complexității sau activităților transfrontaliere ale unei instituții sau grup, mai ales având în vedere caracterul substituibil al respectivelor activități, servicii sau operațiuni</t>
        </is>
      </c>
      <c r="CJ245" s="2" t="inlineStr">
        <is>
          <t>zásadná funkcia|
kritická funkcia</t>
        </is>
      </c>
      <c r="CK245" s="2" t="inlineStr">
        <is>
          <t>3|
4</t>
        </is>
      </c>
      <c r="CL245" s="2" t="inlineStr">
        <is>
          <t xml:space="preserve">|
</t>
        </is>
      </c>
      <c r="CM245" t="inlineStr">
        <is>
          <t>činnosti, služby alebo operácie, ktorých prerušenie by v jednom alebo vo viacerých členských štátoch pravdepodobne viedlo k narušeniu základných služieb reálneho hospodárstva alebo narušeniu finančnej stability v dôsledku veľkosti inštitúcie alebo skupiny alebo ich podielu na trhu, vonkajšej a vnútornej prepojenosti, zložitosti alebo cezhraničných činností, a to s osobitným zreteľom na nahraditeľnosť týchto činností, služieb alebo operácií</t>
        </is>
      </c>
      <c r="CN245" s="2" t="inlineStr">
        <is>
          <t>kritična funkcija</t>
        </is>
      </c>
      <c r="CO245" s="2" t="inlineStr">
        <is>
          <t>3</t>
        </is>
      </c>
      <c r="CP245" s="2" t="inlineStr">
        <is>
          <t/>
        </is>
      </c>
      <c r="CQ245" t="inlineStr">
        <is>
          <t>aktivnost, storitev ali dejavnost, katere prenehanje bo v eni ali več državah članicah verjetno povzročilo motnje ključnih storitev v realnem gospodarstvu ali težave s finančno stabilnostjo zaradi velikosti, tržnega deleža, zunanje in notranje medsebojne povezanosti, kompleksnosti ali čezmejnih dejavnosti institucije ali skupine, zlasti v zvezi z nadomestljivostjo teh aktivnosti, storitev ali dejavnosti</t>
        </is>
      </c>
      <c r="CR245" s="2" t="inlineStr">
        <is>
          <t>kritisk funktion</t>
        </is>
      </c>
      <c r="CS245" s="2" t="inlineStr">
        <is>
          <t>3</t>
        </is>
      </c>
      <c r="CT245" s="2" t="inlineStr">
        <is>
          <t/>
        </is>
      </c>
      <c r="CU245" t="inlineStr">
        <is>
          <t>aktivitet, tjänst eller transaktion som om de upphörde sannolikt skulle leda till störningar av tjänster som är avgörande för realekonomin eller störa den finansiella stabiliteten på grund av institutets eller koncernens storlek, marknadsandel, externa och interna sammanlänkning, komplexitet eller gränsöverskridande verksamhet, i en eller flera medlemsstater, särskilt med avseende på dessa aktiviteters, tjänsters eller transaktioners utbytbarhet</t>
        </is>
      </c>
    </row>
    <row r="246">
      <c r="A246" s="1" t="str">
        <f>HYPERLINK("https://iate.europa.eu/entry/result/2250612/all", "2250612")</f>
        <v>2250612</v>
      </c>
      <c r="B246" t="inlineStr">
        <is>
          <t>SOCIAL QUESTIONS</t>
        </is>
      </c>
      <c r="C246" t="inlineStr">
        <is>
          <t>SOCIAL QUESTIONS|health</t>
        </is>
      </c>
      <c r="D246" t="inlineStr">
        <is>
          <t/>
        </is>
      </c>
      <c r="E246" t="inlineStr">
        <is>
          <t/>
        </is>
      </c>
      <c r="F246" t="inlineStr">
        <is>
          <t/>
        </is>
      </c>
      <c r="G246" t="inlineStr">
        <is>
          <t/>
        </is>
      </c>
      <c r="H246" t="inlineStr">
        <is>
          <t/>
        </is>
      </c>
      <c r="I246" t="inlineStr">
        <is>
          <t/>
        </is>
      </c>
      <c r="J246" t="inlineStr">
        <is>
          <t/>
        </is>
      </c>
      <c r="K246" t="inlineStr">
        <is>
          <t/>
        </is>
      </c>
      <c r="L246" t="inlineStr">
        <is>
          <t/>
        </is>
      </c>
      <c r="M246" t="inlineStr">
        <is>
          <t/>
        </is>
      </c>
      <c r="N246" t="inlineStr">
        <is>
          <t/>
        </is>
      </c>
      <c r="O246" t="inlineStr">
        <is>
          <t/>
        </is>
      </c>
      <c r="P246" t="inlineStr">
        <is>
          <t/>
        </is>
      </c>
      <c r="Q246" t="inlineStr">
        <is>
          <t/>
        </is>
      </c>
      <c r="R246" t="inlineStr">
        <is>
          <t/>
        </is>
      </c>
      <c r="S246" t="inlineStr">
        <is>
          <t/>
        </is>
      </c>
      <c r="T246" t="inlineStr">
        <is>
          <t/>
        </is>
      </c>
      <c r="U246" t="inlineStr">
        <is>
          <t/>
        </is>
      </c>
      <c r="V246" t="inlineStr">
        <is>
          <t/>
        </is>
      </c>
      <c r="W246" t="inlineStr">
        <is>
          <t/>
        </is>
      </c>
      <c r="X246" s="2" t="inlineStr">
        <is>
          <t>pre-pandemic vaccine</t>
        </is>
      </c>
      <c r="Y246" s="2" t="inlineStr">
        <is>
          <t>3</t>
        </is>
      </c>
      <c r="Z246" s="2" t="inlineStr">
        <is>
          <t/>
        </is>
      </c>
      <c r="AA246" t="inlineStr">
        <is>
          <t>vaccine that has been produced using strains considered most likely to cause a pandemic</t>
        </is>
      </c>
      <c r="AB246" t="inlineStr">
        <is>
          <t/>
        </is>
      </c>
      <c r="AC246" t="inlineStr">
        <is>
          <t/>
        </is>
      </c>
      <c r="AD246" t="inlineStr">
        <is>
          <t/>
        </is>
      </c>
      <c r="AE246" t="inlineStr">
        <is>
          <t/>
        </is>
      </c>
      <c r="AF246" t="inlineStr">
        <is>
          <t/>
        </is>
      </c>
      <c r="AG246" t="inlineStr">
        <is>
          <t/>
        </is>
      </c>
      <c r="AH246" t="inlineStr">
        <is>
          <t/>
        </is>
      </c>
      <c r="AI246" t="inlineStr">
        <is>
          <t/>
        </is>
      </c>
      <c r="AJ246" t="inlineStr">
        <is>
          <t/>
        </is>
      </c>
      <c r="AK246" t="inlineStr">
        <is>
          <t/>
        </is>
      </c>
      <c r="AL246" t="inlineStr">
        <is>
          <t/>
        </is>
      </c>
      <c r="AM246" t="inlineStr">
        <is>
          <t/>
        </is>
      </c>
      <c r="AN246" s="2" t="inlineStr">
        <is>
          <t>vaccin pré-pandémique</t>
        </is>
      </c>
      <c r="AO246" s="2" t="inlineStr">
        <is>
          <t>2</t>
        </is>
      </c>
      <c r="AP246" s="2" t="inlineStr">
        <is>
          <t/>
        </is>
      </c>
      <c r="AQ246" t="inlineStr">
        <is>
          <t/>
        </is>
      </c>
      <c r="AR246" t="inlineStr">
        <is>
          <t/>
        </is>
      </c>
      <c r="AS246" t="inlineStr">
        <is>
          <t/>
        </is>
      </c>
      <c r="AT246" t="inlineStr">
        <is>
          <t/>
        </is>
      </c>
      <c r="AU246" t="inlineStr">
        <is>
          <t/>
        </is>
      </c>
      <c r="AV246" t="inlineStr">
        <is>
          <t/>
        </is>
      </c>
      <c r="AW246" t="inlineStr">
        <is>
          <t/>
        </is>
      </c>
      <c r="AX246" t="inlineStr">
        <is>
          <t/>
        </is>
      </c>
      <c r="AY246" t="inlineStr">
        <is>
          <t/>
        </is>
      </c>
      <c r="AZ246" t="inlineStr">
        <is>
          <t/>
        </is>
      </c>
      <c r="BA246" t="inlineStr">
        <is>
          <t/>
        </is>
      </c>
      <c r="BB246" t="inlineStr">
        <is>
          <t/>
        </is>
      </c>
      <c r="BC246" t="inlineStr">
        <is>
          <t/>
        </is>
      </c>
      <c r="BD246" t="inlineStr">
        <is>
          <t/>
        </is>
      </c>
      <c r="BE246" t="inlineStr">
        <is>
          <t/>
        </is>
      </c>
      <c r="BF246" t="inlineStr">
        <is>
          <t/>
        </is>
      </c>
      <c r="BG246" t="inlineStr">
        <is>
          <t/>
        </is>
      </c>
      <c r="BH246" t="inlineStr">
        <is>
          <t/>
        </is>
      </c>
      <c r="BI246" t="inlineStr">
        <is>
          <t/>
        </is>
      </c>
      <c r="BJ246" t="inlineStr">
        <is>
          <t/>
        </is>
      </c>
      <c r="BK246" t="inlineStr">
        <is>
          <t/>
        </is>
      </c>
      <c r="BL246" t="inlineStr">
        <is>
          <t/>
        </is>
      </c>
      <c r="BM246" t="inlineStr">
        <is>
          <t/>
        </is>
      </c>
      <c r="BN246" t="inlineStr">
        <is>
          <t/>
        </is>
      </c>
      <c r="BO246" t="inlineStr">
        <is>
          <t/>
        </is>
      </c>
      <c r="BP246" t="inlineStr">
        <is>
          <t/>
        </is>
      </c>
      <c r="BQ246" t="inlineStr">
        <is>
          <t/>
        </is>
      </c>
      <c r="BR246" t="inlineStr">
        <is>
          <t/>
        </is>
      </c>
      <c r="BS246" t="inlineStr">
        <is>
          <t/>
        </is>
      </c>
      <c r="BT246" t="inlineStr">
        <is>
          <t/>
        </is>
      </c>
      <c r="BU246" t="inlineStr">
        <is>
          <t/>
        </is>
      </c>
      <c r="BV246" t="inlineStr">
        <is>
          <t/>
        </is>
      </c>
      <c r="BW246" t="inlineStr">
        <is>
          <t/>
        </is>
      </c>
      <c r="BX246" t="inlineStr">
        <is>
          <t/>
        </is>
      </c>
      <c r="BY246" t="inlineStr">
        <is>
          <t/>
        </is>
      </c>
      <c r="BZ246" t="inlineStr">
        <is>
          <t/>
        </is>
      </c>
      <c r="CA246" t="inlineStr">
        <is>
          <t/>
        </is>
      </c>
      <c r="CB246" t="inlineStr">
        <is>
          <t/>
        </is>
      </c>
      <c r="CC246" t="inlineStr">
        <is>
          <t/>
        </is>
      </c>
      <c r="CD246" t="inlineStr">
        <is>
          <t/>
        </is>
      </c>
      <c r="CE246" t="inlineStr">
        <is>
          <t/>
        </is>
      </c>
      <c r="CF246" t="inlineStr">
        <is>
          <t/>
        </is>
      </c>
      <c r="CG246" t="inlineStr">
        <is>
          <t/>
        </is>
      </c>
      <c r="CH246" t="inlineStr">
        <is>
          <t/>
        </is>
      </c>
      <c r="CI246" t="inlineStr">
        <is>
          <t/>
        </is>
      </c>
      <c r="CJ246" t="inlineStr">
        <is>
          <t/>
        </is>
      </c>
      <c r="CK246" t="inlineStr">
        <is>
          <t/>
        </is>
      </c>
      <c r="CL246" t="inlineStr">
        <is>
          <t/>
        </is>
      </c>
      <c r="CM246" t="inlineStr">
        <is>
          <t/>
        </is>
      </c>
      <c r="CN246" t="inlineStr">
        <is>
          <t/>
        </is>
      </c>
      <c r="CO246" t="inlineStr">
        <is>
          <t/>
        </is>
      </c>
      <c r="CP246" t="inlineStr">
        <is>
          <t/>
        </is>
      </c>
      <c r="CQ246" t="inlineStr">
        <is>
          <t/>
        </is>
      </c>
      <c r="CR246" s="2" t="inlineStr">
        <is>
          <t>pre-pandemiskt vaccin</t>
        </is>
      </c>
      <c r="CS246" s="2" t="inlineStr">
        <is>
          <t>3</t>
        </is>
      </c>
      <c r="CT246" s="2" t="inlineStr">
        <is>
          <t/>
        </is>
      </c>
      <c r="CU246" t="inlineStr">
        <is>
          <t/>
        </is>
      </c>
    </row>
    <row r="247">
      <c r="A247" s="1" t="str">
        <f>HYPERLINK("https://iate.europa.eu/entry/result/1436823/all", "1436823")</f>
        <v>1436823</v>
      </c>
      <c r="B247" t="inlineStr">
        <is>
          <t>EDUCATION AND COMMUNICATIONS</t>
        </is>
      </c>
      <c r="C247" t="inlineStr">
        <is>
          <t>EDUCATION AND COMMUNICATIONS|information technology and data processing</t>
        </is>
      </c>
      <c r="D247" t="inlineStr">
        <is>
          <t/>
        </is>
      </c>
      <c r="E247" t="inlineStr">
        <is>
          <t/>
        </is>
      </c>
      <c r="F247" t="inlineStr">
        <is>
          <t/>
        </is>
      </c>
      <c r="G247" t="inlineStr">
        <is>
          <t/>
        </is>
      </c>
      <c r="H247" t="inlineStr">
        <is>
          <t/>
        </is>
      </c>
      <c r="I247" t="inlineStr">
        <is>
          <t/>
        </is>
      </c>
      <c r="J247" t="inlineStr">
        <is>
          <t/>
        </is>
      </c>
      <c r="K247" t="inlineStr">
        <is>
          <t/>
        </is>
      </c>
      <c r="L247" s="2" t="inlineStr">
        <is>
          <t>dokument-inddeling|
dokument-formatering</t>
        </is>
      </c>
      <c r="M247" s="2" t="inlineStr">
        <is>
          <t>3|
3</t>
        </is>
      </c>
      <c r="N247" s="2" t="inlineStr">
        <is>
          <t xml:space="preserve">|
</t>
        </is>
      </c>
      <c r="O247" t="inlineStr">
        <is>
          <t/>
        </is>
      </c>
      <c r="P247" s="2" t="inlineStr">
        <is>
          <t>Textformatierung</t>
        </is>
      </c>
      <c r="Q247" s="2" t="inlineStr">
        <is>
          <t>3</t>
        </is>
      </c>
      <c r="R247" s="2" t="inlineStr">
        <is>
          <t/>
        </is>
      </c>
      <c r="S247" t="inlineStr">
        <is>
          <t/>
        </is>
      </c>
      <c r="T247" s="2" t="inlineStr">
        <is>
          <t>Μορφοποίηση τεκμηρίων</t>
        </is>
      </c>
      <c r="U247" s="2" t="inlineStr">
        <is>
          <t>3</t>
        </is>
      </c>
      <c r="V247" s="2" t="inlineStr">
        <is>
          <t/>
        </is>
      </c>
      <c r="W247" t="inlineStr">
        <is>
          <t>Στην λεκτική επεξεργασία,ο καθορισμός της διάταξης των δεδομένων.Αναφορικά με τα τυπωμένα τεκμήρια,η μορφή των εντύπων.</t>
        </is>
      </c>
      <c r="X247" s="2" t="inlineStr">
        <is>
          <t>document formating</t>
        </is>
      </c>
      <c r="Y247" s="2" t="inlineStr">
        <is>
          <t>3</t>
        </is>
      </c>
      <c r="Z247" s="2" t="inlineStr">
        <is>
          <t/>
        </is>
      </c>
      <c r="AA247" t="inlineStr">
        <is>
          <t>in word processing,the determination of the arrangement of data,in particular the layout of the printed document</t>
        </is>
      </c>
      <c r="AB247" s="2" t="inlineStr">
        <is>
          <t>formato del documento</t>
        </is>
      </c>
      <c r="AC247" s="2" t="inlineStr">
        <is>
          <t>3</t>
        </is>
      </c>
      <c r="AD247" s="2" t="inlineStr">
        <is>
          <t/>
        </is>
      </c>
      <c r="AE247" t="inlineStr">
        <is>
          <t>en tratamiento de textos, presentación, clasificación y numeración de las páginas, situación de los márgenes, alineación, etc. del documento</t>
        </is>
      </c>
      <c r="AF247" t="inlineStr">
        <is>
          <t/>
        </is>
      </c>
      <c r="AG247" t="inlineStr">
        <is>
          <t/>
        </is>
      </c>
      <c r="AH247" t="inlineStr">
        <is>
          <t/>
        </is>
      </c>
      <c r="AI247" t="inlineStr">
        <is>
          <t/>
        </is>
      </c>
      <c r="AJ247" s="2" t="inlineStr">
        <is>
          <t>asiakirjan muotoilu|
asiakirjan pohjustus</t>
        </is>
      </c>
      <c r="AK247" s="2" t="inlineStr">
        <is>
          <t>3|
3</t>
        </is>
      </c>
      <c r="AL247" s="2" t="inlineStr">
        <is>
          <t xml:space="preserve">|
</t>
        </is>
      </c>
      <c r="AM247" t="inlineStr">
        <is>
          <t/>
        </is>
      </c>
      <c r="AN247" s="2" t="inlineStr">
        <is>
          <t>mise en page de documents</t>
        </is>
      </c>
      <c r="AO247" s="2" t="inlineStr">
        <is>
          <t>3</t>
        </is>
      </c>
      <c r="AP247" s="2" t="inlineStr">
        <is>
          <t/>
        </is>
      </c>
      <c r="AQ247" t="inlineStr">
        <is>
          <t>en traitement de textes: présentation, classification et numérotation des pages, placement des marges, alignement à droite</t>
        </is>
      </c>
      <c r="AR247" t="inlineStr">
        <is>
          <t/>
        </is>
      </c>
      <c r="AS247" t="inlineStr">
        <is>
          <t/>
        </is>
      </c>
      <c r="AT247" t="inlineStr">
        <is>
          <t/>
        </is>
      </c>
      <c r="AU247" t="inlineStr">
        <is>
          <t/>
        </is>
      </c>
      <c r="AV247" t="inlineStr">
        <is>
          <t/>
        </is>
      </c>
      <c r="AW247" t="inlineStr">
        <is>
          <t/>
        </is>
      </c>
      <c r="AX247" t="inlineStr">
        <is>
          <t/>
        </is>
      </c>
      <c r="AY247" t="inlineStr">
        <is>
          <t/>
        </is>
      </c>
      <c r="AZ247" t="inlineStr">
        <is>
          <t/>
        </is>
      </c>
      <c r="BA247" t="inlineStr">
        <is>
          <t/>
        </is>
      </c>
      <c r="BB247" t="inlineStr">
        <is>
          <t/>
        </is>
      </c>
      <c r="BC247" t="inlineStr">
        <is>
          <t/>
        </is>
      </c>
      <c r="BD247" s="2" t="inlineStr">
        <is>
          <t>formattazione di documenti</t>
        </is>
      </c>
      <c r="BE247" s="2" t="inlineStr">
        <is>
          <t>3</t>
        </is>
      </c>
      <c r="BF247" s="2" t="inlineStr">
        <is>
          <t/>
        </is>
      </c>
      <c r="BG247" t="inlineStr">
        <is>
          <t/>
        </is>
      </c>
      <c r="BH247" t="inlineStr">
        <is>
          <t/>
        </is>
      </c>
      <c r="BI247" t="inlineStr">
        <is>
          <t/>
        </is>
      </c>
      <c r="BJ247" t="inlineStr">
        <is>
          <t/>
        </is>
      </c>
      <c r="BK247" t="inlineStr">
        <is>
          <t/>
        </is>
      </c>
      <c r="BL247" t="inlineStr">
        <is>
          <t/>
        </is>
      </c>
      <c r="BM247" t="inlineStr">
        <is>
          <t/>
        </is>
      </c>
      <c r="BN247" t="inlineStr">
        <is>
          <t/>
        </is>
      </c>
      <c r="BO247" t="inlineStr">
        <is>
          <t/>
        </is>
      </c>
      <c r="BP247" t="inlineStr">
        <is>
          <t/>
        </is>
      </c>
      <c r="BQ247" t="inlineStr">
        <is>
          <t/>
        </is>
      </c>
      <c r="BR247" t="inlineStr">
        <is>
          <t/>
        </is>
      </c>
      <c r="BS247" t="inlineStr">
        <is>
          <t/>
        </is>
      </c>
      <c r="BT247" s="2" t="inlineStr">
        <is>
          <t>document-indeling</t>
        </is>
      </c>
      <c r="BU247" s="2" t="inlineStr">
        <is>
          <t>3</t>
        </is>
      </c>
      <c r="BV247" s="2" t="inlineStr">
        <is>
          <t/>
        </is>
      </c>
      <c r="BW247" t="inlineStr">
        <is>
          <t>bij tekstverwerking: het opmaken, rangschikken en nummeren van pagina's, het instellen van marges, het uitrichten van de rechterkantlijn</t>
        </is>
      </c>
      <c r="BX247" t="inlineStr">
        <is>
          <t/>
        </is>
      </c>
      <c r="BY247" t="inlineStr">
        <is>
          <t/>
        </is>
      </c>
      <c r="BZ247" t="inlineStr">
        <is>
          <t/>
        </is>
      </c>
      <c r="CA247" t="inlineStr">
        <is>
          <t/>
        </is>
      </c>
      <c r="CB247" s="2" t="inlineStr">
        <is>
          <t>formatação de documentos</t>
        </is>
      </c>
      <c r="CC247" s="2" t="inlineStr">
        <is>
          <t>3</t>
        </is>
      </c>
      <c r="CD247" s="2" t="inlineStr">
        <is>
          <t/>
        </is>
      </c>
      <c r="CE247" t="inlineStr">
        <is>
          <t/>
        </is>
      </c>
      <c r="CF247" t="inlineStr">
        <is>
          <t/>
        </is>
      </c>
      <c r="CG247" t="inlineStr">
        <is>
          <t/>
        </is>
      </c>
      <c r="CH247" t="inlineStr">
        <is>
          <t/>
        </is>
      </c>
      <c r="CI247" t="inlineStr">
        <is>
          <t/>
        </is>
      </c>
      <c r="CJ247" t="inlineStr">
        <is>
          <t/>
        </is>
      </c>
      <c r="CK247" t="inlineStr">
        <is>
          <t/>
        </is>
      </c>
      <c r="CL247" t="inlineStr">
        <is>
          <t/>
        </is>
      </c>
      <c r="CM247" t="inlineStr">
        <is>
          <t/>
        </is>
      </c>
      <c r="CN247" t="inlineStr">
        <is>
          <t/>
        </is>
      </c>
      <c r="CO247" t="inlineStr">
        <is>
          <t/>
        </is>
      </c>
      <c r="CP247" t="inlineStr">
        <is>
          <t/>
        </is>
      </c>
      <c r="CQ247" t="inlineStr">
        <is>
          <t/>
        </is>
      </c>
      <c r="CR247" s="2" t="inlineStr">
        <is>
          <t>dokumentformatering</t>
        </is>
      </c>
      <c r="CS247" s="2" t="inlineStr">
        <is>
          <t>3</t>
        </is>
      </c>
      <c r="CT247" s="2" t="inlineStr">
        <is>
          <t/>
        </is>
      </c>
      <c r="CU247" t="inlineStr">
        <is>
          <t/>
        </is>
      </c>
    </row>
    <row r="248">
      <c r="A248" s="1" t="str">
        <f>HYPERLINK("https://iate.europa.eu/entry/result/158117/all", "158117")</f>
        <v>158117</v>
      </c>
      <c r="B248" t="inlineStr">
        <is>
          <t>LAW</t>
        </is>
      </c>
      <c r="C248" t="inlineStr">
        <is>
          <t>LAW|rights and freedoms;LAW</t>
        </is>
      </c>
      <c r="D248" s="2" t="inlineStr">
        <is>
          <t>право на недискриминация</t>
        </is>
      </c>
      <c r="E248" s="2" t="inlineStr">
        <is>
          <t>3</t>
        </is>
      </c>
      <c r="F248" s="2" t="inlineStr">
        <is>
          <t/>
        </is>
      </c>
      <c r="G248" t="inlineStr">
        <is>
          <t/>
        </is>
      </c>
      <c r="H248" s="2" t="inlineStr">
        <is>
          <t>právo na nediskriminaci</t>
        </is>
      </c>
      <c r="I248" s="2" t="inlineStr">
        <is>
          <t>2</t>
        </is>
      </c>
      <c r="J248" s="2" t="inlineStr">
        <is>
          <t/>
        </is>
      </c>
      <c r="K248" t="inlineStr">
        <is>
          <t/>
        </is>
      </c>
      <c r="L248" s="2" t="inlineStr">
        <is>
          <t>retten til beskyttelse mod forskelsbehandling</t>
        </is>
      </c>
      <c r="M248" s="2" t="inlineStr">
        <is>
          <t>3</t>
        </is>
      </c>
      <c r="N248" s="2" t="inlineStr">
        <is>
          <t/>
        </is>
      </c>
      <c r="O248" t="inlineStr">
        <is>
          <t/>
        </is>
      </c>
      <c r="P248" s="2" t="inlineStr">
        <is>
          <t>Recht auf Nichtdiskriminierung</t>
        </is>
      </c>
      <c r="Q248" s="2" t="inlineStr">
        <is>
          <t>3</t>
        </is>
      </c>
      <c r="R248" s="2" t="inlineStr">
        <is>
          <t/>
        </is>
      </c>
      <c r="S248" t="inlineStr">
        <is>
          <t/>
        </is>
      </c>
      <c r="T248" s="2" t="inlineStr">
        <is>
          <t>δικαίωμα της μη διάκρισης|
δικαίωμα στη μη διάκριση</t>
        </is>
      </c>
      <c r="U248" s="2" t="inlineStr">
        <is>
          <t>2|
4</t>
        </is>
      </c>
      <c r="V248" s="2" t="inlineStr">
        <is>
          <t xml:space="preserve">|
</t>
        </is>
      </c>
      <c r="W248" t="inlineStr">
        <is>
          <t/>
        </is>
      </c>
      <c r="X248" s="2" t="inlineStr">
        <is>
          <t>right to non-discrimination</t>
        </is>
      </c>
      <c r="Y248" s="2" t="inlineStr">
        <is>
          <t>4</t>
        </is>
      </c>
      <c r="Z248" s="2" t="inlineStr">
        <is>
          <t/>
        </is>
      </c>
      <c r="AA248" t="inlineStr">
        <is>
          <t/>
        </is>
      </c>
      <c r="AB248" s="2" t="inlineStr">
        <is>
          <t>derecho a la no discriminación</t>
        </is>
      </c>
      <c r="AC248" s="2" t="inlineStr">
        <is>
          <t>4</t>
        </is>
      </c>
      <c r="AD248" s="2" t="inlineStr">
        <is>
          <t/>
        </is>
      </c>
      <c r="AE248" t="inlineStr">
        <is>
          <t/>
        </is>
      </c>
      <c r="AF248" t="inlineStr">
        <is>
          <t/>
        </is>
      </c>
      <c r="AG248" t="inlineStr">
        <is>
          <t/>
        </is>
      </c>
      <c r="AH248" t="inlineStr">
        <is>
          <t/>
        </is>
      </c>
      <c r="AI248" t="inlineStr">
        <is>
          <t/>
        </is>
      </c>
      <c r="AJ248" s="2" t="inlineStr">
        <is>
          <t>oikeus syrjimättömyyteen</t>
        </is>
      </c>
      <c r="AK248" s="2" t="inlineStr">
        <is>
          <t>3</t>
        </is>
      </c>
      <c r="AL248" s="2" t="inlineStr">
        <is>
          <t/>
        </is>
      </c>
      <c r="AM248" t="inlineStr">
        <is>
          <t/>
        </is>
      </c>
      <c r="AN248" s="2" t="inlineStr">
        <is>
          <t>droit de ne pas être soumis à la discrimination|
droit à la non-discrimination</t>
        </is>
      </c>
      <c r="AO248" s="2" t="inlineStr">
        <is>
          <t>4|
4</t>
        </is>
      </c>
      <c r="AP248" s="2" t="inlineStr">
        <is>
          <t xml:space="preserve">|
</t>
        </is>
      </c>
      <c r="AQ248" t="inlineStr">
        <is>
          <t/>
        </is>
      </c>
      <c r="AR248" s="2" t="inlineStr">
        <is>
          <t>an ceart chun neamh-idirdhealú</t>
        </is>
      </c>
      <c r="AS248" s="2" t="inlineStr">
        <is>
          <t>3</t>
        </is>
      </c>
      <c r="AT248" s="2" t="inlineStr">
        <is>
          <t/>
        </is>
      </c>
      <c r="AU248" t="inlineStr">
        <is>
          <t/>
        </is>
      </c>
      <c r="AV248" t="inlineStr">
        <is>
          <t/>
        </is>
      </c>
      <c r="AW248" t="inlineStr">
        <is>
          <t/>
        </is>
      </c>
      <c r="AX248" t="inlineStr">
        <is>
          <t/>
        </is>
      </c>
      <c r="AY248" t="inlineStr">
        <is>
          <t/>
        </is>
      </c>
      <c r="AZ248" s="2" t="inlineStr">
        <is>
          <t>megkülönböztetésmentességhez való jog</t>
        </is>
      </c>
      <c r="BA248" s="2" t="inlineStr">
        <is>
          <t>3</t>
        </is>
      </c>
      <c r="BB248" s="2" t="inlineStr">
        <is>
          <t/>
        </is>
      </c>
      <c r="BC248" t="inlineStr">
        <is>
          <t/>
        </is>
      </c>
      <c r="BD248" s="2" t="inlineStr">
        <is>
          <t>diritto di non discriminazione</t>
        </is>
      </c>
      <c r="BE248" s="2" t="inlineStr">
        <is>
          <t>2</t>
        </is>
      </c>
      <c r="BF248" s="2" t="inlineStr">
        <is>
          <t/>
        </is>
      </c>
      <c r="BG248" t="inlineStr">
        <is>
          <t/>
        </is>
      </c>
      <c r="BH248" s="2" t="inlineStr">
        <is>
          <t>teisė į nediskriminavimą</t>
        </is>
      </c>
      <c r="BI248" s="2" t="inlineStr">
        <is>
          <t>3</t>
        </is>
      </c>
      <c r="BJ248" s="2" t="inlineStr">
        <is>
          <t/>
        </is>
      </c>
      <c r="BK248" t="inlineStr">
        <is>
          <t/>
        </is>
      </c>
      <c r="BL248" s="2" t="inlineStr">
        <is>
          <t>tiesības uz nediskriminēšanu</t>
        </is>
      </c>
      <c r="BM248" s="2" t="inlineStr">
        <is>
          <t>3</t>
        </is>
      </c>
      <c r="BN248" s="2" t="inlineStr">
        <is>
          <t/>
        </is>
      </c>
      <c r="BO248" t="inlineStr">
        <is>
          <t/>
        </is>
      </c>
      <c r="BP248" s="2" t="inlineStr">
        <is>
          <t>dritt ta' nondiskriminazzjoni</t>
        </is>
      </c>
      <c r="BQ248" s="2" t="inlineStr">
        <is>
          <t>3</t>
        </is>
      </c>
      <c r="BR248" s="2" t="inlineStr">
        <is>
          <t/>
        </is>
      </c>
      <c r="BS248" t="inlineStr">
        <is>
          <t/>
        </is>
      </c>
      <c r="BT248" s="2" t="inlineStr">
        <is>
          <t>recht op non-discriminatie</t>
        </is>
      </c>
      <c r="BU248" s="2" t="inlineStr">
        <is>
          <t>3</t>
        </is>
      </c>
      <c r="BV248" s="2" t="inlineStr">
        <is>
          <t/>
        </is>
      </c>
      <c r="BW248" t="inlineStr">
        <is>
          <t/>
        </is>
      </c>
      <c r="BX248" s="2" t="inlineStr">
        <is>
          <t>prawo do niedyskryminacji</t>
        </is>
      </c>
      <c r="BY248" s="2" t="inlineStr">
        <is>
          <t>3</t>
        </is>
      </c>
      <c r="BZ248" s="2" t="inlineStr">
        <is>
          <t/>
        </is>
      </c>
      <c r="CA248" t="inlineStr">
        <is>
          <t>zasada, zgodnie z którą nikt nie może być dyskryminowany w życiu politycznym, społecznym lub gospodarczym z jakiejkolwiek przyczyny</t>
        </is>
      </c>
      <c r="CB248" s="2" t="inlineStr">
        <is>
          <t>direito à não discriminação</t>
        </is>
      </c>
      <c r="CC248" s="2" t="inlineStr">
        <is>
          <t>4</t>
        </is>
      </c>
      <c r="CD248" s="2" t="inlineStr">
        <is>
          <t/>
        </is>
      </c>
      <c r="CE248" t="inlineStr">
        <is>
          <t/>
        </is>
      </c>
      <c r="CF248" s="2" t="inlineStr">
        <is>
          <t>dreptul la nediscriminare</t>
        </is>
      </c>
      <c r="CG248" s="2" t="inlineStr">
        <is>
          <t>4</t>
        </is>
      </c>
      <c r="CH248" s="2" t="inlineStr">
        <is>
          <t/>
        </is>
      </c>
      <c r="CI248" t="inlineStr">
        <is>
          <t/>
        </is>
      </c>
      <c r="CJ248" s="2" t="inlineStr">
        <is>
          <t>právo na nediskrimináciu</t>
        </is>
      </c>
      <c r="CK248" s="2" t="inlineStr">
        <is>
          <t>3</t>
        </is>
      </c>
      <c r="CL248" s="2" t="inlineStr">
        <is>
          <t/>
        </is>
      </c>
      <c r="CM248" t="inlineStr">
        <is>
          <t/>
        </is>
      </c>
      <c r="CN248" s="2" t="inlineStr">
        <is>
          <t>pravica do nediskriminacije</t>
        </is>
      </c>
      <c r="CO248" s="2" t="inlineStr">
        <is>
          <t>3</t>
        </is>
      </c>
      <c r="CP248" s="2" t="inlineStr">
        <is>
          <t/>
        </is>
      </c>
      <c r="CQ248" t="inlineStr">
        <is>
          <t/>
        </is>
      </c>
      <c r="CR248" s="2" t="inlineStr">
        <is>
          <t>rätt till likabehandling|
rätt till icke-diskriminering</t>
        </is>
      </c>
      <c r="CS248" s="2" t="inlineStr">
        <is>
          <t>3|
3</t>
        </is>
      </c>
      <c r="CT248" s="2" t="inlineStr">
        <is>
          <t xml:space="preserve">|
</t>
        </is>
      </c>
      <c r="CU248" t="inlineStr">
        <is>
          <t/>
        </is>
      </c>
    </row>
    <row r="249">
      <c r="A249" s="1" t="str">
        <f>HYPERLINK("https://iate.europa.eu/entry/result/385081/all", "385081")</f>
        <v>385081</v>
      </c>
      <c r="B249" t="inlineStr">
        <is>
          <t>SOCIAL QUESTIONS</t>
        </is>
      </c>
      <c r="C249" t="inlineStr">
        <is>
          <t>SOCIAL QUESTIONS|health</t>
        </is>
      </c>
      <c r="D249" t="inlineStr">
        <is>
          <t/>
        </is>
      </c>
      <c r="E249" t="inlineStr">
        <is>
          <t/>
        </is>
      </c>
      <c r="F249" t="inlineStr">
        <is>
          <t/>
        </is>
      </c>
      <c r="G249" t="inlineStr">
        <is>
          <t/>
        </is>
      </c>
      <c r="H249" t="inlineStr">
        <is>
          <t/>
        </is>
      </c>
      <c r="I249" t="inlineStr">
        <is>
          <t/>
        </is>
      </c>
      <c r="J249" t="inlineStr">
        <is>
          <t/>
        </is>
      </c>
      <c r="K249" t="inlineStr">
        <is>
          <t/>
        </is>
      </c>
      <c r="L249" s="2" t="inlineStr">
        <is>
          <t>influenzapandemi</t>
        </is>
      </c>
      <c r="M249" s="2" t="inlineStr">
        <is>
          <t>4</t>
        </is>
      </c>
      <c r="N249" s="2" t="inlineStr">
        <is>
          <t/>
        </is>
      </c>
      <c r="O249" t="inlineStr">
        <is>
          <t/>
        </is>
      </c>
      <c r="P249" s="2" t="inlineStr">
        <is>
          <t>Grippepandemie</t>
        </is>
      </c>
      <c r="Q249" s="2" t="inlineStr">
        <is>
          <t>1</t>
        </is>
      </c>
      <c r="R249" s="2" t="inlineStr">
        <is>
          <t/>
        </is>
      </c>
      <c r="S249" t="inlineStr">
        <is>
          <t/>
        </is>
      </c>
      <c r="T249" s="2" t="inlineStr">
        <is>
          <t>πανδημική γρίππη</t>
        </is>
      </c>
      <c r="U249" s="2" t="inlineStr">
        <is>
          <t>3</t>
        </is>
      </c>
      <c r="V249" s="2" t="inlineStr">
        <is>
          <t/>
        </is>
      </c>
      <c r="W249" t="inlineStr">
        <is>
          <t>Διακρίνεται από την εποχιακή γρίππη. Πρόκειται για μορφή γρίππης (πχ ισπανική το 1919, ασιατική το 1957) που εξαπλώνεται ταχύτατα και σαρώνει.</t>
        </is>
      </c>
      <c r="X249" s="2" t="inlineStr">
        <is>
          <t>influenza pandemic|
flu pandemic</t>
        </is>
      </c>
      <c r="Y249" s="2" t="inlineStr">
        <is>
          <t>1|
3</t>
        </is>
      </c>
      <c r="Z249" s="2" t="inlineStr">
        <is>
          <t xml:space="preserve">|
</t>
        </is>
      </c>
      <c r="AA249" t="inlineStr">
        <is>
          <t>---</t>
        </is>
      </c>
      <c r="AB249" s="2" t="inlineStr">
        <is>
          <t>pandemia gripal</t>
        </is>
      </c>
      <c r="AC249" s="2" t="inlineStr">
        <is>
          <t>3</t>
        </is>
      </c>
      <c r="AD249" s="2" t="inlineStr">
        <is>
          <t/>
        </is>
      </c>
      <c r="AE249" t="inlineStr">
        <is>
          <t>Brote &lt;a href="/entry/result/834662/all" id="ENTRY_TO_ENTRY_CONVERTER" target="_blank"&gt;IATE:834662&lt;/a&gt; mundial de gripe que ocurre cuando un nuevo virus de gripe A aparece o surge en la población humana, produce una enfermedad grave y luego se contagia fácilmente de persona a persona en todo el mundo. Las pandemias son diferentes a los brotes o epidemias de gripe &lt;i&gt;estacionales&lt;/i&gt; &lt;a href="/entry/result/3504411/all" id="ENTRY_TO_ENTRY_CONVERTER" target="_blank"&gt;IATE:3504411&lt;/a&gt; . Los brotes estacionales son provocados por subtipos de los virus de gripe que ya existen entre las personas, mientras que los brotes pandémicos son provocados por nuevos subtipos o por subtipos que nunca han circulado entre las personas, o que no han circulado entre las personas durante mucho tiempo.</t>
        </is>
      </c>
      <c r="AF249" t="inlineStr">
        <is>
          <t/>
        </is>
      </c>
      <c r="AG249" t="inlineStr">
        <is>
          <t/>
        </is>
      </c>
      <c r="AH249" t="inlineStr">
        <is>
          <t/>
        </is>
      </c>
      <c r="AI249" t="inlineStr">
        <is>
          <t/>
        </is>
      </c>
      <c r="AJ249" s="2" t="inlineStr">
        <is>
          <t>influenssapandemia</t>
        </is>
      </c>
      <c r="AK249" s="2" t="inlineStr">
        <is>
          <t>3</t>
        </is>
      </c>
      <c r="AL249" s="2" t="inlineStr">
        <is>
          <t/>
        </is>
      </c>
      <c r="AM249" t="inlineStr">
        <is>
          <t>yli maanosien ulottuva influenssaepidemia</t>
        </is>
      </c>
      <c r="AN249" s="2" t="inlineStr">
        <is>
          <t>pandémie grippale|
pandémie de grippe</t>
        </is>
      </c>
      <c r="AO249" s="2" t="inlineStr">
        <is>
          <t>1|
2</t>
        </is>
      </c>
      <c r="AP249" s="2" t="inlineStr">
        <is>
          <t xml:space="preserve">|
</t>
        </is>
      </c>
      <c r="AQ249" t="inlineStr">
        <is>
          <t/>
        </is>
      </c>
      <c r="AR249" t="inlineStr">
        <is>
          <t/>
        </is>
      </c>
      <c r="AS249" t="inlineStr">
        <is>
          <t/>
        </is>
      </c>
      <c r="AT249" t="inlineStr">
        <is>
          <t/>
        </is>
      </c>
      <c r="AU249" t="inlineStr">
        <is>
          <t/>
        </is>
      </c>
      <c r="AV249" t="inlineStr">
        <is>
          <t/>
        </is>
      </c>
      <c r="AW249" t="inlineStr">
        <is>
          <t/>
        </is>
      </c>
      <c r="AX249" t="inlineStr">
        <is>
          <t/>
        </is>
      </c>
      <c r="AY249" t="inlineStr">
        <is>
          <t/>
        </is>
      </c>
      <c r="AZ249" s="2" t="inlineStr">
        <is>
          <t>influenzapandémia|
világméretű influenzajárvány</t>
        </is>
      </c>
      <c r="BA249" s="2" t="inlineStr">
        <is>
          <t>2|
3</t>
        </is>
      </c>
      <c r="BB249" s="2" t="inlineStr">
        <is>
          <t xml:space="preserve">|
</t>
        </is>
      </c>
      <c r="BC249" t="inlineStr">
        <is>
          <t/>
        </is>
      </c>
      <c r="BD249" s="2" t="inlineStr">
        <is>
          <t>pandemia influenzale|
pandemia di influenza</t>
        </is>
      </c>
      <c r="BE249" s="2" t="inlineStr">
        <is>
          <t>3|
3</t>
        </is>
      </c>
      <c r="BF249" s="2" t="inlineStr">
        <is>
          <t xml:space="preserve">|
</t>
        </is>
      </c>
      <c r="BG249" t="inlineStr">
        <is>
          <t>epidemia influenzale che si estende in breve tempo a tutta la popolazione del globo tramite la rapida diffusione di un nuovo virus influenzale.</t>
        </is>
      </c>
      <c r="BH249" s="2" t="inlineStr">
        <is>
          <t>gripo pandemija</t>
        </is>
      </c>
      <c r="BI249" s="2" t="inlineStr">
        <is>
          <t>3</t>
        </is>
      </c>
      <c r="BJ249" s="2" t="inlineStr">
        <is>
          <t/>
        </is>
      </c>
      <c r="BK249" t="inlineStr">
        <is>
          <t>pandemija, kai atsiranda į ankstesnius nepanašus gripo virusas, kuriam daugelis žmonių neturi imuniteto</t>
        </is>
      </c>
      <c r="BL249" t="inlineStr">
        <is>
          <t/>
        </is>
      </c>
      <c r="BM249" t="inlineStr">
        <is>
          <t/>
        </is>
      </c>
      <c r="BN249" t="inlineStr">
        <is>
          <t/>
        </is>
      </c>
      <c r="BO249" t="inlineStr">
        <is>
          <t/>
        </is>
      </c>
      <c r="BP249" t="inlineStr">
        <is>
          <t/>
        </is>
      </c>
      <c r="BQ249" t="inlineStr">
        <is>
          <t/>
        </is>
      </c>
      <c r="BR249" t="inlineStr">
        <is>
          <t/>
        </is>
      </c>
      <c r="BS249" t="inlineStr">
        <is>
          <t/>
        </is>
      </c>
      <c r="BT249" s="2" t="inlineStr">
        <is>
          <t>grieppandemie</t>
        </is>
      </c>
      <c r="BU249" s="2" t="inlineStr">
        <is>
          <t>3</t>
        </is>
      </c>
      <c r="BV249" s="2" t="inlineStr">
        <is>
          <t/>
        </is>
      </c>
      <c r="BW249" t="inlineStr">
        <is>
          <t>wereldwijde uitbraak van griep, veroorzaakt door een nieuw influenzavirus</t>
        </is>
      </c>
      <c r="BX249" s="2" t="inlineStr">
        <is>
          <t>pandemia grypy</t>
        </is>
      </c>
      <c r="BY249" s="2" t="inlineStr">
        <is>
          <t>3</t>
        </is>
      </c>
      <c r="BZ249" s="2" t="inlineStr">
        <is>
          <t/>
        </is>
      </c>
      <c r="CA249" t="inlineStr">
        <is>
          <t>ogólnoswiatowa epidemia grypy wywołana przez nowego wirusa grypy, w przypadku brak jest odpornosci w populacji</t>
        </is>
      </c>
      <c r="CB249" t="inlineStr">
        <is>
          <t/>
        </is>
      </c>
      <c r="CC249" t="inlineStr">
        <is>
          <t/>
        </is>
      </c>
      <c r="CD249" t="inlineStr">
        <is>
          <t/>
        </is>
      </c>
      <c r="CE249" t="inlineStr">
        <is>
          <t/>
        </is>
      </c>
      <c r="CF249" t="inlineStr">
        <is>
          <t/>
        </is>
      </c>
      <c r="CG249" t="inlineStr">
        <is>
          <t/>
        </is>
      </c>
      <c r="CH249" t="inlineStr">
        <is>
          <t/>
        </is>
      </c>
      <c r="CI249" t="inlineStr">
        <is>
          <t/>
        </is>
      </c>
      <c r="CJ249" t="inlineStr">
        <is>
          <t/>
        </is>
      </c>
      <c r="CK249" t="inlineStr">
        <is>
          <t/>
        </is>
      </c>
      <c r="CL249" t="inlineStr">
        <is>
          <t/>
        </is>
      </c>
      <c r="CM249" t="inlineStr">
        <is>
          <t/>
        </is>
      </c>
      <c r="CN249" t="inlineStr">
        <is>
          <t/>
        </is>
      </c>
      <c r="CO249" t="inlineStr">
        <is>
          <t/>
        </is>
      </c>
      <c r="CP249" t="inlineStr">
        <is>
          <t/>
        </is>
      </c>
      <c r="CQ249" t="inlineStr">
        <is>
          <t/>
        </is>
      </c>
      <c r="CR249" s="2" t="inlineStr">
        <is>
          <t>influensapandemi</t>
        </is>
      </c>
      <c r="CS249" s="2" t="inlineStr">
        <is>
          <t>3</t>
        </is>
      </c>
      <c r="CT249" s="2" t="inlineStr">
        <is>
          <t/>
        </is>
      </c>
      <c r="CU249" t="inlineStr">
        <is>
          <t/>
        </is>
      </c>
    </row>
    <row r="250">
      <c r="A250" s="1" t="str">
        <f>HYPERLINK("https://iate.europa.eu/entry/result/3555251/all", "3555251")</f>
        <v>3555251</v>
      </c>
      <c r="B250" t="inlineStr">
        <is>
          <t>SOCIAL QUESTIONS</t>
        </is>
      </c>
      <c r="C250" t="inlineStr">
        <is>
          <t>SOCIAL QUESTIONS|health|medical science|immunology;SOCIAL QUESTIONS|health|pharmaceutical industry|pharmaceutical product|vaccine;SOCIAL QUESTIONS|health|health policy|organisation of health care|disease prevention|vaccination</t>
        </is>
      </c>
      <c r="D250" t="inlineStr">
        <is>
          <t/>
        </is>
      </c>
      <c r="E250" t="inlineStr">
        <is>
          <t/>
        </is>
      </c>
      <c r="F250" t="inlineStr">
        <is>
          <t/>
        </is>
      </c>
      <c r="G250" t="inlineStr">
        <is>
          <t/>
        </is>
      </c>
      <c r="H250" t="inlineStr">
        <is>
          <t/>
        </is>
      </c>
      <c r="I250" t="inlineStr">
        <is>
          <t/>
        </is>
      </c>
      <c r="J250" t="inlineStr">
        <is>
          <t/>
        </is>
      </c>
      <c r="K250" t="inlineStr">
        <is>
          <t/>
        </is>
      </c>
      <c r="L250" t="inlineStr">
        <is>
          <t/>
        </is>
      </c>
      <c r="M250" t="inlineStr">
        <is>
          <t/>
        </is>
      </c>
      <c r="N250" t="inlineStr">
        <is>
          <t/>
        </is>
      </c>
      <c r="O250" t="inlineStr">
        <is>
          <t/>
        </is>
      </c>
      <c r="P250" t="inlineStr">
        <is>
          <t/>
        </is>
      </c>
      <c r="Q250" t="inlineStr">
        <is>
          <t/>
        </is>
      </c>
      <c r="R250" t="inlineStr">
        <is>
          <t/>
        </is>
      </c>
      <c r="S250" t="inlineStr">
        <is>
          <t/>
        </is>
      </c>
      <c r="T250" t="inlineStr">
        <is>
          <t/>
        </is>
      </c>
      <c r="U250" t="inlineStr">
        <is>
          <t/>
        </is>
      </c>
      <c r="V250" t="inlineStr">
        <is>
          <t/>
        </is>
      </c>
      <c r="W250" t="inlineStr">
        <is>
          <t/>
        </is>
      </c>
      <c r="X250" s="2" t="inlineStr">
        <is>
          <t>immune boosting|
boosting|
immunological boosting</t>
        </is>
      </c>
      <c r="Y250" s="2" t="inlineStr">
        <is>
          <t>3|
3|
3</t>
        </is>
      </c>
      <c r="Z250" s="2" t="inlineStr">
        <is>
          <t xml:space="preserve">|
|
</t>
        </is>
      </c>
      <c r="AA250" t="inlineStr">
        <is>
          <t>exposure to the same antigen as the one administered with the &lt;a href="https://iate.europa.eu/entry/result/3555244/en" target="_blank"&gt;priming dose&lt;/a&gt; but in a smaller quantity which can restimulate immunity by extending a vaccine's efficacy without causing symptomatic or transmissible infection</t>
        </is>
      </c>
      <c r="AB250" t="inlineStr">
        <is>
          <t/>
        </is>
      </c>
      <c r="AC250" t="inlineStr">
        <is>
          <t/>
        </is>
      </c>
      <c r="AD250" t="inlineStr">
        <is>
          <t/>
        </is>
      </c>
      <c r="AE250" t="inlineStr">
        <is>
          <t/>
        </is>
      </c>
      <c r="AF250" t="inlineStr">
        <is>
          <t/>
        </is>
      </c>
      <c r="AG250" t="inlineStr">
        <is>
          <t/>
        </is>
      </c>
      <c r="AH250" t="inlineStr">
        <is>
          <t/>
        </is>
      </c>
      <c r="AI250" t="inlineStr">
        <is>
          <t/>
        </is>
      </c>
      <c r="AJ250" t="inlineStr">
        <is>
          <t/>
        </is>
      </c>
      <c r="AK250" t="inlineStr">
        <is>
          <t/>
        </is>
      </c>
      <c r="AL250" t="inlineStr">
        <is>
          <t/>
        </is>
      </c>
      <c r="AM250" t="inlineStr">
        <is>
          <t/>
        </is>
      </c>
      <c r="AN250" t="inlineStr">
        <is>
          <t/>
        </is>
      </c>
      <c r="AO250" t="inlineStr">
        <is>
          <t/>
        </is>
      </c>
      <c r="AP250" t="inlineStr">
        <is>
          <t/>
        </is>
      </c>
      <c r="AQ250" t="inlineStr">
        <is>
          <t/>
        </is>
      </c>
      <c r="AR250" s="2" t="inlineStr">
        <is>
          <t>treisiú imdhíonachta</t>
        </is>
      </c>
      <c r="AS250" s="2" t="inlineStr">
        <is>
          <t>3</t>
        </is>
      </c>
      <c r="AT250" s="2" t="inlineStr">
        <is>
          <t/>
        </is>
      </c>
      <c r="AU250" t="inlineStr">
        <is>
          <t/>
        </is>
      </c>
      <c r="AV250" t="inlineStr">
        <is>
          <t/>
        </is>
      </c>
      <c r="AW250" t="inlineStr">
        <is>
          <t/>
        </is>
      </c>
      <c r="AX250" t="inlineStr">
        <is>
          <t/>
        </is>
      </c>
      <c r="AY250" t="inlineStr">
        <is>
          <t/>
        </is>
      </c>
      <c r="AZ250" t="inlineStr">
        <is>
          <t/>
        </is>
      </c>
      <c r="BA250" t="inlineStr">
        <is>
          <t/>
        </is>
      </c>
      <c r="BB250" t="inlineStr">
        <is>
          <t/>
        </is>
      </c>
      <c r="BC250" t="inlineStr">
        <is>
          <t/>
        </is>
      </c>
      <c r="BD250" t="inlineStr">
        <is>
          <t/>
        </is>
      </c>
      <c r="BE250" t="inlineStr">
        <is>
          <t/>
        </is>
      </c>
      <c r="BF250" t="inlineStr">
        <is>
          <t/>
        </is>
      </c>
      <c r="BG250" t="inlineStr">
        <is>
          <t/>
        </is>
      </c>
      <c r="BH250" t="inlineStr">
        <is>
          <t/>
        </is>
      </c>
      <c r="BI250" t="inlineStr">
        <is>
          <t/>
        </is>
      </c>
      <c r="BJ250" t="inlineStr">
        <is>
          <t/>
        </is>
      </c>
      <c r="BK250" t="inlineStr">
        <is>
          <t/>
        </is>
      </c>
      <c r="BL250" t="inlineStr">
        <is>
          <t/>
        </is>
      </c>
      <c r="BM250" t="inlineStr">
        <is>
          <t/>
        </is>
      </c>
      <c r="BN250" t="inlineStr">
        <is>
          <t/>
        </is>
      </c>
      <c r="BO250" t="inlineStr">
        <is>
          <t/>
        </is>
      </c>
      <c r="BP250" t="inlineStr">
        <is>
          <t/>
        </is>
      </c>
      <c r="BQ250" t="inlineStr">
        <is>
          <t/>
        </is>
      </c>
      <c r="BR250" t="inlineStr">
        <is>
          <t/>
        </is>
      </c>
      <c r="BS250" t="inlineStr">
        <is>
          <t/>
        </is>
      </c>
      <c r="BT250" t="inlineStr">
        <is>
          <t/>
        </is>
      </c>
      <c r="BU250" t="inlineStr">
        <is>
          <t/>
        </is>
      </c>
      <c r="BV250" t="inlineStr">
        <is>
          <t/>
        </is>
      </c>
      <c r="BW250" t="inlineStr">
        <is>
          <t/>
        </is>
      </c>
      <c r="BX250" t="inlineStr">
        <is>
          <t/>
        </is>
      </c>
      <c r="BY250" t="inlineStr">
        <is>
          <t/>
        </is>
      </c>
      <c r="BZ250" t="inlineStr">
        <is>
          <t/>
        </is>
      </c>
      <c r="CA250" t="inlineStr">
        <is>
          <t/>
        </is>
      </c>
      <c r="CB250" t="inlineStr">
        <is>
          <t/>
        </is>
      </c>
      <c r="CC250" t="inlineStr">
        <is>
          <t/>
        </is>
      </c>
      <c r="CD250" t="inlineStr">
        <is>
          <t/>
        </is>
      </c>
      <c r="CE250" t="inlineStr">
        <is>
          <t/>
        </is>
      </c>
      <c r="CF250" t="inlineStr">
        <is>
          <t/>
        </is>
      </c>
      <c r="CG250" t="inlineStr">
        <is>
          <t/>
        </is>
      </c>
      <c r="CH250" t="inlineStr">
        <is>
          <t/>
        </is>
      </c>
      <c r="CI250" t="inlineStr">
        <is>
          <t/>
        </is>
      </c>
      <c r="CJ250" t="inlineStr">
        <is>
          <t/>
        </is>
      </c>
      <c r="CK250" t="inlineStr">
        <is>
          <t/>
        </is>
      </c>
      <c r="CL250" t="inlineStr">
        <is>
          <t/>
        </is>
      </c>
      <c r="CM250" t="inlineStr">
        <is>
          <t/>
        </is>
      </c>
      <c r="CN250" t="inlineStr">
        <is>
          <t/>
        </is>
      </c>
      <c r="CO250" t="inlineStr">
        <is>
          <t/>
        </is>
      </c>
      <c r="CP250" t="inlineStr">
        <is>
          <t/>
        </is>
      </c>
      <c r="CQ250" t="inlineStr">
        <is>
          <t/>
        </is>
      </c>
      <c r="CR250" t="inlineStr">
        <is>
          <t/>
        </is>
      </c>
      <c r="CS250" t="inlineStr">
        <is>
          <t/>
        </is>
      </c>
      <c r="CT250" t="inlineStr">
        <is>
          <t/>
        </is>
      </c>
      <c r="CU250" t="inlineStr">
        <is>
          <t/>
        </is>
      </c>
    </row>
    <row r="251">
      <c r="A251" s="1" t="str">
        <f>HYPERLINK("https://iate.europa.eu/entry/result/1528591/all", "1528591")</f>
        <v>1528591</v>
      </c>
      <c r="B251" t="inlineStr">
        <is>
          <t>SOCIAL QUESTIONS</t>
        </is>
      </c>
      <c r="C251" t="inlineStr">
        <is>
          <t>SOCIAL QUESTIONS|health|pharmaceutical industry;SOCIAL QUESTIONS|health|medical science;SOCIAL QUESTIONS|health|medical science|immunology</t>
        </is>
      </c>
      <c r="D251" s="2" t="inlineStr">
        <is>
          <t>имунизация</t>
        </is>
      </c>
      <c r="E251" s="2" t="inlineStr">
        <is>
          <t>3</t>
        </is>
      </c>
      <c r="F251" s="2" t="inlineStr">
        <is>
          <t/>
        </is>
      </c>
      <c r="G251" t="inlineStr">
        <is>
          <t>създаване на невъзприемчивост (защита) към даден инфекциозен или неинфекциозен агент</t>
        </is>
      </c>
      <c r="H251" s="2" t="inlineStr">
        <is>
          <t>imunizace</t>
        </is>
      </c>
      <c r="I251" s="2" t="inlineStr">
        <is>
          <t>3</t>
        </is>
      </c>
      <c r="J251" s="2" t="inlineStr">
        <is>
          <t/>
        </is>
      </c>
      <c r="K251" t="inlineStr">
        <is>
          <t>tvorba protilátek u očkovaných jedinců</t>
        </is>
      </c>
      <c r="L251" s="2" t="inlineStr">
        <is>
          <t>immunisering</t>
        </is>
      </c>
      <c r="M251" s="2" t="inlineStr">
        <is>
          <t>3</t>
        </is>
      </c>
      <c r="N251" s="2" t="inlineStr">
        <is>
          <t/>
        </is>
      </c>
      <c r="O251" t="inlineStr">
        <is>
          <t>fremkaldelse af resistens (immunitet) mod bl.a. infektionssygdomme ved stimulering af immunsystemet med et antigen</t>
        </is>
      </c>
      <c r="P251" s="2" t="inlineStr">
        <is>
          <t>Immunisation|
Immunisierung</t>
        </is>
      </c>
      <c r="Q251" s="2" t="inlineStr">
        <is>
          <t>3|
3</t>
        </is>
      </c>
      <c r="R251" s="2" t="inlineStr">
        <is>
          <t xml:space="preserve">|
</t>
        </is>
      </c>
      <c r="S251" t="inlineStr">
        <is>
          <t>natürliches oder künstliches Herbeiführen einer Immunität durch Kontakt des Organismus mit dem AG oder durch Gaben des spezifischen AK</t>
        </is>
      </c>
      <c r="T251" s="2" t="inlineStr">
        <is>
          <t>ανοσοποίηση</t>
        </is>
      </c>
      <c r="U251" s="2" t="inlineStr">
        <is>
          <t>3</t>
        </is>
      </c>
      <c r="V251" s="2" t="inlineStr">
        <is>
          <t/>
        </is>
      </c>
      <c r="W251" t="inlineStr">
        <is>
          <t>η αντιμετώπιση παθογόνων μικροοργανισμών από έναν οργανισμό</t>
        </is>
      </c>
      <c r="X251" s="2" t="inlineStr">
        <is>
          <t>immunisation</t>
        </is>
      </c>
      <c r="Y251" s="2" t="inlineStr">
        <is>
          <t>3</t>
        </is>
      </c>
      <c r="Z251" s="2" t="inlineStr">
        <is>
          <t/>
        </is>
      </c>
      <c r="AA251" t="inlineStr">
        <is>
          <t>process of both receiving a vaccine and becoming immune to the disease following vaccination</t>
        </is>
      </c>
      <c r="AB251" s="2" t="inlineStr">
        <is>
          <t>inmunización</t>
        </is>
      </c>
      <c r="AC251" s="2" t="inlineStr">
        <is>
          <t>3</t>
        </is>
      </c>
      <c r="AD251" s="2" t="inlineStr">
        <is>
          <t/>
        </is>
      </c>
      <c r="AE251" t="inlineStr">
        <is>
          <t>Acción y efecto de hacer(se) inmune o de inducir la inmunidad, activa o pasiva, en un organismo</t>
        </is>
      </c>
      <c r="AF251" s="2" t="inlineStr">
        <is>
          <t>immunisatsioon|
immuniseerimine</t>
        </is>
      </c>
      <c r="AG251" s="2" t="inlineStr">
        <is>
          <t>3|
3</t>
        </is>
      </c>
      <c r="AH251" s="2" t="inlineStr">
        <is>
          <t>|
preferred</t>
        </is>
      </c>
      <c r="AI251" t="inlineStr">
        <is>
          <t>nakkushaiguste ennetamine antigeeni (aktiivne immuniseerimine vaktsiini manustamisega) või vastavate antikehade (passiivne immuniseerimine immuunglobuliini manustamisega) viimisega organismi</t>
        </is>
      </c>
      <c r="AJ251" s="2" t="inlineStr">
        <is>
          <t>immunisoituminen|
immunisaatio</t>
        </is>
      </c>
      <c r="AK251" s="2" t="inlineStr">
        <is>
          <t>3|
3</t>
        </is>
      </c>
      <c r="AL251" s="2" t="inlineStr">
        <is>
          <t xml:space="preserve">|
</t>
        </is>
      </c>
      <c r="AM251" t="inlineStr">
        <is>
          <t>elimistön tekeminen vastustuskykyiseksi taudinaiheuttajia tai muita tekijöitä kohtaan</t>
        </is>
      </c>
      <c r="AN251" s="2" t="inlineStr">
        <is>
          <t>immunisation</t>
        </is>
      </c>
      <c r="AO251" s="2" t="inlineStr">
        <is>
          <t>3</t>
        </is>
      </c>
      <c r="AP251" s="2" t="inlineStr">
        <is>
          <t/>
        </is>
      </c>
      <c r="AQ251" t="inlineStr">
        <is>
          <t>ensemble de circonstances ou de procédés qui déclenchent, chez un individu, une réaction immunitaire permettant à l'organisme de se défendre contre un élément étranger (substance, micro-organisme) nommé &lt;i&gt;antigène&lt;/i&gt; [ &lt;a href="/entry/result/1503455/all" id="ENTRY_TO_ENTRY_CONVERTER" target="_blank"&gt;IATE:1503455&lt;/a&gt; ]</t>
        </is>
      </c>
      <c r="AR251" s="2" t="inlineStr">
        <is>
          <t>imdhíonadh</t>
        </is>
      </c>
      <c r="AS251" s="2" t="inlineStr">
        <is>
          <t>3</t>
        </is>
      </c>
      <c r="AT251" s="2" t="inlineStr">
        <is>
          <t/>
        </is>
      </c>
      <c r="AU251" t="inlineStr">
        <is>
          <t>imdhíonacht i gcoinne miocrorgánach galraithe a thabhairt isteach go saorga sa cholainn</t>
        </is>
      </c>
      <c r="AV251" t="inlineStr">
        <is>
          <t/>
        </is>
      </c>
      <c r="AW251" t="inlineStr">
        <is>
          <t/>
        </is>
      </c>
      <c r="AX251" t="inlineStr">
        <is>
          <t/>
        </is>
      </c>
      <c r="AY251" t="inlineStr">
        <is>
          <t/>
        </is>
      </c>
      <c r="AZ251" s="2" t="inlineStr">
        <is>
          <t>immunizáció</t>
        </is>
      </c>
      <c r="BA251" s="2" t="inlineStr">
        <is>
          <t>4</t>
        </is>
      </c>
      <c r="BB251" s="2" t="inlineStr">
        <is>
          <t/>
        </is>
      </c>
      <c r="BC251" t="inlineStr">
        <is>
          <t>a fertőző betegségekkel szembeni védetté (immunissá) tétel – védőoltások segítségével</t>
        </is>
      </c>
      <c r="BD251" s="2" t="inlineStr">
        <is>
          <t>immunizzazione</t>
        </is>
      </c>
      <c r="BE251" s="2" t="inlineStr">
        <is>
          <t>3</t>
        </is>
      </c>
      <c r="BF251" s="2" t="inlineStr">
        <is>
          <t/>
        </is>
      </c>
      <c r="BG251" t="inlineStr">
        <is>
          <t>processo che porta ad ottenere uno stato di immunità a un dato antigene</t>
        </is>
      </c>
      <c r="BH251" s="2" t="inlineStr">
        <is>
          <t>imunizacija</t>
        </is>
      </c>
      <c r="BI251" s="2" t="inlineStr">
        <is>
          <t>3</t>
        </is>
      </c>
      <c r="BJ251" s="2" t="inlineStr">
        <is>
          <t/>
        </is>
      </c>
      <c r="BK251" t="inlineStr">
        <is>
          <t>procesas, kuriuo siekiama žmogui ar gyvūnui sukelti imuninį atsaką (imunitetą)</t>
        </is>
      </c>
      <c r="BL251" s="2" t="inlineStr">
        <is>
          <t>imunizācija</t>
        </is>
      </c>
      <c r="BM251" s="2" t="inlineStr">
        <is>
          <t>3</t>
        </is>
      </c>
      <c r="BN251" s="2" t="inlineStr">
        <is>
          <t/>
        </is>
      </c>
      <c r="BO251" t="inlineStr">
        <is>
          <t>organisma imunitātes ierosināšana vai uzturēšana, ievadot organismā novājinātus vai nedzīvus infekcijas slimības ierosinātājus (&lt;i&gt;aktīvā imunizācija&lt;/i&gt; [ &lt;a href="/entry/result/1528593/all" id="ENTRY_TO_ENTRY_CONVERTER" target="_blank"&gt;IATE:1528593&lt;/a&gt; ]) vai antivielas (&lt;i&gt;pasīvā imunizācija&lt;/i&gt; [ &lt;a href="/entry/result/1684730/all" id="ENTRY_TO_ENTRY_CONVERTER" target="_blank"&gt;IATE:1684730&lt;/a&gt; ])</t>
        </is>
      </c>
      <c r="BP251" s="2" t="inlineStr">
        <is>
          <t>immunizzazzjoni</t>
        </is>
      </c>
      <c r="BQ251" s="2" t="inlineStr">
        <is>
          <t>3</t>
        </is>
      </c>
      <c r="BR251" s="2" t="inlineStr">
        <is>
          <t/>
        </is>
      </c>
      <c r="BS251" t="inlineStr">
        <is>
          <t>il-proċess li permezz tiegħu s-sistema immuni tal-bniedem tissaħħaħ kontra l-immunoġenu</t>
        </is>
      </c>
      <c r="BT251" s="2" t="inlineStr">
        <is>
          <t>immunisatie</t>
        </is>
      </c>
      <c r="BU251" s="2" t="inlineStr">
        <is>
          <t>3</t>
        </is>
      </c>
      <c r="BV251" s="2" t="inlineStr">
        <is>
          <t/>
        </is>
      </c>
      <c r="BW251" t="inlineStr">
        <is>
          <t>het verkrijgen van natuurlijke immuniteit of immuniteit door vaccinatie (&lt;i&gt;actieve immunisatie&lt;/i&gt; [ &lt;a href="/entry/result/1528593/all" id="ENTRY_TO_ENTRY_CONVERTER" target="_blank"&gt;IATE:1528593&lt;/a&gt; ]) of door injectie van immunoglobulinen die functioneren als antistoffen (&lt;i&gt;passieve immunisatie&lt;/i&gt; [ &lt;a href="/entry/result/1684730/all" id="ENTRY_TO_ENTRY_CONVERTER" target="_blank"&gt;IATE:1684730&lt;/a&gt; ])</t>
        </is>
      </c>
      <c r="BX251" s="2" t="inlineStr">
        <is>
          <t>uodpornienie|
immunizacja</t>
        </is>
      </c>
      <c r="BY251" s="2" t="inlineStr">
        <is>
          <t>3|
3</t>
        </is>
      </c>
      <c r="BZ251" s="2" t="inlineStr">
        <is>
          <t xml:space="preserve">|
</t>
        </is>
      </c>
      <c r="CA251" t="inlineStr">
        <is>
          <t>proces, który przebiega w organizmie pod wpływem kontaktu z obcym antygenem i prowadzi do powstania odporności</t>
        </is>
      </c>
      <c r="CB251" s="2" t="inlineStr">
        <is>
          <t>imunização</t>
        </is>
      </c>
      <c r="CC251" s="2" t="inlineStr">
        <is>
          <t>3</t>
        </is>
      </c>
      <c r="CD251" s="2" t="inlineStr">
        <is>
          <t/>
        </is>
      </c>
      <c r="CE251" t="inlineStr">
        <is>
          <t>Ação pela qual se confere imunidade, por injeção de antigénios (imunização ativa) ou por injeção de soro anticorpos específicos ( imunização passiva ou seroproteção).</t>
        </is>
      </c>
      <c r="CF251" s="2" t="inlineStr">
        <is>
          <t>imunizare</t>
        </is>
      </c>
      <c r="CG251" s="2" t="inlineStr">
        <is>
          <t>3</t>
        </is>
      </c>
      <c r="CH251" s="2" t="inlineStr">
        <is>
          <t/>
        </is>
      </c>
      <c r="CI251" t="inlineStr">
        <is>
          <t>procedeu prin care se obține imunitatea organismului, fie prin vaccinare [&lt;a href="/entry/result/1084050/all" id="ENTRY_TO_ENTRY_CONVERTER" target="_blank"&gt;IATE:1084050&lt;/a&gt;] , fie prin injectare de ser specific; în sens mai general, producerea de anticorpi ca urmare a apariției unui antigen</t>
        </is>
      </c>
      <c r="CJ251" s="2" t="inlineStr">
        <is>
          <t>imunizácia</t>
        </is>
      </c>
      <c r="CK251" s="2" t="inlineStr">
        <is>
          <t>3</t>
        </is>
      </c>
      <c r="CL251" s="2" t="inlineStr">
        <is>
          <t/>
        </is>
      </c>
      <c r="CM251" t="inlineStr">
        <is>
          <t>spôsob navodenia špecifickej ochrany proti niektorým mikrobiálnym vyvolávateľom prenosných a nebezpečných ochorení</t>
        </is>
      </c>
      <c r="CN251" s="2" t="inlineStr">
        <is>
          <t>imunizacija</t>
        </is>
      </c>
      <c r="CO251" s="2" t="inlineStr">
        <is>
          <t>3</t>
        </is>
      </c>
      <c r="CP251" s="2" t="inlineStr">
        <is>
          <t/>
        </is>
      </c>
      <c r="CQ251" t="inlineStr">
        <is>
          <t>Naravno ali umetno povzročanje odpornosti proti okužbam.</t>
        </is>
      </c>
      <c r="CR251" s="2" t="inlineStr">
        <is>
          <t>immunisering</t>
        </is>
      </c>
      <c r="CS251" s="2" t="inlineStr">
        <is>
          <t>3</t>
        </is>
      </c>
      <c r="CT251" s="2" t="inlineStr">
        <is>
          <t/>
        </is>
      </c>
      <c r="CU251" t="inlineStr">
        <is>
          <t>framkallande av ökad immunologisk reaktionsförmåga resp. immunitet hos en individ mot ett främmande ämne (eller organism)</t>
        </is>
      </c>
    </row>
    <row r="252">
      <c r="A252" s="1" t="str">
        <f>HYPERLINK("https://iate.europa.eu/entry/result/3555248/all", "3555248")</f>
        <v>3555248</v>
      </c>
      <c r="B252" t="inlineStr">
        <is>
          <t>SOCIAL QUESTIONS</t>
        </is>
      </c>
      <c r="C252" t="inlineStr">
        <is>
          <t>SOCIAL QUESTIONS|health|medical science|immunology;SOCIAL QUESTIONS|health|pharmaceutical industry|pharmaceutical product|vaccine;SOCIAL QUESTIONS|health|health policy|organisation of health care|disease prevention|vaccination</t>
        </is>
      </c>
      <c r="D252" t="inlineStr">
        <is>
          <t/>
        </is>
      </c>
      <c r="E252" t="inlineStr">
        <is>
          <t/>
        </is>
      </c>
      <c r="F252" t="inlineStr">
        <is>
          <t/>
        </is>
      </c>
      <c r="G252" t="inlineStr">
        <is>
          <t/>
        </is>
      </c>
      <c r="H252" t="inlineStr">
        <is>
          <t/>
        </is>
      </c>
      <c r="I252" t="inlineStr">
        <is>
          <t/>
        </is>
      </c>
      <c r="J252" t="inlineStr">
        <is>
          <t/>
        </is>
      </c>
      <c r="K252" t="inlineStr">
        <is>
          <t/>
        </is>
      </c>
      <c r="L252" t="inlineStr">
        <is>
          <t/>
        </is>
      </c>
      <c r="M252" t="inlineStr">
        <is>
          <t/>
        </is>
      </c>
      <c r="N252" t="inlineStr">
        <is>
          <t/>
        </is>
      </c>
      <c r="O252" t="inlineStr">
        <is>
          <t/>
        </is>
      </c>
      <c r="P252" t="inlineStr">
        <is>
          <t/>
        </is>
      </c>
      <c r="Q252" t="inlineStr">
        <is>
          <t/>
        </is>
      </c>
      <c r="R252" t="inlineStr">
        <is>
          <t/>
        </is>
      </c>
      <c r="S252" t="inlineStr">
        <is>
          <t/>
        </is>
      </c>
      <c r="T252" t="inlineStr">
        <is>
          <t/>
        </is>
      </c>
      <c r="U252" t="inlineStr">
        <is>
          <t/>
        </is>
      </c>
      <c r="V252" t="inlineStr">
        <is>
          <t/>
        </is>
      </c>
      <c r="W252" t="inlineStr">
        <is>
          <t/>
        </is>
      </c>
      <c r="X252" s="2" t="inlineStr">
        <is>
          <t>immune priming|
priming|
immunological priming</t>
        </is>
      </c>
      <c r="Y252" s="2" t="inlineStr">
        <is>
          <t>3|
3|
3</t>
        </is>
      </c>
      <c r="Z252" s="2" t="inlineStr">
        <is>
          <t xml:space="preserve">|
|
</t>
        </is>
      </c>
      <c r="AA252" t="inlineStr">
        <is>
          <t>increased protection to a pathogen following previous exposure to a pathogen or an immune elicitor</t>
        </is>
      </c>
      <c r="AB252" t="inlineStr">
        <is>
          <t/>
        </is>
      </c>
      <c r="AC252" t="inlineStr">
        <is>
          <t/>
        </is>
      </c>
      <c r="AD252" t="inlineStr">
        <is>
          <t/>
        </is>
      </c>
      <c r="AE252" t="inlineStr">
        <is>
          <t/>
        </is>
      </c>
      <c r="AF252" t="inlineStr">
        <is>
          <t/>
        </is>
      </c>
      <c r="AG252" t="inlineStr">
        <is>
          <t/>
        </is>
      </c>
      <c r="AH252" t="inlineStr">
        <is>
          <t/>
        </is>
      </c>
      <c r="AI252" t="inlineStr">
        <is>
          <t/>
        </is>
      </c>
      <c r="AJ252" t="inlineStr">
        <is>
          <t/>
        </is>
      </c>
      <c r="AK252" t="inlineStr">
        <is>
          <t/>
        </is>
      </c>
      <c r="AL252" t="inlineStr">
        <is>
          <t/>
        </is>
      </c>
      <c r="AM252" t="inlineStr">
        <is>
          <t/>
        </is>
      </c>
      <c r="AN252" t="inlineStr">
        <is>
          <t/>
        </is>
      </c>
      <c r="AO252" t="inlineStr">
        <is>
          <t/>
        </is>
      </c>
      <c r="AP252" t="inlineStr">
        <is>
          <t/>
        </is>
      </c>
      <c r="AQ252" t="inlineStr">
        <is>
          <t/>
        </is>
      </c>
      <c r="AR252" s="2" t="inlineStr">
        <is>
          <t>prímeáil imdhíonachta</t>
        </is>
      </c>
      <c r="AS252" s="2" t="inlineStr">
        <is>
          <t>3</t>
        </is>
      </c>
      <c r="AT252" s="2" t="inlineStr">
        <is>
          <t/>
        </is>
      </c>
      <c r="AU252" t="inlineStr">
        <is>
          <t/>
        </is>
      </c>
      <c r="AV252" t="inlineStr">
        <is>
          <t/>
        </is>
      </c>
      <c r="AW252" t="inlineStr">
        <is>
          <t/>
        </is>
      </c>
      <c r="AX252" t="inlineStr">
        <is>
          <t/>
        </is>
      </c>
      <c r="AY252" t="inlineStr">
        <is>
          <t/>
        </is>
      </c>
      <c r="AZ252" t="inlineStr">
        <is>
          <t/>
        </is>
      </c>
      <c r="BA252" t="inlineStr">
        <is>
          <t/>
        </is>
      </c>
      <c r="BB252" t="inlineStr">
        <is>
          <t/>
        </is>
      </c>
      <c r="BC252" t="inlineStr">
        <is>
          <t/>
        </is>
      </c>
      <c r="BD252" t="inlineStr">
        <is>
          <t/>
        </is>
      </c>
      <c r="BE252" t="inlineStr">
        <is>
          <t/>
        </is>
      </c>
      <c r="BF252" t="inlineStr">
        <is>
          <t/>
        </is>
      </c>
      <c r="BG252" t="inlineStr">
        <is>
          <t/>
        </is>
      </c>
      <c r="BH252" t="inlineStr">
        <is>
          <t/>
        </is>
      </c>
      <c r="BI252" t="inlineStr">
        <is>
          <t/>
        </is>
      </c>
      <c r="BJ252" t="inlineStr">
        <is>
          <t/>
        </is>
      </c>
      <c r="BK252" t="inlineStr">
        <is>
          <t/>
        </is>
      </c>
      <c r="BL252" t="inlineStr">
        <is>
          <t/>
        </is>
      </c>
      <c r="BM252" t="inlineStr">
        <is>
          <t/>
        </is>
      </c>
      <c r="BN252" t="inlineStr">
        <is>
          <t/>
        </is>
      </c>
      <c r="BO252" t="inlineStr">
        <is>
          <t/>
        </is>
      </c>
      <c r="BP252" t="inlineStr">
        <is>
          <t/>
        </is>
      </c>
      <c r="BQ252" t="inlineStr">
        <is>
          <t/>
        </is>
      </c>
      <c r="BR252" t="inlineStr">
        <is>
          <t/>
        </is>
      </c>
      <c r="BS252" t="inlineStr">
        <is>
          <t/>
        </is>
      </c>
      <c r="BT252" t="inlineStr">
        <is>
          <t/>
        </is>
      </c>
      <c r="BU252" t="inlineStr">
        <is>
          <t/>
        </is>
      </c>
      <c r="BV252" t="inlineStr">
        <is>
          <t/>
        </is>
      </c>
      <c r="BW252" t="inlineStr">
        <is>
          <t/>
        </is>
      </c>
      <c r="BX252" t="inlineStr">
        <is>
          <t/>
        </is>
      </c>
      <c r="BY252" t="inlineStr">
        <is>
          <t/>
        </is>
      </c>
      <c r="BZ252" t="inlineStr">
        <is>
          <t/>
        </is>
      </c>
      <c r="CA252" t="inlineStr">
        <is>
          <t/>
        </is>
      </c>
      <c r="CB252" t="inlineStr">
        <is>
          <t/>
        </is>
      </c>
      <c r="CC252" t="inlineStr">
        <is>
          <t/>
        </is>
      </c>
      <c r="CD252" t="inlineStr">
        <is>
          <t/>
        </is>
      </c>
      <c r="CE252" t="inlineStr">
        <is>
          <t/>
        </is>
      </c>
      <c r="CF252" t="inlineStr">
        <is>
          <t/>
        </is>
      </c>
      <c r="CG252" t="inlineStr">
        <is>
          <t/>
        </is>
      </c>
      <c r="CH252" t="inlineStr">
        <is>
          <t/>
        </is>
      </c>
      <c r="CI252" t="inlineStr">
        <is>
          <t/>
        </is>
      </c>
      <c r="CJ252" t="inlineStr">
        <is>
          <t/>
        </is>
      </c>
      <c r="CK252" t="inlineStr">
        <is>
          <t/>
        </is>
      </c>
      <c r="CL252" t="inlineStr">
        <is>
          <t/>
        </is>
      </c>
      <c r="CM252" t="inlineStr">
        <is>
          <t/>
        </is>
      </c>
      <c r="CN252" t="inlineStr">
        <is>
          <t/>
        </is>
      </c>
      <c r="CO252" t="inlineStr">
        <is>
          <t/>
        </is>
      </c>
      <c r="CP252" t="inlineStr">
        <is>
          <t/>
        </is>
      </c>
      <c r="CQ252" t="inlineStr">
        <is>
          <t/>
        </is>
      </c>
      <c r="CR252" t="inlineStr">
        <is>
          <t/>
        </is>
      </c>
      <c r="CS252" t="inlineStr">
        <is>
          <t/>
        </is>
      </c>
      <c r="CT252" t="inlineStr">
        <is>
          <t/>
        </is>
      </c>
      <c r="CU252" t="inlineStr">
        <is>
          <t/>
        </is>
      </c>
    </row>
    <row r="253">
      <c r="A253" s="1" t="str">
        <f>HYPERLINK("https://iate.europa.eu/entry/result/3540669/all", "3540669")</f>
        <v>3540669</v>
      </c>
      <c r="B253" t="inlineStr">
        <is>
          <t>SOCIAL QUESTIONS</t>
        </is>
      </c>
      <c r="C253" t="inlineStr">
        <is>
          <t>SOCIAL QUESTIONS|health|health policy</t>
        </is>
      </c>
      <c r="D253" s="2" t="inlineStr">
        <is>
          <t>мярка с оглед на общественото здраве|
мярка в областта на общественото здраве</t>
        </is>
      </c>
      <c r="E253" s="2" t="inlineStr">
        <is>
          <t>2|
3</t>
        </is>
      </c>
      <c r="F253" s="2" t="inlineStr">
        <is>
          <t xml:space="preserve">|
</t>
        </is>
      </c>
      <c r="G253" t="inlineStr">
        <is>
          <t/>
        </is>
      </c>
      <c r="H253" s="2" t="inlineStr">
        <is>
          <t>opatření v oblasti veřejného zdraví</t>
        </is>
      </c>
      <c r="I253" s="2" t="inlineStr">
        <is>
          <t>3</t>
        </is>
      </c>
      <c r="J253" s="2" t="inlineStr">
        <is>
          <t/>
        </is>
      </c>
      <c r="K253" t="inlineStr">
        <is>
          <t>opatření přijímaná veřejnými orgány na ochranu, podporu a zlepšování zdraví obyvatelstva v zemi, regionu nebo ve společenství</t>
        </is>
      </c>
      <c r="L253" s="2" t="inlineStr">
        <is>
          <t>folkesundhedsmæssig foranstaltning</t>
        </is>
      </c>
      <c r="M253" s="2" t="inlineStr">
        <is>
          <t>3</t>
        </is>
      </c>
      <c r="N253" s="2" t="inlineStr">
        <is>
          <t/>
        </is>
      </c>
      <c r="O253" t="inlineStr">
        <is>
          <t>en beslutning eller en aktion, der har til formål at forebygge, monitorere eller inddæmme spredningen af sygdomme eller smitte eller bekæmpe alvorlige risici for folkesundheden eller afhjælpe virkningerne heraf på folkesundheden</t>
        </is>
      </c>
      <c r="P253" s="2" t="inlineStr">
        <is>
          <t>Maßnahme des Gesundheitswesens|
Maßnahme für die öffentliche Gesundheit|
Maßnahme im Bereich der öffentlichen Gesundheit</t>
        </is>
      </c>
      <c r="Q253" s="2" t="inlineStr">
        <is>
          <t>2|
3|
3</t>
        </is>
      </c>
      <c r="R253" s="2" t="inlineStr">
        <is>
          <t xml:space="preserve">|
|
</t>
        </is>
      </c>
      <c r="S253" t="inlineStr">
        <is>
          <t/>
        </is>
      </c>
      <c r="T253" s="2" t="inlineStr">
        <is>
          <t>μέτρο δημόσιας υγείας|
μέτρο για τη δημόσια υγεία</t>
        </is>
      </c>
      <c r="U253" s="2" t="inlineStr">
        <is>
          <t>3|
3</t>
        </is>
      </c>
      <c r="V253" s="2" t="inlineStr">
        <is>
          <t xml:space="preserve">preferred|
</t>
        </is>
      </c>
      <c r="W253" t="inlineStr">
        <is>
          <t/>
        </is>
      </c>
      <c r="X253" s="2" t="inlineStr">
        <is>
          <t>public health measure|
public-health measure</t>
        </is>
      </c>
      <c r="Y253" s="2" t="inlineStr">
        <is>
          <t>3|
1</t>
        </is>
      </c>
      <c r="Z253" s="2" t="inlineStr">
        <is>
          <t xml:space="preserve">|
</t>
        </is>
      </c>
      <c r="AA253" t="inlineStr">
        <is>
          <t>measure taken by public authorities to protect,
promote and improve the health status of populations in a country, region or
community</t>
        </is>
      </c>
      <c r="AB253" s="2" t="inlineStr">
        <is>
          <t>medida de salud pública</t>
        </is>
      </c>
      <c r="AC253" s="2" t="inlineStr">
        <is>
          <t>3</t>
        </is>
      </c>
      <c r="AD253" s="2" t="inlineStr">
        <is>
          <t/>
        </is>
      </c>
      <c r="AE253" t="inlineStr">
        <is>
          <t>Medida adoptada por las administraciones públicas para la promoción y la protección de la
salud de la población.</t>
        </is>
      </c>
      <c r="AF253" s="2" t="inlineStr">
        <is>
          <t>rahvatervishoiu meede</t>
        </is>
      </c>
      <c r="AG253" s="2" t="inlineStr">
        <is>
          <t>3</t>
        </is>
      </c>
      <c r="AH253" s="2" t="inlineStr">
        <is>
          <t/>
        </is>
      </c>
      <c r="AI253" t="inlineStr">
        <is>
          <t>riigiasutuste võetud meetmed riigi, piirkonna või kogukonna elanike tervise jälgimiseks ja kaitsmiseks ning nende terviseseisundi edendamiseks ja parandamiseks</t>
        </is>
      </c>
      <c r="AJ253" s="2" t="inlineStr">
        <is>
          <t>kansanterveystoimenpide</t>
        </is>
      </c>
      <c r="AK253" s="2" t="inlineStr">
        <is>
          <t>3</t>
        </is>
      </c>
      <c r="AL253" s="2" t="inlineStr">
        <is>
          <t/>
        </is>
      </c>
      <c r="AM253" t="inlineStr">
        <is>
          <t>viranomaisen päätös tai toimenpide, jonka tavoitteena on tautien leviämisen tai tartunnan ehkäiseminen, seuranta tai torjunta tai kansanterveydelle aiheutuvien vakavien riskien torjunta tai niiden kansanterveyteen kohdistuvien vaikutusten lieventäminen</t>
        </is>
      </c>
      <c r="AN253" s="2" t="inlineStr">
        <is>
          <t>mesure de santé publique</t>
        </is>
      </c>
      <c r="AO253" s="2" t="inlineStr">
        <is>
          <t>3</t>
        </is>
      </c>
      <c r="AP253" s="2" t="inlineStr">
        <is>
          <t/>
        </is>
      </c>
      <c r="AQ253" t="inlineStr">
        <is>
          <t>mesure prise par les
autorités publiques pour améliorer, promouvoir, protéger et restaurer la santé
de la population</t>
        </is>
      </c>
      <c r="AR253" s="2" t="inlineStr">
        <is>
          <t>beart sláinte poiblí</t>
        </is>
      </c>
      <c r="AS253" s="2" t="inlineStr">
        <is>
          <t>3</t>
        </is>
      </c>
      <c r="AT253" s="2" t="inlineStr">
        <is>
          <t/>
        </is>
      </c>
      <c r="AU253" t="inlineStr">
        <is>
          <t/>
        </is>
      </c>
      <c r="AV253" s="2" t="inlineStr">
        <is>
          <t>javnozdravstvena mjera|
mjera javnog zdravlja|
mjera zaštite javnog zdravlja</t>
        </is>
      </c>
      <c r="AW253" s="2" t="inlineStr">
        <is>
          <t>3|
3|
3</t>
        </is>
      </c>
      <c r="AX253" s="2" t="inlineStr">
        <is>
          <t xml:space="preserve">|
|
</t>
        </is>
      </c>
      <c r="AY253" t="inlineStr">
        <is>
          <t/>
        </is>
      </c>
      <c r="AZ253" s="2" t="inlineStr">
        <is>
          <t>népegészségügyi intézkedés</t>
        </is>
      </c>
      <c r="BA253" s="2" t="inlineStr">
        <is>
          <t>3</t>
        </is>
      </c>
      <c r="BB253" s="2" t="inlineStr">
        <is>
          <t/>
        </is>
      </c>
      <c r="BC253" t="inlineStr">
        <is>
          <t>egy adott országban, régióban vagy közösségen belül a lakosság egészségi állapotának védelmét, megőrzését és fejlesztését célzó hatósági intézkedések</t>
        </is>
      </c>
      <c r="BD253" s="2" t="inlineStr">
        <is>
          <t>misura di sanità pubblica</t>
        </is>
      </c>
      <c r="BE253" s="2" t="inlineStr">
        <is>
          <t>3</t>
        </is>
      </c>
      <c r="BF253" s="2" t="inlineStr">
        <is>
          <t/>
        </is>
      </c>
      <c r="BG253" t="inlineStr">
        <is>
          <t>una decisione o un’attività che mira a prevenire, monitorare o controllare la diffusione delle malattie o la contaminazione, a combattere i rischi gravi per la sanità pubblica o a contenerne l’impatto sulla sanità pubblica</t>
        </is>
      </c>
      <c r="BH253" s="2" t="inlineStr">
        <is>
          <t>visuomenės sveikatos priemonė</t>
        </is>
      </c>
      <c r="BI253" s="2" t="inlineStr">
        <is>
          <t>3</t>
        </is>
      </c>
      <c r="BJ253" s="2" t="inlineStr">
        <is>
          <t/>
        </is>
      </c>
      <c r="BK253" t="inlineStr">
        <is>
          <t>valdžios taikoma priemonė šalies, regiono ar bendruomenės sveikatai apsaugoti, sveikatingumui propaguoti ar stiprinti sveikatą</t>
        </is>
      </c>
      <c r="BL253" s="2" t="inlineStr">
        <is>
          <t>sabiedrības veselības pasākums|
sabiedrības veselības aizsardzības pasākums</t>
        </is>
      </c>
      <c r="BM253" s="2" t="inlineStr">
        <is>
          <t>3|
3</t>
        </is>
      </c>
      <c r="BN253" s="2" t="inlineStr">
        <is>
          <t xml:space="preserve">|
</t>
        </is>
      </c>
      <c r="BO253" t="inlineStr">
        <is>
          <t>publisku iestāžu veikts pasākums, kura mērķis ir aizsargāt, veicināt un uzlabot iedzīvotāju veselības stāvokli valstī, reģionā vai kopienā</t>
        </is>
      </c>
      <c r="BP253" s="2" t="inlineStr">
        <is>
          <t>miżura tas-saħħa pubblika</t>
        </is>
      </c>
      <c r="BQ253" s="2" t="inlineStr">
        <is>
          <t>3</t>
        </is>
      </c>
      <c r="BR253" s="2" t="inlineStr">
        <is>
          <t/>
        </is>
      </c>
      <c r="BS253" t="inlineStr">
        <is>
          <t>miżura li tittieħed mill-awtoritajiet pubbliċi għall-protezzjoni, il-promozzjoni u t-titjib tas-saħħa tal-popolazzjonijiet ta' pajjiż, reġjun jew komunità</t>
        </is>
      </c>
      <c r="BT253" s="2" t="inlineStr">
        <is>
          <t>volksgezondheidsmaatregel</t>
        </is>
      </c>
      <c r="BU253" s="2" t="inlineStr">
        <is>
          <t>3</t>
        </is>
      </c>
      <c r="BV253" s="2" t="inlineStr">
        <is>
          <t/>
        </is>
      </c>
      <c r="BW253" t="inlineStr">
        <is>
          <t>door de overheid genomen maatregel om de gezondheid van de bevolking te verbeteren, bevorderen, beschermen of herstellen</t>
        </is>
      </c>
      <c r="BX253" s="2" t="inlineStr">
        <is>
          <t>środek dotyczący zdrowia publicznego|
środek ochrony zdrowia publicznego</t>
        </is>
      </c>
      <c r="BY253" s="2" t="inlineStr">
        <is>
          <t>2|
2</t>
        </is>
      </c>
      <c r="BZ253" s="2" t="inlineStr">
        <is>
          <t xml:space="preserve">|
</t>
        </is>
      </c>
      <c r="CA253" t="inlineStr">
        <is>
          <t/>
        </is>
      </c>
      <c r="CB253" s="2" t="inlineStr">
        <is>
          <t>medida de saúde pública</t>
        </is>
      </c>
      <c r="CC253" s="2" t="inlineStr">
        <is>
          <t>3</t>
        </is>
      </c>
      <c r="CD253" s="2" t="inlineStr">
        <is>
          <t/>
        </is>
      </c>
      <c r="CE253" t="inlineStr">
        <is>
          <t>Medida tomada pelas autoridades públicas para defender, promover ou melhorar a condição sanitária das populações numa dada região.</t>
        </is>
      </c>
      <c r="CF253" s="2" t="inlineStr">
        <is>
          <t>măsură de sănătate publică</t>
        </is>
      </c>
      <c r="CG253" s="2" t="inlineStr">
        <is>
          <t>3</t>
        </is>
      </c>
      <c r="CH253" s="2" t="inlineStr">
        <is>
          <t/>
        </is>
      </c>
      <c r="CI253" t="inlineStr">
        <is>
          <t>măsură luată de autoritățile publice în vederea apărării, promovării și îmbunătățirii stării de sănătate a populației dintr-o comunitate, regiune sau țară</t>
        </is>
      </c>
      <c r="CJ253" s="2" t="inlineStr">
        <is>
          <t>opatrenie v oblasti verejného zdravia</t>
        </is>
      </c>
      <c r="CK253" s="2" t="inlineStr">
        <is>
          <t>3</t>
        </is>
      </c>
      <c r="CL253" s="2" t="inlineStr">
        <is>
          <t/>
        </is>
      </c>
      <c r="CM253" t="inlineStr">
        <is>
          <t>opatrenie prijaté orgánmi verejnej moci v záujme ochrany,
podpory a zlepšenia zdravotného stavu obyvateľstva v krajine, regióne alebo
komunite</t>
        </is>
      </c>
      <c r="CN253" s="2" t="inlineStr">
        <is>
          <t>javnozdravstveni ukrep</t>
        </is>
      </c>
      <c r="CO253" s="2" t="inlineStr">
        <is>
          <t>3</t>
        </is>
      </c>
      <c r="CP253" s="2" t="inlineStr">
        <is>
          <t/>
        </is>
      </c>
      <c r="CQ253" t="inlineStr">
        <is>
          <t>odločitev ali dejavnost, katere namen je preprečevanje
ali obvladovanje bolezni, odprava virov tveganj za javno zdravje ali ublažitev njihovega
vpliva na javno zdravje</t>
        </is>
      </c>
      <c r="CR253" s="2" t="inlineStr">
        <is>
          <t>folkhälsoåtgärd</t>
        </is>
      </c>
      <c r="CS253" s="2" t="inlineStr">
        <is>
          <t>3</t>
        </is>
      </c>
      <c r="CT253" s="2" t="inlineStr">
        <is>
          <t/>
        </is>
      </c>
      <c r="CU253" t="inlineStr">
        <is>
          <t/>
        </is>
      </c>
    </row>
    <row r="254">
      <c r="A254" s="1" t="str">
        <f>HYPERLINK("https://iate.europa.eu/entry/result/3557401/all", "3557401")</f>
        <v>3557401</v>
      </c>
      <c r="B254" t="inlineStr">
        <is>
          <t>SOCIAL QUESTIONS</t>
        </is>
      </c>
      <c r="C254" t="inlineStr">
        <is>
          <t>SOCIAL QUESTIONS|health|medical science;SOCIAL QUESTIONS|health|health policy</t>
        </is>
      </c>
      <c r="D254" s="2" t="inlineStr">
        <is>
          <t>нова заразна болест|
нововъзникваща заразна болест</t>
        </is>
      </c>
      <c r="E254" s="2" t="inlineStr">
        <is>
          <t>3|
3</t>
        </is>
      </c>
      <c r="F254" s="2" t="inlineStr">
        <is>
          <t xml:space="preserve">|
</t>
        </is>
      </c>
      <c r="G254" t="inlineStr">
        <is>
          <t>заразно заболяване &lt;a href="/entry/result/2228982/all" id="ENTRY_TO_ENTRY_CONVERTER" target="_blank"&gt;IATE:2228982&lt;/a&gt; , случаи на каквото са зачестили при хората през последните две десетилетия или има такава опасност за близкото бъдеще</t>
        </is>
      </c>
      <c r="H254" s="2" t="inlineStr">
        <is>
          <t>nová infekční nemoc</t>
        </is>
      </c>
      <c r="I254" s="2" t="inlineStr">
        <is>
          <t>3</t>
        </is>
      </c>
      <c r="J254" s="2" t="inlineStr">
        <is>
          <t/>
        </is>
      </c>
      <c r="K254" t="inlineStr">
        <is>
          <t>- onemocnění vyvolaná nově identifikovanými etiologickými agens nebo novými kmeny či druhy již známých mikroorganismů (např. HIV/AIDS, SARS, Lymeská borrelióza) &lt;br&gt;- nová infekční onemocnění vzniklá změnou nebo vývojem již známého etiologického agens (např. drift a shift u chřipky typu A) &lt;br&gt; - známá infekční onemocnění, která se šíří na novém území (např. západonilská horečka)</t>
        </is>
      </c>
      <c r="L254" s="2" t="inlineStr">
        <is>
          <t>ny overførbar sygdom|
nyligt opstået overførbar sygdom</t>
        </is>
      </c>
      <c r="M254" s="2" t="inlineStr">
        <is>
          <t>3|
3</t>
        </is>
      </c>
      <c r="N254" s="2" t="inlineStr">
        <is>
          <t xml:space="preserve">|
</t>
        </is>
      </c>
      <c r="O254" t="inlineStr">
        <is>
          <t>overførbar sygdom, hvor antallet af tilfælde hos mennesker er steget inden for de seneste to årtier eller truer med at stige i nærmeste fremtid</t>
        </is>
      </c>
      <c r="P254" s="2" t="inlineStr">
        <is>
          <t>neu auftretende übertragbare Krankheiten|
neue übertragbare Krankheit</t>
        </is>
      </c>
      <c r="Q254" s="2" t="inlineStr">
        <is>
          <t>2|
2</t>
        </is>
      </c>
      <c r="R254" s="2" t="inlineStr">
        <is>
          <t xml:space="preserve">|
</t>
        </is>
      </c>
      <c r="S254" t="inlineStr">
        <is>
          <t/>
        </is>
      </c>
      <c r="T254" s="2" t="inlineStr">
        <is>
          <t>πρωτοεμφανιζόμενη λοιμώδης νόσος</t>
        </is>
      </c>
      <c r="U254" s="2" t="inlineStr">
        <is>
          <t>3</t>
        </is>
      </c>
      <c r="V254" s="2" t="inlineStr">
        <is>
          <t/>
        </is>
      </c>
      <c r="W254" t="inlineStr">
        <is>
          <t/>
        </is>
      </c>
      <c r="X254" s="2" t="inlineStr">
        <is>
          <t>emerging and re-emerging infectious diseases|
emerging and re-emerging communicable diseases|
new communicable disease|
new and re-emerging communicable diseases|
emerging communicable disease|
new and re-emerging infectious diseases</t>
        </is>
      </c>
      <c r="Y254" s="2" t="inlineStr">
        <is>
          <t>1|
1|
3|
1|
3|
1</t>
        </is>
      </c>
      <c r="Z254" s="2" t="inlineStr">
        <is>
          <t xml:space="preserve">|
|
|
|
|
</t>
        </is>
      </c>
      <c r="AA254" t="inlineStr">
        <is>
          <t>communicable disease&lt;sup&gt;1&lt;/sup&gt; for which the incidence in humans has increased in the past two decades or is threatening to increase in the near future&lt;p&gt;&lt;sup&gt;1&lt;/sup&gt; communicable disease [ &lt;a href="/entry/result/2228982/all" id="ENTRY_TO_ENTRY_CONVERTER" target="_blank"&gt;IATE:2228982&lt;/a&gt; ]&lt;/p&gt;</t>
        </is>
      </c>
      <c r="AB254" s="2" t="inlineStr">
        <is>
          <t>enfermedad transmisible emergente</t>
        </is>
      </c>
      <c r="AC254" s="2" t="inlineStr">
        <is>
          <t>3</t>
        </is>
      </c>
      <c r="AD254" s="2" t="inlineStr">
        <is>
          <t/>
        </is>
      </c>
      <c r="AE254" t="inlineStr">
        <is>
          <t>"El concepto de enfermedades infecciosas emergentes fue acuñado en 1992 por el Instituto de Medicina de los EEUU, para referirse a las enfermedades infecciosas descubiertas en los últimos años y a las ya conocidas consideradas controladas, en franco descenso o casi desaparecidas, que volvieron a emerger."</t>
        </is>
      </c>
      <c r="AF254" s="2" t="inlineStr">
        <is>
          <t>uus nakkushaigus</t>
        </is>
      </c>
      <c r="AG254" s="2" t="inlineStr">
        <is>
          <t>3</t>
        </is>
      </c>
      <c r="AH254" s="2" t="inlineStr">
        <is>
          <t/>
        </is>
      </c>
      <c r="AI254" t="inlineStr">
        <is>
          <t>nakkushaigus, mille inimestel esinemise juhtude arv on viimasel kahel aastakümnel suurnenud või on oht, et see lähitulevikus suureneb</t>
        </is>
      </c>
      <c r="AJ254" s="2" t="inlineStr">
        <is>
          <t>uusi tartuntatauti</t>
        </is>
      </c>
      <c r="AK254" s="2" t="inlineStr">
        <is>
          <t>3</t>
        </is>
      </c>
      <c r="AL254" s="2" t="inlineStr">
        <is>
          <t/>
        </is>
      </c>
      <c r="AM254" t="inlineStr">
        <is>
          <t>tartuntatauti, jonka ilmaantuvuus väestössä on lisääntynyt kahden viime vuosikymmenen aikana tai uhkaa lisääntyä lähitulevaisuudessa</t>
        </is>
      </c>
      <c r="AN254" s="2" t="inlineStr">
        <is>
          <t>nouvelle maladie transmissible|
maladie transmissible émergente</t>
        </is>
      </c>
      <c r="AO254" s="2" t="inlineStr">
        <is>
          <t>3|
3</t>
        </is>
      </c>
      <c r="AP254" s="2" t="inlineStr">
        <is>
          <t xml:space="preserve">|
</t>
        </is>
      </c>
      <c r="AQ254" t="inlineStr">
        <is>
          <t>maladie dont l’incidence réelle augmente de manière significative, dans une population donnée, d’une région donnée, par rapport à la situation habituelle de cette maladie</t>
        </is>
      </c>
      <c r="AR254" s="2" t="inlineStr">
        <is>
          <t>galar teagmhálach atá ag teacht chun cinn</t>
        </is>
      </c>
      <c r="AS254" s="2" t="inlineStr">
        <is>
          <t>3</t>
        </is>
      </c>
      <c r="AT254" s="2" t="inlineStr">
        <is>
          <t/>
        </is>
      </c>
      <c r="AU254" t="inlineStr">
        <is>
          <t/>
        </is>
      </c>
      <c r="AV254" s="2" t="inlineStr">
        <is>
          <t>nova zarazna bolest</t>
        </is>
      </c>
      <c r="AW254" s="2" t="inlineStr">
        <is>
          <t>2</t>
        </is>
      </c>
      <c r="AX254" s="2" t="inlineStr">
        <is>
          <t/>
        </is>
      </c>
      <c r="AY254" t="inlineStr">
        <is>
          <t/>
        </is>
      </c>
      <c r="AZ254" s="2" t="inlineStr">
        <is>
          <t>újonnan megjelenő fertőző betegség|
új fertőző betegség</t>
        </is>
      </c>
      <c r="BA254" s="2" t="inlineStr">
        <is>
          <t>4|
3</t>
        </is>
      </c>
      <c r="BB254" s="2" t="inlineStr">
        <is>
          <t xml:space="preserve">|
</t>
        </is>
      </c>
      <c r="BC254" t="inlineStr">
        <is>
          <t>olyan fertőző betegség, amely az utolsó két évtizedben növekvő arányban fordult elő emberekben, vagy amelynek esetében fennáll a kockázata annak, hogy a közeljövőben növekvő arányban fog előfordulni emberekben</t>
        </is>
      </c>
      <c r="BD254" s="2" t="inlineStr">
        <is>
          <t>malattia trasmissibile emergente|
nuova malattia trasmissibile</t>
        </is>
      </c>
      <c r="BE254" s="2" t="inlineStr">
        <is>
          <t>3|
3</t>
        </is>
      </c>
      <c r="BF254" s="2" t="inlineStr">
        <is>
          <t xml:space="preserve">|
</t>
        </is>
      </c>
      <c r="BG254" t="inlineStr">
        <is>
          <t/>
        </is>
      </c>
      <c r="BH254" s="2" t="inlineStr">
        <is>
          <t>nauja užkrečiamoji liga</t>
        </is>
      </c>
      <c r="BI254" s="2" t="inlineStr">
        <is>
          <t>3</t>
        </is>
      </c>
      <c r="BJ254" s="2" t="inlineStr">
        <is>
          <t/>
        </is>
      </c>
      <c r="BK254" t="inlineStr">
        <is>
          <t>užkrečiamoji liga ( &lt;a href="/entry/result/2228982/all" id="ENTRY_TO_ENTRY_CONVERTER" target="_blank"&gt;IATE:2228982&lt;/a&gt; ), kuria žmonių sergamumas per pastaruosius du dešimtmečius padidėjo, arba yra grėsmė, kad artimiausioje ateityje jis padidės</t>
        </is>
      </c>
      <c r="BL254" s="2" t="inlineStr">
        <is>
          <t>jauna pārnēsājama slimība|
jauna infekcijas slimība</t>
        </is>
      </c>
      <c r="BM254" s="2" t="inlineStr">
        <is>
          <t>2|
3</t>
        </is>
      </c>
      <c r="BN254" s="2" t="inlineStr">
        <is>
          <t xml:space="preserve">preferred|
</t>
        </is>
      </c>
      <c r="BO254" t="inlineStr">
        <is>
          <t>infekcijas slimība, kura iepriekš nav reģistrēta un sāk parādīties sabiedrībā, vai infekcijas slimība, kura ir pastāvējusi jau agrāk, bet sāk parādīties aizvien biežāk vai aizvien plašākā ģeogrāfiskā teritorijā</t>
        </is>
      </c>
      <c r="BP254" s="2" t="inlineStr">
        <is>
          <t>mard emerġenti li jittieħed</t>
        </is>
      </c>
      <c r="BQ254" s="2" t="inlineStr">
        <is>
          <t>3</t>
        </is>
      </c>
      <c r="BR254" s="2" t="inlineStr">
        <is>
          <t/>
        </is>
      </c>
      <c r="BS254" t="inlineStr">
        <is>
          <t>mard li jittieħed u li l-inċidenza tiegħu żdiedet tul l-aħħar għoxrin sena jew hemm riskju kbir li tiżdied fil-futur qrib</t>
        </is>
      </c>
      <c r="BT254" s="2" t="inlineStr">
        <is>
          <t>nieuwe overdraagbare ziekte</t>
        </is>
      </c>
      <c r="BU254" s="2" t="inlineStr">
        <is>
          <t>2</t>
        </is>
      </c>
      <c r="BV254" s="2" t="inlineStr">
        <is>
          <t/>
        </is>
      </c>
      <c r="BW254" t="inlineStr">
        <is>
          <t/>
        </is>
      </c>
      <c r="BX254" s="2" t="inlineStr">
        <is>
          <t>nowa choroba zakaźna</t>
        </is>
      </c>
      <c r="BY254" s="2" t="inlineStr">
        <is>
          <t>3</t>
        </is>
      </c>
      <c r="BZ254" s="2" t="inlineStr">
        <is>
          <t/>
        </is>
      </c>
      <c r="CA254" t="inlineStr">
        <is>
          <t>choroba zakaźna [ &lt;a href="/entry/result/2228982/all" id="ENTRY_TO_ENTRY_CONVERTER" target="_blank"&gt;IATE:2228982&lt;/a&gt; ], na którą zachorowalność wśród ludzi wzrosła w trakcie ostatnich dwóch dekad lub która grozi wzrostem zachorowalności w bliskiej przyszłości</t>
        </is>
      </c>
      <c r="CB254" s="2" t="inlineStr">
        <is>
          <t>doença transmissível emergente|
nova doença transmissível</t>
        </is>
      </c>
      <c r="CC254" s="2" t="inlineStr">
        <is>
          <t>3|
3</t>
        </is>
      </c>
      <c r="CD254" s="2" t="inlineStr">
        <is>
          <t xml:space="preserve">|
</t>
        </is>
      </c>
      <c r="CE254" t="inlineStr">
        <is>
          <t>Doença transmissível [&lt;a href="/entry/result/2228982/all" id="ENTRY_TO_ENTRY_CONVERTER" target="_blank"&gt;IATE:2228982&lt;/a&gt; ] que aparece numa população pela primeira vez ou que, embora pudesse já existir, passou a ter uma incidência ou área geográfica afetada em rápido crescimento.</t>
        </is>
      </c>
      <c r="CF254" s="2" t="inlineStr">
        <is>
          <t>boală transmisibilă emergentă</t>
        </is>
      </c>
      <c r="CG254" s="2" t="inlineStr">
        <is>
          <t>3</t>
        </is>
      </c>
      <c r="CH254" s="2" t="inlineStr">
        <is>
          <t/>
        </is>
      </c>
      <c r="CI254" t="inlineStr">
        <is>
          <t>boală infecțioasă de apariție recentă, care se manifestă într-o manieră nouă sau inedită, se propagă rapid și potențial poate avea un impact medical local, regional sau international</t>
        </is>
      </c>
      <c r="CJ254" s="2" t="inlineStr">
        <is>
          <t>nové prenosné ochorenie</t>
        </is>
      </c>
      <c r="CK254" s="2" t="inlineStr">
        <is>
          <t>3</t>
        </is>
      </c>
      <c r="CL254" s="2" t="inlineStr">
        <is>
          <t/>
        </is>
      </c>
      <c r="CM254" t="inlineStr">
        <is>
          <t>prenosné ochorenie, ktorého výskyt sa za posledných 20 rokov zvýšil alebo pri ktorom hrozí, že sa jeho výskyt zvýši v blízkej budúcnosti</t>
        </is>
      </c>
      <c r="CN254" s="2" t="inlineStr">
        <is>
          <t>porajajoča se nalezljiva bolezen|
nova nalezljiva bolezen</t>
        </is>
      </c>
      <c r="CO254" s="2" t="inlineStr">
        <is>
          <t>3|
3</t>
        </is>
      </c>
      <c r="CP254" s="2" t="inlineStr">
        <is>
          <t xml:space="preserve">|
</t>
        </is>
      </c>
      <c r="CQ254" t="inlineStr">
        <is>
          <t>nalezljiva bolezen, ki se je pri ljudeh pojavila na novo, ali pa bolezen, ki jo poznamo že nekaj časa, vendar se je njena pojavnost oziroma geografska razširjenost v zadnjih letih močno povečala, običajno zaradi sprememb v genomu virusa ali bakterij, največkrat gre za prilagoditev mikroba iz živalskega reservoirja na človeka (večina porajajočih nalezljivih bolezni so zoonoze z nekaj izjemami)</t>
        </is>
      </c>
      <c r="CR254" s="2" t="inlineStr">
        <is>
          <t>ny överförbar sjukdom</t>
        </is>
      </c>
      <c r="CS254" s="2" t="inlineStr">
        <is>
          <t>3</t>
        </is>
      </c>
      <c r="CT254" s="2" t="inlineStr">
        <is>
          <t/>
        </is>
      </c>
      <c r="CU254" t="inlineStr">
        <is>
          <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2022-08-08T08:58:47Z</dcterms:created>
  <dc:creator>Apache POI</dc:creator>
</cp:coreProperties>
</file>